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iker\Downloads\TFG\"/>
    </mc:Choice>
  </mc:AlternateContent>
  <xr:revisionPtr revIDLastSave="0" documentId="13_ncr:1_{E5A95D48-41BA-431B-BEA4-63EDA672325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untos" sheetId="2" r:id="rId1"/>
    <sheet name="PuntosMap" sheetId="10" r:id="rId2"/>
    <sheet name="Distritos" sheetId="1" r:id="rId3"/>
    <sheet name="Tiempos Dron" sheetId="8" r:id="rId4"/>
    <sheet name="Tiempos Lunes" sheetId="3" r:id="rId5"/>
    <sheet name="Tiempos Diario" sheetId="9" r:id="rId6"/>
    <sheet name="Tiempos Viernes" sheetId="5" r:id="rId7"/>
    <sheet name="Tiempos Sabado" sheetId="6" r:id="rId8"/>
    <sheet name="Tiempos Domingo" sheetId="11" r:id="rId9"/>
    <sheet name="Puntos Historico" sheetId="12" r:id="rId10"/>
  </sheets>
  <definedNames>
    <definedName name="_xlnm._FilterDatabase" localSheetId="2" hidden="1">Distritos!$B$5:$O$81</definedName>
    <definedName name="_xlnm._FilterDatabase" localSheetId="0" hidden="1">Puntos!$A$1:$AE$278</definedName>
    <definedName name="_xlnm._FilterDatabase" localSheetId="9" hidden="1">'Puntos Historico'!$A$1:$AE$287</definedName>
    <definedName name="_xlnm._FilterDatabase" localSheetId="1" hidden="1">PuntosMap!$A$1:$AE$288</definedName>
    <definedName name="_xlnm._FilterDatabase" localSheetId="3" hidden="1">'Tiempos Dron'!$A$1:$X$291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7" i="1" l="1"/>
  <c r="Q16" i="1"/>
  <c r="Q15" i="1"/>
  <c r="N81" i="1"/>
  <c r="N80" i="1"/>
  <c r="N79" i="1"/>
  <c r="N78" i="1"/>
  <c r="N77" i="1"/>
  <c r="N76" i="1"/>
  <c r="N75" i="1"/>
  <c r="N74" i="1"/>
  <c r="M16" i="2" s="1"/>
  <c r="N73" i="1"/>
  <c r="N72" i="1"/>
  <c r="N71" i="1"/>
  <c r="N70" i="1"/>
  <c r="N69" i="1"/>
  <c r="N68" i="1"/>
  <c r="N67" i="1"/>
  <c r="N66" i="1"/>
  <c r="M34" i="12" s="1"/>
  <c r="N65" i="1"/>
  <c r="N64" i="1"/>
  <c r="N63" i="1"/>
  <c r="N62" i="1"/>
  <c r="N61" i="1"/>
  <c r="N60" i="1"/>
  <c r="N59" i="1"/>
  <c r="N58" i="1"/>
  <c r="M47" i="12" s="1"/>
  <c r="P47" i="12" s="1"/>
  <c r="N57" i="1"/>
  <c r="N56" i="1"/>
  <c r="N55" i="1"/>
  <c r="N54" i="1"/>
  <c r="N53" i="1"/>
  <c r="N52" i="1"/>
  <c r="N51" i="1"/>
  <c r="N50" i="1"/>
  <c r="O50" i="1" s="1"/>
  <c r="N49" i="1"/>
  <c r="N48" i="1"/>
  <c r="N47" i="1"/>
  <c r="N46" i="1"/>
  <c r="N45" i="1"/>
  <c r="N44" i="1"/>
  <c r="N43" i="1"/>
  <c r="N42" i="1"/>
  <c r="O42" i="1" s="1"/>
  <c r="N41" i="1"/>
  <c r="M211" i="12" s="1"/>
  <c r="P211" i="12" s="1"/>
  <c r="Q211" i="12" s="1"/>
  <c r="N40" i="1"/>
  <c r="N39" i="1"/>
  <c r="N38" i="1"/>
  <c r="N37" i="1"/>
  <c r="N36" i="1"/>
  <c r="N35" i="1"/>
  <c r="N34" i="1"/>
  <c r="M205" i="10" s="1"/>
  <c r="N33" i="1"/>
  <c r="M196" i="12" s="1"/>
  <c r="N32" i="1"/>
  <c r="N31" i="1"/>
  <c r="N30" i="1"/>
  <c r="N29" i="1"/>
  <c r="N28" i="1"/>
  <c r="N27" i="1"/>
  <c r="N26" i="1"/>
  <c r="O26" i="1" s="1"/>
  <c r="N25" i="1"/>
  <c r="M156" i="12" s="1"/>
  <c r="N24" i="1"/>
  <c r="N23" i="1"/>
  <c r="N22" i="1"/>
  <c r="N21" i="1"/>
  <c r="N20" i="1"/>
  <c r="N19" i="1"/>
  <c r="N18" i="1"/>
  <c r="M131" i="10" s="1"/>
  <c r="N17" i="1"/>
  <c r="N16" i="1"/>
  <c r="N15" i="1"/>
  <c r="N14" i="1"/>
  <c r="N13" i="1"/>
  <c r="N12" i="1"/>
  <c r="N11" i="1"/>
  <c r="N10" i="1"/>
  <c r="M96" i="2" s="1"/>
  <c r="N9" i="1"/>
  <c r="N8" i="1"/>
  <c r="N7" i="1"/>
  <c r="N6" i="1"/>
  <c r="O6" i="1" s="1"/>
  <c r="M2" i="2"/>
  <c r="O51" i="1"/>
  <c r="M198" i="12"/>
  <c r="M125" i="12"/>
  <c r="M17" i="2"/>
  <c r="M24" i="12"/>
  <c r="M41" i="10"/>
  <c r="M3" i="10"/>
  <c r="M203" i="12"/>
  <c r="M162" i="12"/>
  <c r="M152" i="12"/>
  <c r="M68" i="12"/>
  <c r="M2" i="10"/>
  <c r="M103" i="12"/>
  <c r="M13" i="10"/>
  <c r="M36" i="12"/>
  <c r="M127" i="12"/>
  <c r="M200" i="12"/>
  <c r="M161" i="10"/>
  <c r="M145" i="10"/>
  <c r="M72" i="12"/>
  <c r="S10" i="1"/>
  <c r="M215" i="12"/>
  <c r="L215" i="12"/>
  <c r="K215" i="12"/>
  <c r="J215" i="12"/>
  <c r="M214" i="12"/>
  <c r="L214" i="12"/>
  <c r="K214" i="12"/>
  <c r="J214" i="12"/>
  <c r="M213" i="12"/>
  <c r="L213" i="12"/>
  <c r="K213" i="12"/>
  <c r="J213" i="12"/>
  <c r="M212" i="12"/>
  <c r="L212" i="12"/>
  <c r="K212" i="12"/>
  <c r="J212" i="12"/>
  <c r="L211" i="12"/>
  <c r="K211" i="12"/>
  <c r="J211" i="12"/>
  <c r="L210" i="12"/>
  <c r="K210" i="12"/>
  <c r="J210" i="12"/>
  <c r="M209" i="12"/>
  <c r="L209" i="12"/>
  <c r="K209" i="12"/>
  <c r="J209" i="12"/>
  <c r="L208" i="12"/>
  <c r="K208" i="12"/>
  <c r="J208" i="12"/>
  <c r="L207" i="12"/>
  <c r="K207" i="12"/>
  <c r="J207" i="12"/>
  <c r="L206" i="12"/>
  <c r="K206" i="12"/>
  <c r="J206" i="12"/>
  <c r="L205" i="12"/>
  <c r="K205" i="12"/>
  <c r="J205" i="12"/>
  <c r="L204" i="12"/>
  <c r="K204" i="12"/>
  <c r="J204" i="12"/>
  <c r="L203" i="12"/>
  <c r="K203" i="12"/>
  <c r="J203" i="12"/>
  <c r="L202" i="12"/>
  <c r="K202" i="12"/>
  <c r="J202" i="12"/>
  <c r="L201" i="12"/>
  <c r="K201" i="12"/>
  <c r="J201" i="12"/>
  <c r="L200" i="12"/>
  <c r="K200" i="12"/>
  <c r="J200" i="12"/>
  <c r="M199" i="12"/>
  <c r="L199" i="12"/>
  <c r="K199" i="12"/>
  <c r="J199" i="12"/>
  <c r="L198" i="12"/>
  <c r="K198" i="12"/>
  <c r="J198" i="12"/>
  <c r="M197" i="12"/>
  <c r="N197" i="12" s="1"/>
  <c r="L197" i="12"/>
  <c r="K197" i="12"/>
  <c r="J197" i="12"/>
  <c r="L196" i="12"/>
  <c r="K196" i="12"/>
  <c r="J196" i="12"/>
  <c r="M195" i="12"/>
  <c r="P195" i="12" s="1"/>
  <c r="Q195" i="12" s="1"/>
  <c r="L195" i="12"/>
  <c r="K195" i="12"/>
  <c r="J195" i="12"/>
  <c r="L194" i="12"/>
  <c r="K194" i="12"/>
  <c r="J194" i="12"/>
  <c r="M193" i="12"/>
  <c r="L193" i="12"/>
  <c r="K193" i="12"/>
  <c r="J193" i="12"/>
  <c r="L192" i="12"/>
  <c r="K192" i="12"/>
  <c r="J192" i="12"/>
  <c r="M191" i="12"/>
  <c r="L191" i="12"/>
  <c r="K191" i="12"/>
  <c r="J191" i="12"/>
  <c r="L190" i="12"/>
  <c r="K190" i="12"/>
  <c r="J190" i="12"/>
  <c r="M189" i="12"/>
  <c r="L189" i="12"/>
  <c r="K189" i="12"/>
  <c r="J189" i="12"/>
  <c r="L188" i="12"/>
  <c r="K188" i="12"/>
  <c r="J188" i="12"/>
  <c r="M187" i="12"/>
  <c r="L187" i="12"/>
  <c r="K187" i="12"/>
  <c r="J187" i="12"/>
  <c r="L186" i="12"/>
  <c r="K186" i="12"/>
  <c r="J186" i="12"/>
  <c r="M185" i="12"/>
  <c r="L185" i="12"/>
  <c r="K185" i="12"/>
  <c r="J185" i="12"/>
  <c r="L184" i="12"/>
  <c r="K184" i="12"/>
  <c r="J184" i="12"/>
  <c r="M183" i="12"/>
  <c r="L183" i="12"/>
  <c r="K183" i="12"/>
  <c r="J183" i="12"/>
  <c r="L182" i="12"/>
  <c r="K182" i="12"/>
  <c r="J182" i="12"/>
  <c r="M181" i="12"/>
  <c r="P181" i="12" s="1"/>
  <c r="Q181" i="12" s="1"/>
  <c r="L181" i="12"/>
  <c r="K181" i="12"/>
  <c r="J181" i="12"/>
  <c r="M180" i="12"/>
  <c r="L180" i="12"/>
  <c r="K180" i="12"/>
  <c r="J180" i="12"/>
  <c r="M179" i="12"/>
  <c r="L179" i="12"/>
  <c r="K179" i="12"/>
  <c r="J179" i="12"/>
  <c r="M178" i="12"/>
  <c r="L178" i="12"/>
  <c r="K178" i="12"/>
  <c r="J178" i="12"/>
  <c r="M177" i="12"/>
  <c r="L177" i="12"/>
  <c r="K177" i="12"/>
  <c r="J177" i="12"/>
  <c r="L176" i="12"/>
  <c r="K176" i="12"/>
  <c r="J176" i="12"/>
  <c r="M175" i="12"/>
  <c r="L175" i="12"/>
  <c r="K175" i="12"/>
  <c r="J175" i="12"/>
  <c r="M174" i="12"/>
  <c r="L174" i="12"/>
  <c r="K174" i="12"/>
  <c r="J174" i="12"/>
  <c r="M173" i="12"/>
  <c r="L173" i="12"/>
  <c r="K173" i="12"/>
  <c r="J173" i="12"/>
  <c r="M172" i="12"/>
  <c r="L172" i="12"/>
  <c r="K172" i="12"/>
  <c r="J172" i="12"/>
  <c r="N172" i="12" s="1"/>
  <c r="M171" i="12"/>
  <c r="L171" i="12"/>
  <c r="K171" i="12"/>
  <c r="J171" i="12"/>
  <c r="M170" i="12"/>
  <c r="L170" i="12"/>
  <c r="K170" i="12"/>
  <c r="J170" i="12"/>
  <c r="M169" i="12"/>
  <c r="L169" i="12"/>
  <c r="K169" i="12"/>
  <c r="J169" i="12"/>
  <c r="M168" i="12"/>
  <c r="L168" i="12"/>
  <c r="K168" i="12"/>
  <c r="P168" i="12" s="1"/>
  <c r="J168" i="12"/>
  <c r="M167" i="12"/>
  <c r="L167" i="12"/>
  <c r="K167" i="12"/>
  <c r="J167" i="12"/>
  <c r="M166" i="12"/>
  <c r="L166" i="12"/>
  <c r="K166" i="12"/>
  <c r="J166" i="12"/>
  <c r="M165" i="12"/>
  <c r="L165" i="12"/>
  <c r="K165" i="12"/>
  <c r="J165" i="12"/>
  <c r="M164" i="12"/>
  <c r="L164" i="12"/>
  <c r="K164" i="12"/>
  <c r="J164" i="12"/>
  <c r="M163" i="12"/>
  <c r="L163" i="12"/>
  <c r="K163" i="12"/>
  <c r="J163" i="12"/>
  <c r="L162" i="12"/>
  <c r="K162" i="12"/>
  <c r="J162" i="12"/>
  <c r="M161" i="12"/>
  <c r="L161" i="12"/>
  <c r="K161" i="12"/>
  <c r="J161" i="12"/>
  <c r="L160" i="12"/>
  <c r="K160" i="12"/>
  <c r="J160" i="12"/>
  <c r="L159" i="12"/>
  <c r="K159" i="12"/>
  <c r="J159" i="12"/>
  <c r="L158" i="12"/>
  <c r="K158" i="12"/>
  <c r="J158" i="12"/>
  <c r="L157" i="12"/>
  <c r="K157" i="12"/>
  <c r="J157" i="12"/>
  <c r="L156" i="12"/>
  <c r="K156" i="12"/>
  <c r="J156" i="12"/>
  <c r="L155" i="12"/>
  <c r="K155" i="12"/>
  <c r="J155" i="12"/>
  <c r="L154" i="12"/>
  <c r="K154" i="12"/>
  <c r="J154" i="12"/>
  <c r="L153" i="12"/>
  <c r="K153" i="12"/>
  <c r="J153" i="12"/>
  <c r="L152" i="12"/>
  <c r="K152" i="12"/>
  <c r="J152" i="12"/>
  <c r="L151" i="12"/>
  <c r="K151" i="12"/>
  <c r="J151" i="12"/>
  <c r="M150" i="12"/>
  <c r="L150" i="12"/>
  <c r="K150" i="12"/>
  <c r="J150" i="12"/>
  <c r="M149" i="12"/>
  <c r="L149" i="12"/>
  <c r="K149" i="12"/>
  <c r="J149" i="12"/>
  <c r="M148" i="12"/>
  <c r="P148" i="12" s="1"/>
  <c r="Q148" i="12" s="1"/>
  <c r="L148" i="12"/>
  <c r="K148" i="12"/>
  <c r="J148" i="12"/>
  <c r="L147" i="12"/>
  <c r="K147" i="12"/>
  <c r="J147" i="12"/>
  <c r="M146" i="12"/>
  <c r="L146" i="12"/>
  <c r="K146" i="12"/>
  <c r="J146" i="12"/>
  <c r="L145" i="12"/>
  <c r="K145" i="12"/>
  <c r="J145" i="12"/>
  <c r="L144" i="12"/>
  <c r="K144" i="12"/>
  <c r="J144" i="12"/>
  <c r="L143" i="12"/>
  <c r="K143" i="12"/>
  <c r="J143" i="12"/>
  <c r="M142" i="12"/>
  <c r="L142" i="12"/>
  <c r="K142" i="12"/>
  <c r="J142" i="12"/>
  <c r="M141" i="12"/>
  <c r="N141" i="12" s="1"/>
  <c r="L141" i="12"/>
  <c r="K141" i="12"/>
  <c r="J141" i="12"/>
  <c r="M140" i="12"/>
  <c r="L140" i="12"/>
  <c r="K140" i="12"/>
  <c r="J140" i="12"/>
  <c r="M139" i="12"/>
  <c r="P139" i="12" s="1"/>
  <c r="Q139" i="12" s="1"/>
  <c r="L139" i="12"/>
  <c r="K139" i="12"/>
  <c r="J139" i="12"/>
  <c r="M138" i="12"/>
  <c r="L138" i="12"/>
  <c r="K138" i="12"/>
  <c r="J138" i="12"/>
  <c r="M137" i="12"/>
  <c r="P137" i="12" s="1"/>
  <c r="Q137" i="12" s="1"/>
  <c r="L137" i="12"/>
  <c r="K137" i="12"/>
  <c r="J137" i="12"/>
  <c r="M136" i="12"/>
  <c r="L136" i="12"/>
  <c r="K136" i="12"/>
  <c r="J136" i="12"/>
  <c r="L135" i="12"/>
  <c r="K135" i="12"/>
  <c r="J135" i="12"/>
  <c r="L134" i="12"/>
  <c r="K134" i="12"/>
  <c r="J134" i="12"/>
  <c r="L133" i="12"/>
  <c r="K133" i="12"/>
  <c r="J133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L127" i="12"/>
  <c r="K127" i="12"/>
  <c r="J127" i="12"/>
  <c r="L126" i="12"/>
  <c r="K126" i="12"/>
  <c r="J126" i="12"/>
  <c r="L125" i="12"/>
  <c r="K125" i="12"/>
  <c r="J125" i="12"/>
  <c r="M124" i="12"/>
  <c r="L124" i="12"/>
  <c r="K124" i="12"/>
  <c r="J124" i="12"/>
  <c r="M123" i="12"/>
  <c r="L123" i="12"/>
  <c r="K123" i="12"/>
  <c r="J123" i="12"/>
  <c r="M122" i="12"/>
  <c r="L122" i="12"/>
  <c r="K122" i="12"/>
  <c r="J122" i="12"/>
  <c r="M121" i="12"/>
  <c r="L121" i="12"/>
  <c r="K121" i="12"/>
  <c r="J121" i="12"/>
  <c r="M120" i="12"/>
  <c r="P120" i="12" s="1"/>
  <c r="Q120" i="12" s="1"/>
  <c r="L120" i="12"/>
  <c r="K120" i="12"/>
  <c r="J120" i="12"/>
  <c r="M119" i="12"/>
  <c r="L119" i="12"/>
  <c r="K119" i="12"/>
  <c r="J119" i="12"/>
  <c r="M118" i="12"/>
  <c r="L118" i="12"/>
  <c r="K118" i="12"/>
  <c r="J118" i="12"/>
  <c r="M117" i="12"/>
  <c r="L117" i="12"/>
  <c r="K117" i="12"/>
  <c r="J117" i="12"/>
  <c r="M116" i="12"/>
  <c r="L116" i="12"/>
  <c r="K116" i="12"/>
  <c r="J116" i="12"/>
  <c r="M115" i="12"/>
  <c r="L115" i="12"/>
  <c r="K115" i="12"/>
  <c r="J115" i="12"/>
  <c r="M114" i="12"/>
  <c r="L114" i="12"/>
  <c r="K114" i="12"/>
  <c r="J114" i="12"/>
  <c r="M113" i="12"/>
  <c r="L113" i="12"/>
  <c r="K113" i="12"/>
  <c r="J113" i="12"/>
  <c r="M112" i="12"/>
  <c r="L112" i="12"/>
  <c r="K112" i="12"/>
  <c r="J112" i="12"/>
  <c r="M111" i="12"/>
  <c r="L111" i="12"/>
  <c r="K111" i="12"/>
  <c r="J111" i="12"/>
  <c r="M110" i="12"/>
  <c r="L110" i="12"/>
  <c r="K110" i="12"/>
  <c r="J110" i="12"/>
  <c r="M109" i="12"/>
  <c r="L109" i="12"/>
  <c r="K109" i="12"/>
  <c r="J109" i="12"/>
  <c r="M108" i="12"/>
  <c r="L108" i="12"/>
  <c r="K108" i="12"/>
  <c r="J108" i="12"/>
  <c r="M107" i="12"/>
  <c r="L107" i="12"/>
  <c r="K107" i="12"/>
  <c r="J107" i="12"/>
  <c r="M106" i="12"/>
  <c r="L106" i="12"/>
  <c r="K106" i="12"/>
  <c r="J106" i="12"/>
  <c r="M105" i="12"/>
  <c r="L105" i="12"/>
  <c r="K105" i="12"/>
  <c r="J105" i="12"/>
  <c r="L104" i="12"/>
  <c r="K104" i="12"/>
  <c r="J104" i="12"/>
  <c r="L103" i="12"/>
  <c r="K103" i="12"/>
  <c r="J103" i="12"/>
  <c r="M102" i="12"/>
  <c r="L102" i="12"/>
  <c r="K102" i="12"/>
  <c r="J102" i="12"/>
  <c r="M101" i="12"/>
  <c r="L101" i="12"/>
  <c r="K101" i="12"/>
  <c r="J101" i="12"/>
  <c r="M100" i="12"/>
  <c r="L100" i="12"/>
  <c r="K100" i="12"/>
  <c r="J100" i="12"/>
  <c r="M99" i="12"/>
  <c r="L99" i="12"/>
  <c r="K99" i="12"/>
  <c r="J99" i="12"/>
  <c r="M98" i="12"/>
  <c r="L98" i="12"/>
  <c r="K98" i="12"/>
  <c r="J98" i="12"/>
  <c r="M97" i="12"/>
  <c r="L97" i="12"/>
  <c r="K97" i="12"/>
  <c r="J97" i="12"/>
  <c r="L96" i="12"/>
  <c r="K96" i="12"/>
  <c r="J96" i="12"/>
  <c r="M95" i="12"/>
  <c r="L95" i="12"/>
  <c r="K95" i="12"/>
  <c r="J95" i="12"/>
  <c r="M94" i="12"/>
  <c r="L94" i="12"/>
  <c r="K94" i="12"/>
  <c r="J94" i="12"/>
  <c r="M93" i="12"/>
  <c r="L93" i="12"/>
  <c r="K93" i="12"/>
  <c r="J93" i="12"/>
  <c r="M92" i="12"/>
  <c r="L92" i="12"/>
  <c r="K92" i="12"/>
  <c r="J92" i="12"/>
  <c r="M91" i="12"/>
  <c r="L91" i="12"/>
  <c r="K91" i="12"/>
  <c r="J91" i="12"/>
  <c r="M90" i="12"/>
  <c r="L90" i="12"/>
  <c r="K90" i="12"/>
  <c r="J90" i="12"/>
  <c r="M89" i="12"/>
  <c r="L89" i="12"/>
  <c r="K89" i="12"/>
  <c r="J89" i="12"/>
  <c r="M88" i="12"/>
  <c r="L88" i="12"/>
  <c r="K88" i="12"/>
  <c r="J88" i="12"/>
  <c r="M87" i="12"/>
  <c r="L87" i="12"/>
  <c r="K87" i="12"/>
  <c r="J87" i="12"/>
  <c r="M86" i="12"/>
  <c r="L86" i="12"/>
  <c r="K86" i="12"/>
  <c r="J86" i="12"/>
  <c r="M85" i="12"/>
  <c r="P85" i="12" s="1"/>
  <c r="L85" i="12"/>
  <c r="K85" i="12"/>
  <c r="J85" i="12"/>
  <c r="M84" i="12"/>
  <c r="L84" i="12"/>
  <c r="K84" i="12"/>
  <c r="J84" i="12"/>
  <c r="M83" i="12"/>
  <c r="L83" i="12"/>
  <c r="K83" i="12"/>
  <c r="J83" i="12"/>
  <c r="M82" i="12"/>
  <c r="L82" i="12"/>
  <c r="K82" i="12"/>
  <c r="J82" i="12"/>
  <c r="M81" i="12"/>
  <c r="L81" i="12"/>
  <c r="K81" i="12"/>
  <c r="J81" i="12"/>
  <c r="M80" i="12"/>
  <c r="L80" i="12"/>
  <c r="K80" i="12"/>
  <c r="J80" i="12"/>
  <c r="M79" i="12"/>
  <c r="P79" i="12" s="1"/>
  <c r="L79" i="12"/>
  <c r="K79" i="12"/>
  <c r="J79" i="12"/>
  <c r="M78" i="12"/>
  <c r="L78" i="12"/>
  <c r="K78" i="12"/>
  <c r="J78" i="12"/>
  <c r="M77" i="12"/>
  <c r="P77" i="12" s="1"/>
  <c r="L77" i="12"/>
  <c r="K77" i="12"/>
  <c r="J77" i="12"/>
  <c r="M76" i="12"/>
  <c r="L76" i="12"/>
  <c r="K76" i="12"/>
  <c r="J76" i="12"/>
  <c r="L75" i="12"/>
  <c r="K75" i="12"/>
  <c r="J75" i="12"/>
  <c r="M74" i="12"/>
  <c r="L74" i="12"/>
  <c r="K74" i="12"/>
  <c r="J74" i="12"/>
  <c r="M73" i="12"/>
  <c r="L73" i="12"/>
  <c r="K73" i="12"/>
  <c r="J73" i="12"/>
  <c r="L72" i="12"/>
  <c r="K72" i="12"/>
  <c r="J72" i="12"/>
  <c r="L71" i="12"/>
  <c r="K71" i="12"/>
  <c r="J71" i="12"/>
  <c r="L70" i="12"/>
  <c r="K70" i="12"/>
  <c r="J70" i="12"/>
  <c r="L69" i="12"/>
  <c r="K69" i="12"/>
  <c r="J69" i="12"/>
  <c r="L68" i="12"/>
  <c r="K68" i="12"/>
  <c r="J68" i="12"/>
  <c r="L67" i="12"/>
  <c r="K67" i="12"/>
  <c r="J67" i="12"/>
  <c r="M66" i="12"/>
  <c r="L66" i="12"/>
  <c r="K66" i="12"/>
  <c r="J66" i="12"/>
  <c r="L65" i="12"/>
  <c r="K65" i="12"/>
  <c r="J65" i="12"/>
  <c r="L64" i="12"/>
  <c r="K64" i="12"/>
  <c r="J64" i="12"/>
  <c r="L63" i="12"/>
  <c r="K63" i="12"/>
  <c r="J63" i="12"/>
  <c r="L62" i="12"/>
  <c r="K62" i="12"/>
  <c r="J62" i="12"/>
  <c r="L61" i="12"/>
  <c r="K61" i="12"/>
  <c r="J61" i="12"/>
  <c r="L60" i="12"/>
  <c r="K60" i="12"/>
  <c r="J60" i="12"/>
  <c r="L59" i="12"/>
  <c r="K59" i="12"/>
  <c r="J59" i="12"/>
  <c r="L58" i="12"/>
  <c r="K58" i="12"/>
  <c r="J58" i="12"/>
  <c r="L57" i="12"/>
  <c r="K57" i="12"/>
  <c r="J57" i="12"/>
  <c r="L56" i="12"/>
  <c r="K56" i="12"/>
  <c r="J56" i="12"/>
  <c r="M55" i="12"/>
  <c r="L55" i="12"/>
  <c r="K55" i="12"/>
  <c r="J55" i="12"/>
  <c r="M54" i="12"/>
  <c r="L54" i="12"/>
  <c r="K54" i="12"/>
  <c r="J54" i="12"/>
  <c r="M53" i="12"/>
  <c r="L53" i="12"/>
  <c r="K53" i="12"/>
  <c r="J53" i="12"/>
  <c r="M52" i="12"/>
  <c r="L52" i="12"/>
  <c r="K52" i="12"/>
  <c r="J52" i="12"/>
  <c r="L51" i="12"/>
  <c r="K51" i="12"/>
  <c r="J51" i="12"/>
  <c r="M50" i="12"/>
  <c r="L50" i="12"/>
  <c r="K50" i="12"/>
  <c r="J50" i="12"/>
  <c r="M49" i="12"/>
  <c r="L49" i="12"/>
  <c r="K49" i="12"/>
  <c r="J49" i="12"/>
  <c r="M48" i="12"/>
  <c r="L48" i="12"/>
  <c r="K48" i="12"/>
  <c r="J48" i="12"/>
  <c r="L47" i="12"/>
  <c r="K47" i="12"/>
  <c r="J47" i="12"/>
  <c r="L46" i="12"/>
  <c r="K46" i="12"/>
  <c r="J46" i="12"/>
  <c r="L45" i="12"/>
  <c r="K45" i="12"/>
  <c r="J45" i="12"/>
  <c r="L44" i="12"/>
  <c r="K44" i="12"/>
  <c r="J44" i="12"/>
  <c r="M43" i="12"/>
  <c r="L43" i="12"/>
  <c r="K43" i="12"/>
  <c r="J43" i="12"/>
  <c r="M42" i="12"/>
  <c r="L42" i="12"/>
  <c r="K42" i="12"/>
  <c r="J42" i="12"/>
  <c r="L41" i="12"/>
  <c r="K41" i="12"/>
  <c r="J41" i="12"/>
  <c r="M40" i="12"/>
  <c r="P40" i="12" s="1"/>
  <c r="L40" i="12"/>
  <c r="K40" i="12"/>
  <c r="J40" i="12"/>
  <c r="M39" i="12"/>
  <c r="L39" i="12"/>
  <c r="K39" i="12"/>
  <c r="J39" i="12"/>
  <c r="M38" i="12"/>
  <c r="P38" i="12" s="1"/>
  <c r="L38" i="12"/>
  <c r="K38" i="12"/>
  <c r="J38" i="12"/>
  <c r="M37" i="12"/>
  <c r="L37" i="12"/>
  <c r="K37" i="12"/>
  <c r="J37" i="12"/>
  <c r="L36" i="12"/>
  <c r="K36" i="12"/>
  <c r="J36" i="12"/>
  <c r="M35" i="12"/>
  <c r="L35" i="12"/>
  <c r="K35" i="12"/>
  <c r="J35" i="12"/>
  <c r="L34" i="12"/>
  <c r="K34" i="12"/>
  <c r="J34" i="12"/>
  <c r="M33" i="12"/>
  <c r="L33" i="12"/>
  <c r="K33" i="12"/>
  <c r="J33" i="12"/>
  <c r="M32" i="12"/>
  <c r="L32" i="12"/>
  <c r="K32" i="12"/>
  <c r="J32" i="12"/>
  <c r="M31" i="12"/>
  <c r="P31" i="12" s="1"/>
  <c r="L31" i="12"/>
  <c r="K31" i="12"/>
  <c r="J31" i="12"/>
  <c r="M30" i="12"/>
  <c r="P30" i="12" s="1"/>
  <c r="L30" i="12"/>
  <c r="K30" i="12"/>
  <c r="J30" i="12"/>
  <c r="L29" i="12"/>
  <c r="K29" i="12"/>
  <c r="J29" i="12"/>
  <c r="M28" i="12"/>
  <c r="L28" i="12"/>
  <c r="K28" i="12"/>
  <c r="J28" i="12"/>
  <c r="L27" i="12"/>
  <c r="K27" i="12"/>
  <c r="J27" i="12"/>
  <c r="M26" i="12"/>
  <c r="P26" i="12" s="1"/>
  <c r="L26" i="12"/>
  <c r="K26" i="12"/>
  <c r="J26" i="12"/>
  <c r="L25" i="12"/>
  <c r="K25" i="12"/>
  <c r="J25" i="12"/>
  <c r="L24" i="12"/>
  <c r="K24" i="12"/>
  <c r="J24" i="12"/>
  <c r="M23" i="12"/>
  <c r="L23" i="12"/>
  <c r="K23" i="12"/>
  <c r="J23" i="12"/>
  <c r="M22" i="12"/>
  <c r="L22" i="12"/>
  <c r="K22" i="12"/>
  <c r="J22" i="12"/>
  <c r="N22" i="12" s="1"/>
  <c r="L21" i="12"/>
  <c r="K21" i="12"/>
  <c r="J21" i="12"/>
  <c r="L20" i="12"/>
  <c r="K20" i="12"/>
  <c r="J20" i="12"/>
  <c r="M19" i="12"/>
  <c r="P19" i="12" s="1"/>
  <c r="L19" i="12"/>
  <c r="K19" i="12"/>
  <c r="J19" i="12"/>
  <c r="M18" i="12"/>
  <c r="L18" i="12"/>
  <c r="K18" i="12"/>
  <c r="J18" i="12"/>
  <c r="L17" i="12"/>
  <c r="K17" i="12"/>
  <c r="J17" i="12"/>
  <c r="L16" i="12"/>
  <c r="K16" i="12"/>
  <c r="J16" i="12"/>
  <c r="M15" i="12"/>
  <c r="L15" i="12"/>
  <c r="K15" i="12"/>
  <c r="J15" i="12"/>
  <c r="M14" i="12"/>
  <c r="L14" i="12"/>
  <c r="K14" i="12"/>
  <c r="J14" i="12"/>
  <c r="L13" i="12"/>
  <c r="K13" i="12"/>
  <c r="J13" i="12"/>
  <c r="M12" i="12"/>
  <c r="L12" i="12"/>
  <c r="K12" i="12"/>
  <c r="J12" i="12"/>
  <c r="M11" i="12"/>
  <c r="L11" i="12"/>
  <c r="K11" i="12"/>
  <c r="J11" i="12"/>
  <c r="M10" i="12"/>
  <c r="L10" i="12"/>
  <c r="K10" i="12"/>
  <c r="J10" i="12"/>
  <c r="M9" i="12"/>
  <c r="L9" i="12"/>
  <c r="K9" i="12"/>
  <c r="J9" i="12"/>
  <c r="L8" i="12"/>
  <c r="K8" i="12"/>
  <c r="J8" i="12"/>
  <c r="M7" i="12"/>
  <c r="L7" i="12"/>
  <c r="K7" i="12"/>
  <c r="J7" i="12"/>
  <c r="M6" i="12"/>
  <c r="L6" i="12"/>
  <c r="K6" i="12"/>
  <c r="J6" i="12"/>
  <c r="M5" i="12"/>
  <c r="L5" i="12"/>
  <c r="K5" i="12"/>
  <c r="J5" i="12"/>
  <c r="M4" i="12"/>
  <c r="L4" i="12"/>
  <c r="K4" i="12"/>
  <c r="J4" i="12"/>
  <c r="L3" i="12"/>
  <c r="K3" i="12"/>
  <c r="J3" i="12"/>
  <c r="M2" i="12"/>
  <c r="L2" i="12"/>
  <c r="K2" i="12"/>
  <c r="J2" i="12"/>
  <c r="L212" i="10"/>
  <c r="K212" i="10"/>
  <c r="J212" i="10"/>
  <c r="M211" i="10"/>
  <c r="L211" i="10"/>
  <c r="K211" i="10"/>
  <c r="J211" i="10"/>
  <c r="M210" i="10"/>
  <c r="L210" i="10"/>
  <c r="K210" i="10"/>
  <c r="J210" i="10"/>
  <c r="M209" i="10"/>
  <c r="L209" i="10"/>
  <c r="K209" i="10"/>
  <c r="J209" i="10"/>
  <c r="M208" i="10"/>
  <c r="L208" i="10"/>
  <c r="K208" i="10"/>
  <c r="J208" i="10"/>
  <c r="L207" i="10"/>
  <c r="K207" i="10"/>
  <c r="J207" i="10"/>
  <c r="M206" i="10"/>
  <c r="L206" i="10"/>
  <c r="K206" i="10"/>
  <c r="J206" i="10"/>
  <c r="L205" i="10"/>
  <c r="K205" i="10"/>
  <c r="J205" i="10"/>
  <c r="L204" i="10"/>
  <c r="K204" i="10"/>
  <c r="J204" i="10"/>
  <c r="L203" i="10"/>
  <c r="K203" i="10"/>
  <c r="J203" i="10"/>
  <c r="L202" i="10"/>
  <c r="K202" i="10"/>
  <c r="J202" i="10"/>
  <c r="L201" i="10"/>
  <c r="K201" i="10"/>
  <c r="J201" i="10"/>
  <c r="L200" i="10"/>
  <c r="K200" i="10"/>
  <c r="J200" i="10"/>
  <c r="L199" i="10"/>
  <c r="K199" i="10"/>
  <c r="J199" i="10"/>
  <c r="L198" i="10"/>
  <c r="K198" i="10"/>
  <c r="J198" i="10"/>
  <c r="L197" i="10"/>
  <c r="K197" i="10"/>
  <c r="J197" i="10"/>
  <c r="L196" i="10"/>
  <c r="K196" i="10"/>
  <c r="J196" i="10"/>
  <c r="M195" i="10"/>
  <c r="L195" i="10"/>
  <c r="K195" i="10"/>
  <c r="J195" i="10"/>
  <c r="M194" i="10"/>
  <c r="L194" i="10"/>
  <c r="K194" i="10"/>
  <c r="J194" i="10"/>
  <c r="M193" i="10"/>
  <c r="L193" i="10"/>
  <c r="K193" i="10"/>
  <c r="J193" i="10"/>
  <c r="M192" i="10"/>
  <c r="L192" i="10"/>
  <c r="K192" i="10"/>
  <c r="J192" i="10"/>
  <c r="M191" i="10"/>
  <c r="L191" i="10"/>
  <c r="K191" i="10"/>
  <c r="J191" i="10"/>
  <c r="M190" i="10"/>
  <c r="L190" i="10"/>
  <c r="K190" i="10"/>
  <c r="J190" i="10"/>
  <c r="M189" i="10"/>
  <c r="L189" i="10"/>
  <c r="K189" i="10"/>
  <c r="J189" i="10"/>
  <c r="M188" i="10"/>
  <c r="L188" i="10"/>
  <c r="K188" i="10"/>
  <c r="J188" i="10"/>
  <c r="M187" i="10"/>
  <c r="L187" i="10"/>
  <c r="K187" i="10"/>
  <c r="J187" i="10"/>
  <c r="M186" i="10"/>
  <c r="L186" i="10"/>
  <c r="K186" i="10"/>
  <c r="J186" i="10"/>
  <c r="M185" i="10"/>
  <c r="L185" i="10"/>
  <c r="K185" i="10"/>
  <c r="J185" i="10"/>
  <c r="M184" i="10"/>
  <c r="L184" i="10"/>
  <c r="K184" i="10"/>
  <c r="J184" i="10"/>
  <c r="M183" i="10"/>
  <c r="L183" i="10"/>
  <c r="K183" i="10"/>
  <c r="J183" i="10"/>
  <c r="M182" i="10"/>
  <c r="L182" i="10"/>
  <c r="K182" i="10"/>
  <c r="J182" i="10"/>
  <c r="M181" i="10"/>
  <c r="L181" i="10"/>
  <c r="K181" i="10"/>
  <c r="J181" i="10"/>
  <c r="M180" i="10"/>
  <c r="L180" i="10"/>
  <c r="K180" i="10"/>
  <c r="J180" i="10"/>
  <c r="M179" i="10"/>
  <c r="L179" i="10"/>
  <c r="K179" i="10"/>
  <c r="J179" i="10"/>
  <c r="M178" i="10"/>
  <c r="L178" i="10"/>
  <c r="K178" i="10"/>
  <c r="J178" i="10"/>
  <c r="M177" i="10"/>
  <c r="L177" i="10"/>
  <c r="K177" i="10"/>
  <c r="J177" i="10"/>
  <c r="M176" i="10"/>
  <c r="L176" i="10"/>
  <c r="K176" i="10"/>
  <c r="J176" i="10"/>
  <c r="M175" i="10"/>
  <c r="L175" i="10"/>
  <c r="K175" i="10"/>
  <c r="J175" i="10"/>
  <c r="M174" i="10"/>
  <c r="L174" i="10"/>
  <c r="K174" i="10"/>
  <c r="J174" i="10"/>
  <c r="M173" i="10"/>
  <c r="L173" i="10"/>
  <c r="K173" i="10"/>
  <c r="J173" i="10"/>
  <c r="M172" i="10"/>
  <c r="L172" i="10"/>
  <c r="K172" i="10"/>
  <c r="J172" i="10"/>
  <c r="M171" i="10"/>
  <c r="L171" i="10"/>
  <c r="K171" i="10"/>
  <c r="J171" i="10"/>
  <c r="M170" i="10"/>
  <c r="L170" i="10"/>
  <c r="K170" i="10"/>
  <c r="J170" i="10"/>
  <c r="M169" i="10"/>
  <c r="L169" i="10"/>
  <c r="K169" i="10"/>
  <c r="J169" i="10"/>
  <c r="M168" i="10"/>
  <c r="L168" i="10"/>
  <c r="K168" i="10"/>
  <c r="J168" i="10"/>
  <c r="M167" i="10"/>
  <c r="L167" i="10"/>
  <c r="K167" i="10"/>
  <c r="J167" i="10"/>
  <c r="M166" i="10"/>
  <c r="L166" i="10"/>
  <c r="K166" i="10"/>
  <c r="J166" i="10"/>
  <c r="M165" i="10"/>
  <c r="L165" i="10"/>
  <c r="K165" i="10"/>
  <c r="J165" i="10"/>
  <c r="M164" i="10"/>
  <c r="L164" i="10"/>
  <c r="K164" i="10"/>
  <c r="J164" i="10"/>
  <c r="M163" i="10"/>
  <c r="L163" i="10"/>
  <c r="K163" i="10"/>
  <c r="J163" i="10"/>
  <c r="M162" i="10"/>
  <c r="L162" i="10"/>
  <c r="K162" i="10"/>
  <c r="J162" i="10"/>
  <c r="L161" i="10"/>
  <c r="K161" i="10"/>
  <c r="J161" i="10"/>
  <c r="L160" i="10"/>
  <c r="K160" i="10"/>
  <c r="J160" i="10"/>
  <c r="M159" i="10"/>
  <c r="L159" i="10"/>
  <c r="K159" i="10"/>
  <c r="J159" i="10"/>
  <c r="L158" i="10"/>
  <c r="K158" i="10"/>
  <c r="J158" i="10"/>
  <c r="L157" i="10"/>
  <c r="K157" i="10"/>
  <c r="J157" i="10"/>
  <c r="L156" i="10"/>
  <c r="K156" i="10"/>
  <c r="J156" i="10"/>
  <c r="L155" i="10"/>
  <c r="K155" i="10"/>
  <c r="J155" i="10"/>
  <c r="M154" i="10"/>
  <c r="L154" i="10"/>
  <c r="K154" i="10"/>
  <c r="J154" i="10"/>
  <c r="M153" i="10"/>
  <c r="L153" i="10"/>
  <c r="K153" i="10"/>
  <c r="J153" i="10"/>
  <c r="M152" i="10"/>
  <c r="L152" i="10"/>
  <c r="K152" i="10"/>
  <c r="J152" i="10"/>
  <c r="M151" i="10"/>
  <c r="L151" i="10"/>
  <c r="K151" i="10"/>
  <c r="J151" i="10"/>
  <c r="M150" i="10"/>
  <c r="L150" i="10"/>
  <c r="K150" i="10"/>
  <c r="J150" i="10"/>
  <c r="L149" i="10"/>
  <c r="K149" i="10"/>
  <c r="J149" i="10"/>
  <c r="M148" i="10"/>
  <c r="L148" i="10"/>
  <c r="K148" i="10"/>
  <c r="J148" i="10"/>
  <c r="M147" i="10"/>
  <c r="L147" i="10"/>
  <c r="K147" i="10"/>
  <c r="J147" i="10"/>
  <c r="M146" i="10"/>
  <c r="L146" i="10"/>
  <c r="K146" i="10"/>
  <c r="J146" i="10"/>
  <c r="L145" i="10"/>
  <c r="K145" i="10"/>
  <c r="J145" i="10"/>
  <c r="L144" i="10"/>
  <c r="K144" i="10"/>
  <c r="J144" i="10"/>
  <c r="M143" i="10"/>
  <c r="L143" i="10"/>
  <c r="K143" i="10"/>
  <c r="J143" i="10"/>
  <c r="M142" i="10"/>
  <c r="L142" i="10"/>
  <c r="K142" i="10"/>
  <c r="J142" i="10"/>
  <c r="L141" i="10"/>
  <c r="K141" i="10"/>
  <c r="J141" i="10"/>
  <c r="M140" i="10"/>
  <c r="L140" i="10"/>
  <c r="K140" i="10"/>
  <c r="J140" i="10"/>
  <c r="M139" i="10"/>
  <c r="L139" i="10"/>
  <c r="K139" i="10"/>
  <c r="J139" i="10"/>
  <c r="M138" i="10"/>
  <c r="L138" i="10"/>
  <c r="K138" i="10"/>
  <c r="J138" i="10"/>
  <c r="M137" i="10"/>
  <c r="L137" i="10"/>
  <c r="K137" i="10"/>
  <c r="J137" i="10"/>
  <c r="M136" i="10"/>
  <c r="L136" i="10"/>
  <c r="K136" i="10"/>
  <c r="J136" i="10"/>
  <c r="M135" i="10"/>
  <c r="L135" i="10"/>
  <c r="K135" i="10"/>
  <c r="J135" i="10"/>
  <c r="M134" i="10"/>
  <c r="L134" i="10"/>
  <c r="K134" i="10"/>
  <c r="J134" i="10"/>
  <c r="M133" i="10"/>
  <c r="L133" i="10"/>
  <c r="K133" i="10"/>
  <c r="J133" i="10"/>
  <c r="L132" i="10"/>
  <c r="K132" i="10"/>
  <c r="J132" i="10"/>
  <c r="L131" i="10"/>
  <c r="K131" i="10"/>
  <c r="J131" i="10"/>
  <c r="L130" i="10"/>
  <c r="K130" i="10"/>
  <c r="J130" i="10"/>
  <c r="M129" i="10"/>
  <c r="L129" i="10"/>
  <c r="K129" i="10"/>
  <c r="J129" i="10"/>
  <c r="M128" i="10"/>
  <c r="L128" i="10"/>
  <c r="K128" i="10"/>
  <c r="J128" i="10"/>
  <c r="M127" i="10"/>
  <c r="L127" i="10"/>
  <c r="K127" i="10"/>
  <c r="J127" i="10"/>
  <c r="M126" i="10"/>
  <c r="L126" i="10"/>
  <c r="K126" i="10"/>
  <c r="J126" i="10"/>
  <c r="M125" i="10"/>
  <c r="L125" i="10"/>
  <c r="K125" i="10"/>
  <c r="J125" i="10"/>
  <c r="L124" i="10"/>
  <c r="K124" i="10"/>
  <c r="J124" i="10"/>
  <c r="L123" i="10"/>
  <c r="K123" i="10"/>
  <c r="J123" i="10"/>
  <c r="M122" i="10"/>
  <c r="L122" i="10"/>
  <c r="K122" i="10"/>
  <c r="J122" i="10"/>
  <c r="M121" i="10"/>
  <c r="L121" i="10"/>
  <c r="K121" i="10"/>
  <c r="J121" i="10"/>
  <c r="M120" i="10"/>
  <c r="L120" i="10"/>
  <c r="K120" i="10"/>
  <c r="J120" i="10"/>
  <c r="M119" i="10"/>
  <c r="L119" i="10"/>
  <c r="K119" i="10"/>
  <c r="J119" i="10"/>
  <c r="M118" i="10"/>
  <c r="L118" i="10"/>
  <c r="K118" i="10"/>
  <c r="J118" i="10"/>
  <c r="M117" i="10"/>
  <c r="L117" i="10"/>
  <c r="K117" i="10"/>
  <c r="J117" i="10"/>
  <c r="M116" i="10"/>
  <c r="L116" i="10"/>
  <c r="K116" i="10"/>
  <c r="J116" i="10"/>
  <c r="M115" i="10"/>
  <c r="L115" i="10"/>
  <c r="K115" i="10"/>
  <c r="J115" i="10"/>
  <c r="M114" i="10"/>
  <c r="L114" i="10"/>
  <c r="K114" i="10"/>
  <c r="J114" i="10"/>
  <c r="M113" i="10"/>
  <c r="L113" i="10"/>
  <c r="K113" i="10"/>
  <c r="J113" i="10"/>
  <c r="M112" i="10"/>
  <c r="L112" i="10"/>
  <c r="K112" i="10"/>
  <c r="J112" i="10"/>
  <c r="M111" i="10"/>
  <c r="L111" i="10"/>
  <c r="K111" i="10"/>
  <c r="J111" i="10"/>
  <c r="M110" i="10"/>
  <c r="L110" i="10"/>
  <c r="K110" i="10"/>
  <c r="J110" i="10"/>
  <c r="M109" i="10"/>
  <c r="L109" i="10"/>
  <c r="K109" i="10"/>
  <c r="J109" i="10"/>
  <c r="M108" i="10"/>
  <c r="L108" i="10"/>
  <c r="K108" i="10"/>
  <c r="J108" i="10"/>
  <c r="M107" i="10"/>
  <c r="L107" i="10"/>
  <c r="K107" i="10"/>
  <c r="J107" i="10"/>
  <c r="M106" i="10"/>
  <c r="L106" i="10"/>
  <c r="K106" i="10"/>
  <c r="J106" i="10"/>
  <c r="M105" i="10"/>
  <c r="L105" i="10"/>
  <c r="K105" i="10"/>
  <c r="J105" i="10"/>
  <c r="M104" i="10"/>
  <c r="L104" i="10"/>
  <c r="K104" i="10"/>
  <c r="J104" i="10"/>
  <c r="M103" i="10"/>
  <c r="L103" i="10"/>
  <c r="K103" i="10"/>
  <c r="J103" i="10"/>
  <c r="L102" i="10"/>
  <c r="K102" i="10"/>
  <c r="J102" i="10"/>
  <c r="L101" i="10"/>
  <c r="K101" i="10"/>
  <c r="J101" i="10"/>
  <c r="L100" i="10"/>
  <c r="K100" i="10"/>
  <c r="J100" i="10"/>
  <c r="M99" i="10"/>
  <c r="L99" i="10"/>
  <c r="K99" i="10"/>
  <c r="J99" i="10"/>
  <c r="M98" i="10"/>
  <c r="L98" i="10"/>
  <c r="K98" i="10"/>
  <c r="J98" i="10"/>
  <c r="M97" i="10"/>
  <c r="L97" i="10"/>
  <c r="K97" i="10"/>
  <c r="J97" i="10"/>
  <c r="L96" i="10"/>
  <c r="K96" i="10"/>
  <c r="J96" i="10"/>
  <c r="M95" i="10"/>
  <c r="L95" i="10"/>
  <c r="K95" i="10"/>
  <c r="J95" i="10"/>
  <c r="M94" i="10"/>
  <c r="L94" i="10"/>
  <c r="K94" i="10"/>
  <c r="J94" i="10"/>
  <c r="M93" i="10"/>
  <c r="L93" i="10"/>
  <c r="K93" i="10"/>
  <c r="J93" i="10"/>
  <c r="M92" i="10"/>
  <c r="L92" i="10"/>
  <c r="K92" i="10"/>
  <c r="J92" i="10"/>
  <c r="M91" i="10"/>
  <c r="L91" i="10"/>
  <c r="K91" i="10"/>
  <c r="J91" i="10"/>
  <c r="M90" i="10"/>
  <c r="L90" i="10"/>
  <c r="K90" i="10"/>
  <c r="J90" i="10"/>
  <c r="M89" i="10"/>
  <c r="L89" i="10"/>
  <c r="K89" i="10"/>
  <c r="J89" i="10"/>
  <c r="M88" i="10"/>
  <c r="L88" i="10"/>
  <c r="K88" i="10"/>
  <c r="J88" i="10"/>
  <c r="M87" i="10"/>
  <c r="L87" i="10"/>
  <c r="K87" i="10"/>
  <c r="J87" i="10"/>
  <c r="M86" i="10"/>
  <c r="L86" i="10"/>
  <c r="K86" i="10"/>
  <c r="J86" i="10"/>
  <c r="M85" i="10"/>
  <c r="L85" i="10"/>
  <c r="K85" i="10"/>
  <c r="J85" i="10"/>
  <c r="M84" i="10"/>
  <c r="L84" i="10"/>
  <c r="K84" i="10"/>
  <c r="J84" i="10"/>
  <c r="M83" i="10"/>
  <c r="L83" i="10"/>
  <c r="K83" i="10"/>
  <c r="J83" i="10"/>
  <c r="M82" i="10"/>
  <c r="L82" i="10"/>
  <c r="K82" i="10"/>
  <c r="J82" i="10"/>
  <c r="M81" i="10"/>
  <c r="L81" i="10"/>
  <c r="K81" i="10"/>
  <c r="J81" i="10"/>
  <c r="M80" i="10"/>
  <c r="L80" i="10"/>
  <c r="K80" i="10"/>
  <c r="J80" i="10"/>
  <c r="M79" i="10"/>
  <c r="L79" i="10"/>
  <c r="K79" i="10"/>
  <c r="J79" i="10"/>
  <c r="M78" i="10"/>
  <c r="L78" i="10"/>
  <c r="K78" i="10"/>
  <c r="J78" i="10"/>
  <c r="M77" i="10"/>
  <c r="L77" i="10"/>
  <c r="K77" i="10"/>
  <c r="J77" i="10"/>
  <c r="M76" i="10"/>
  <c r="L76" i="10"/>
  <c r="K76" i="10"/>
  <c r="J76" i="10"/>
  <c r="L75" i="10"/>
  <c r="K75" i="10"/>
  <c r="J75" i="10"/>
  <c r="M74" i="10"/>
  <c r="L74" i="10"/>
  <c r="K74" i="10"/>
  <c r="J74" i="10"/>
  <c r="M73" i="10"/>
  <c r="L73" i="10"/>
  <c r="K73" i="10"/>
  <c r="J73" i="10"/>
  <c r="L72" i="10"/>
  <c r="K72" i="10"/>
  <c r="J72" i="10"/>
  <c r="L71" i="10"/>
  <c r="K71" i="10"/>
  <c r="J71" i="10"/>
  <c r="L70" i="10"/>
  <c r="K70" i="10"/>
  <c r="J70" i="10"/>
  <c r="L69" i="10"/>
  <c r="K69" i="10"/>
  <c r="J69" i="10"/>
  <c r="L68" i="10"/>
  <c r="K68" i="10"/>
  <c r="J68" i="10"/>
  <c r="L67" i="10"/>
  <c r="K67" i="10"/>
  <c r="J67" i="10"/>
  <c r="M66" i="10"/>
  <c r="L66" i="10"/>
  <c r="K66" i="10"/>
  <c r="J66" i="10"/>
  <c r="L65" i="10"/>
  <c r="K65" i="10"/>
  <c r="J65" i="10"/>
  <c r="L64" i="10"/>
  <c r="K64" i="10"/>
  <c r="J64" i="10"/>
  <c r="L63" i="10"/>
  <c r="K63" i="10"/>
  <c r="J63" i="10"/>
  <c r="L62" i="10"/>
  <c r="K62" i="10"/>
  <c r="J62" i="10"/>
  <c r="L61" i="10"/>
  <c r="K61" i="10"/>
  <c r="J61" i="10"/>
  <c r="L60" i="10"/>
  <c r="K60" i="10"/>
  <c r="J60" i="10"/>
  <c r="L59" i="10"/>
  <c r="K59" i="10"/>
  <c r="J59" i="10"/>
  <c r="L58" i="10"/>
  <c r="K58" i="10"/>
  <c r="J58" i="10"/>
  <c r="L57" i="10"/>
  <c r="K57" i="10"/>
  <c r="J57" i="10"/>
  <c r="L56" i="10"/>
  <c r="K56" i="10"/>
  <c r="J56" i="10"/>
  <c r="M55" i="10"/>
  <c r="L55" i="10"/>
  <c r="K55" i="10"/>
  <c r="J55" i="10"/>
  <c r="M54" i="10"/>
  <c r="L54" i="10"/>
  <c r="K54" i="10"/>
  <c r="J54" i="10"/>
  <c r="M53" i="10"/>
  <c r="L53" i="10"/>
  <c r="K53" i="10"/>
  <c r="J53" i="10"/>
  <c r="M52" i="10"/>
  <c r="L52" i="10"/>
  <c r="K52" i="10"/>
  <c r="J52" i="10"/>
  <c r="M51" i="10"/>
  <c r="L51" i="10"/>
  <c r="K51" i="10"/>
  <c r="J51" i="10"/>
  <c r="M50" i="10"/>
  <c r="L50" i="10"/>
  <c r="K50" i="10"/>
  <c r="J50" i="10"/>
  <c r="M49" i="10"/>
  <c r="L49" i="10"/>
  <c r="K49" i="10"/>
  <c r="J49" i="10"/>
  <c r="M48" i="10"/>
  <c r="L48" i="10"/>
  <c r="K48" i="10"/>
  <c r="J48" i="10"/>
  <c r="L47" i="10"/>
  <c r="K47" i="10"/>
  <c r="J47" i="10"/>
  <c r="L46" i="10"/>
  <c r="K46" i="10"/>
  <c r="J46" i="10"/>
  <c r="L45" i="10"/>
  <c r="K45" i="10"/>
  <c r="J45" i="10"/>
  <c r="L44" i="10"/>
  <c r="K44" i="10"/>
  <c r="J44" i="10"/>
  <c r="M43" i="10"/>
  <c r="L43" i="10"/>
  <c r="K43" i="10"/>
  <c r="J43" i="10"/>
  <c r="L42" i="10"/>
  <c r="K42" i="10"/>
  <c r="J42" i="10"/>
  <c r="L41" i="10"/>
  <c r="K41" i="10"/>
  <c r="J41" i="10"/>
  <c r="L40" i="10"/>
  <c r="K40" i="10"/>
  <c r="J40" i="10"/>
  <c r="M39" i="10"/>
  <c r="L39" i="10"/>
  <c r="K39" i="10"/>
  <c r="J39" i="10"/>
  <c r="M38" i="10"/>
  <c r="L38" i="10"/>
  <c r="K38" i="10"/>
  <c r="J38" i="10"/>
  <c r="M37" i="10"/>
  <c r="L37" i="10"/>
  <c r="K37" i="10"/>
  <c r="J37" i="10"/>
  <c r="L36" i="10"/>
  <c r="K36" i="10"/>
  <c r="J36" i="10"/>
  <c r="M35" i="10"/>
  <c r="L35" i="10"/>
  <c r="K35" i="10"/>
  <c r="J35" i="10"/>
  <c r="L34" i="10"/>
  <c r="K34" i="10"/>
  <c r="J34" i="10"/>
  <c r="M33" i="10"/>
  <c r="L33" i="10"/>
  <c r="K33" i="10"/>
  <c r="J33" i="10"/>
  <c r="M32" i="10"/>
  <c r="L32" i="10"/>
  <c r="K32" i="10"/>
  <c r="J32" i="10"/>
  <c r="M31" i="10"/>
  <c r="L31" i="10"/>
  <c r="K31" i="10"/>
  <c r="J31" i="10"/>
  <c r="M30" i="10"/>
  <c r="L30" i="10"/>
  <c r="K30" i="10"/>
  <c r="J30" i="10"/>
  <c r="L29" i="10"/>
  <c r="K29" i="10"/>
  <c r="J29" i="10"/>
  <c r="M28" i="10"/>
  <c r="L28" i="10"/>
  <c r="K28" i="10"/>
  <c r="J28" i="10"/>
  <c r="L27" i="10"/>
  <c r="K27" i="10"/>
  <c r="J27" i="10"/>
  <c r="L26" i="10"/>
  <c r="K26" i="10"/>
  <c r="J26" i="10"/>
  <c r="L25" i="10"/>
  <c r="K25" i="10"/>
  <c r="J25" i="10"/>
  <c r="L24" i="10"/>
  <c r="K24" i="10"/>
  <c r="J24" i="10"/>
  <c r="M23" i="10"/>
  <c r="L23" i="10"/>
  <c r="K23" i="10"/>
  <c r="J23" i="10"/>
  <c r="M22" i="10"/>
  <c r="L22" i="10"/>
  <c r="K22" i="10"/>
  <c r="J22" i="10"/>
  <c r="L21" i="10"/>
  <c r="K21" i="10"/>
  <c r="J21" i="10"/>
  <c r="L20" i="10"/>
  <c r="K20" i="10"/>
  <c r="J20" i="10"/>
  <c r="M19" i="10"/>
  <c r="L19" i="10"/>
  <c r="K19" i="10"/>
  <c r="J19" i="10"/>
  <c r="L18" i="10"/>
  <c r="K18" i="10"/>
  <c r="J18" i="10"/>
  <c r="L17" i="10"/>
  <c r="K17" i="10"/>
  <c r="J17" i="10"/>
  <c r="L16" i="10"/>
  <c r="K16" i="10"/>
  <c r="J16" i="10"/>
  <c r="M15" i="10"/>
  <c r="L15" i="10"/>
  <c r="K15" i="10"/>
  <c r="J15" i="10"/>
  <c r="M14" i="10"/>
  <c r="L14" i="10"/>
  <c r="K14" i="10"/>
  <c r="J14" i="10"/>
  <c r="L13" i="10"/>
  <c r="K13" i="10"/>
  <c r="J13" i="10"/>
  <c r="M12" i="10"/>
  <c r="L12" i="10"/>
  <c r="K12" i="10"/>
  <c r="J12" i="10"/>
  <c r="M11" i="10"/>
  <c r="L11" i="10"/>
  <c r="K11" i="10"/>
  <c r="J11" i="10"/>
  <c r="M10" i="10"/>
  <c r="L10" i="10"/>
  <c r="K10" i="10"/>
  <c r="J10" i="10"/>
  <c r="L9" i="10"/>
  <c r="K9" i="10"/>
  <c r="J9" i="10"/>
  <c r="L8" i="10"/>
  <c r="K8" i="10"/>
  <c r="J8" i="10"/>
  <c r="M7" i="10"/>
  <c r="L7" i="10"/>
  <c r="K7" i="10"/>
  <c r="J7" i="10"/>
  <c r="M6" i="10"/>
  <c r="L6" i="10"/>
  <c r="K6" i="10"/>
  <c r="J6" i="10"/>
  <c r="M5" i="10"/>
  <c r="L5" i="10"/>
  <c r="K5" i="10"/>
  <c r="J5" i="10"/>
  <c r="M4" i="10"/>
  <c r="L4" i="10"/>
  <c r="K4" i="10"/>
  <c r="J4" i="10"/>
  <c r="L3" i="10"/>
  <c r="K3" i="10"/>
  <c r="J3" i="10"/>
  <c r="L2" i="10"/>
  <c r="K2" i="10"/>
  <c r="J2" i="10"/>
  <c r="R18" i="1"/>
  <c r="R19" i="1" s="1"/>
  <c r="X12" i="1"/>
  <c r="X11" i="1"/>
  <c r="X10" i="1"/>
  <c r="W13" i="1"/>
  <c r="T13" i="1"/>
  <c r="S13" i="1"/>
  <c r="U13" i="1" s="1"/>
  <c r="W12" i="1"/>
  <c r="W11" i="1"/>
  <c r="W10" i="1"/>
  <c r="V12" i="1"/>
  <c r="S12" i="1"/>
  <c r="V11" i="1"/>
  <c r="S11" i="1"/>
  <c r="U11" i="1" s="1"/>
  <c r="V10" i="1"/>
  <c r="V13" i="1" s="1"/>
  <c r="U10" i="1"/>
  <c r="T12" i="1"/>
  <c r="T11" i="1"/>
  <c r="T10" i="1"/>
  <c r="Y11" i="1"/>
  <c r="Y10" i="1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M184" i="2"/>
  <c r="K184" i="2"/>
  <c r="J184" i="2"/>
  <c r="K183" i="2"/>
  <c r="J183" i="2"/>
  <c r="K182" i="2"/>
  <c r="J182" i="2"/>
  <c r="M181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M173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212" i="2"/>
  <c r="J212" i="2"/>
  <c r="K211" i="2"/>
  <c r="J211" i="2"/>
  <c r="M210" i="2"/>
  <c r="K210" i="2"/>
  <c r="J210" i="2"/>
  <c r="K209" i="2"/>
  <c r="J209" i="2"/>
  <c r="K208" i="2"/>
  <c r="J208" i="2"/>
  <c r="L207" i="2"/>
  <c r="K207" i="2"/>
  <c r="J207" i="2"/>
  <c r="K206" i="2"/>
  <c r="J206" i="2"/>
  <c r="K123" i="2"/>
  <c r="J123" i="2"/>
  <c r="L122" i="2"/>
  <c r="K122" i="2"/>
  <c r="J122" i="2"/>
  <c r="K121" i="2"/>
  <c r="J121" i="2"/>
  <c r="K120" i="2"/>
  <c r="J120" i="2"/>
  <c r="K119" i="2"/>
  <c r="J119" i="2"/>
  <c r="K118" i="2"/>
  <c r="J118" i="2"/>
  <c r="M117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L109" i="2"/>
  <c r="K109" i="2"/>
  <c r="J109" i="2"/>
  <c r="K108" i="2"/>
  <c r="J108" i="2"/>
  <c r="K107" i="2"/>
  <c r="J107" i="2"/>
  <c r="L106" i="2"/>
  <c r="K106" i="2"/>
  <c r="J106" i="2"/>
  <c r="K105" i="2"/>
  <c r="J105" i="2"/>
  <c r="K104" i="2"/>
  <c r="J104" i="2"/>
  <c r="K103" i="2"/>
  <c r="J103" i="2"/>
  <c r="K102" i="2"/>
  <c r="J102" i="2"/>
  <c r="M101" i="2"/>
  <c r="L101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L93" i="2"/>
  <c r="K93" i="2"/>
  <c r="J93" i="2"/>
  <c r="K92" i="2"/>
  <c r="J92" i="2"/>
  <c r="K91" i="2"/>
  <c r="J91" i="2"/>
  <c r="K90" i="2"/>
  <c r="J90" i="2"/>
  <c r="K89" i="2"/>
  <c r="J89" i="2"/>
  <c r="M88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K79" i="2"/>
  <c r="J79" i="2"/>
  <c r="K78" i="2"/>
  <c r="J78" i="2"/>
  <c r="K77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M67" i="2"/>
  <c r="K67" i="2"/>
  <c r="J67" i="2"/>
  <c r="K66" i="2"/>
  <c r="J66" i="2"/>
  <c r="L65" i="2"/>
  <c r="K65" i="2"/>
  <c r="J65" i="2"/>
  <c r="M64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L49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L37" i="2"/>
  <c r="K37" i="2"/>
  <c r="J37" i="2"/>
  <c r="M36" i="2"/>
  <c r="K36" i="2"/>
  <c r="J36" i="2"/>
  <c r="K35" i="2"/>
  <c r="J35" i="2"/>
  <c r="K34" i="2"/>
  <c r="J34" i="2"/>
  <c r="K33" i="2"/>
  <c r="J33" i="2"/>
  <c r="L32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L21" i="2"/>
  <c r="K21" i="2"/>
  <c r="J21" i="2"/>
  <c r="K20" i="2"/>
  <c r="J20" i="2"/>
  <c r="K19" i="2"/>
  <c r="J19" i="2"/>
  <c r="K18" i="2"/>
  <c r="J18" i="2"/>
  <c r="K17" i="2"/>
  <c r="J17" i="2"/>
  <c r="L16" i="2"/>
  <c r="K16" i="2"/>
  <c r="J16" i="2"/>
  <c r="K15" i="2"/>
  <c r="J15" i="2"/>
  <c r="K14" i="2"/>
  <c r="J14" i="2"/>
  <c r="L13" i="2"/>
  <c r="K13" i="2"/>
  <c r="J13" i="2"/>
  <c r="K12" i="2"/>
  <c r="J12" i="2"/>
  <c r="M11" i="2"/>
  <c r="K11" i="2"/>
  <c r="J11" i="2"/>
  <c r="K10" i="2"/>
  <c r="J10" i="2"/>
  <c r="K9" i="2"/>
  <c r="J9" i="2"/>
  <c r="L124" i="2"/>
  <c r="K124" i="2"/>
  <c r="J124" i="2"/>
  <c r="K8" i="2"/>
  <c r="J8" i="2"/>
  <c r="K7" i="2"/>
  <c r="J7" i="2"/>
  <c r="K6" i="2"/>
  <c r="J6" i="2"/>
  <c r="K5" i="2"/>
  <c r="J5" i="2"/>
  <c r="M4" i="2"/>
  <c r="K4" i="2"/>
  <c r="J4" i="2"/>
  <c r="K3" i="2"/>
  <c r="J3" i="2"/>
  <c r="L2" i="2"/>
  <c r="K2" i="2"/>
  <c r="J2" i="2"/>
  <c r="M154" i="2"/>
  <c r="K154" i="2"/>
  <c r="J154" i="2"/>
  <c r="K153" i="2"/>
  <c r="J153" i="2"/>
  <c r="K152" i="2"/>
  <c r="J152" i="2"/>
  <c r="K151" i="2"/>
  <c r="J151" i="2"/>
  <c r="M150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O81" i="1"/>
  <c r="M81" i="1"/>
  <c r="O80" i="1"/>
  <c r="M80" i="1"/>
  <c r="M112" i="2"/>
  <c r="M79" i="1"/>
  <c r="L112" i="2" s="1"/>
  <c r="M78" i="1"/>
  <c r="L117" i="2" s="1"/>
  <c r="O77" i="1"/>
  <c r="M77" i="1"/>
  <c r="L104" i="2" s="1"/>
  <c r="O76" i="1"/>
  <c r="M123" i="2"/>
  <c r="P123" i="2" s="1"/>
  <c r="M76" i="1"/>
  <c r="L123" i="2" s="1"/>
  <c r="M75" i="1"/>
  <c r="L17" i="2" s="1"/>
  <c r="M74" i="1"/>
  <c r="M15" i="2"/>
  <c r="M73" i="1"/>
  <c r="L15" i="2" s="1"/>
  <c r="M14" i="2"/>
  <c r="M72" i="1"/>
  <c r="O71" i="1"/>
  <c r="M71" i="1"/>
  <c r="L28" i="2" s="1"/>
  <c r="M70" i="1"/>
  <c r="M10" i="2"/>
  <c r="M69" i="1"/>
  <c r="L10" i="2" s="1"/>
  <c r="O68" i="1"/>
  <c r="M18" i="2"/>
  <c r="M68" i="1"/>
  <c r="L18" i="2" s="1"/>
  <c r="M67" i="1"/>
  <c r="L24" i="2" s="1"/>
  <c r="M66" i="1"/>
  <c r="M30" i="2"/>
  <c r="M65" i="1"/>
  <c r="O64" i="1"/>
  <c r="M64" i="1"/>
  <c r="L35" i="2" s="1"/>
  <c r="O63" i="1"/>
  <c r="M63" i="1"/>
  <c r="M62" i="1"/>
  <c r="L33" i="2" s="1"/>
  <c r="O61" i="1"/>
  <c r="M61" i="1"/>
  <c r="L38" i="2" s="1"/>
  <c r="O60" i="1"/>
  <c r="M60" i="1"/>
  <c r="L36" i="2" s="1"/>
  <c r="M59" i="1"/>
  <c r="L42" i="2" s="1"/>
  <c r="M58" i="1"/>
  <c r="L45" i="2" s="1"/>
  <c r="M195" i="2"/>
  <c r="M57" i="1"/>
  <c r="L186" i="2" s="1"/>
  <c r="O56" i="1"/>
  <c r="M56" i="1"/>
  <c r="O55" i="1"/>
  <c r="M55" i="1"/>
  <c r="L11" i="2" s="1"/>
  <c r="O54" i="1"/>
  <c r="M54" i="1"/>
  <c r="O53" i="1"/>
  <c r="M53" i="1"/>
  <c r="O52" i="1"/>
  <c r="M52" i="1"/>
  <c r="M51" i="1"/>
  <c r="M50" i="1"/>
  <c r="O49" i="1"/>
  <c r="M49" i="1"/>
  <c r="O48" i="1"/>
  <c r="M48" i="1"/>
  <c r="O47" i="1"/>
  <c r="M47" i="1"/>
  <c r="M46" i="1"/>
  <c r="M45" i="1"/>
  <c r="L206" i="2" s="1"/>
  <c r="M124" i="2"/>
  <c r="M44" i="1"/>
  <c r="L8" i="2" s="1"/>
  <c r="M43" i="1"/>
  <c r="L3" i="2" s="1"/>
  <c r="M42" i="1"/>
  <c r="O41" i="1"/>
  <c r="M208" i="2"/>
  <c r="M41" i="1"/>
  <c r="O40" i="1"/>
  <c r="M40" i="1"/>
  <c r="M209" i="2"/>
  <c r="M39" i="1"/>
  <c r="O38" i="1"/>
  <c r="M38" i="1"/>
  <c r="M177" i="2"/>
  <c r="M37" i="1"/>
  <c r="M196" i="2"/>
  <c r="M36" i="1"/>
  <c r="L196" i="2" s="1"/>
  <c r="M35" i="1"/>
  <c r="M34" i="1"/>
  <c r="L202" i="2" s="1"/>
  <c r="O33" i="1"/>
  <c r="M192" i="2"/>
  <c r="P192" i="2" s="1"/>
  <c r="M33" i="1"/>
  <c r="L173" i="2" s="1"/>
  <c r="M32" i="1"/>
  <c r="L170" i="2" s="1"/>
  <c r="O31" i="1"/>
  <c r="M31" i="1"/>
  <c r="L165" i="2" s="1"/>
  <c r="O30" i="1"/>
  <c r="M30" i="1"/>
  <c r="L164" i="2" s="1"/>
  <c r="M163" i="2"/>
  <c r="P163" i="2" s="1"/>
  <c r="M29" i="1"/>
  <c r="L163" i="2" s="1"/>
  <c r="M161" i="2"/>
  <c r="M28" i="1"/>
  <c r="L161" i="2" s="1"/>
  <c r="M27" i="1"/>
  <c r="M26" i="1"/>
  <c r="O25" i="1"/>
  <c r="M142" i="2"/>
  <c r="M25" i="1"/>
  <c r="L147" i="2" s="1"/>
  <c r="M135" i="2"/>
  <c r="M24" i="1"/>
  <c r="L135" i="2" s="1"/>
  <c r="M138" i="2"/>
  <c r="P138" i="2" s="1"/>
  <c r="M23" i="1"/>
  <c r="O22" i="1"/>
  <c r="M133" i="2"/>
  <c r="M22" i="1"/>
  <c r="L133" i="2" s="1"/>
  <c r="M143" i="2"/>
  <c r="M21" i="1"/>
  <c r="L146" i="2" s="1"/>
  <c r="O20" i="1"/>
  <c r="M20" i="1"/>
  <c r="M19" i="1"/>
  <c r="M18" i="1"/>
  <c r="L132" i="2" s="1"/>
  <c r="O17" i="1"/>
  <c r="M128" i="2"/>
  <c r="P128" i="2" s="1"/>
  <c r="M17" i="1"/>
  <c r="L128" i="2" s="1"/>
  <c r="M127" i="2"/>
  <c r="P127" i="2" s="1"/>
  <c r="M16" i="1"/>
  <c r="L127" i="2" s="1"/>
  <c r="M125" i="2"/>
  <c r="M15" i="1"/>
  <c r="L126" i="2" s="1"/>
  <c r="O14" i="1"/>
  <c r="M14" i="1"/>
  <c r="O13" i="1"/>
  <c r="M13" i="1"/>
  <c r="M12" i="1"/>
  <c r="L72" i="2" s="1"/>
  <c r="M11" i="1"/>
  <c r="L57" i="2" s="1"/>
  <c r="M10" i="1"/>
  <c r="L75" i="2" s="1"/>
  <c r="O9" i="1"/>
  <c r="M9" i="1"/>
  <c r="M91" i="2"/>
  <c r="M8" i="1"/>
  <c r="M80" i="2"/>
  <c r="M7" i="1"/>
  <c r="L85" i="2" s="1"/>
  <c r="M43" i="2"/>
  <c r="M6" i="1"/>
  <c r="L88" i="2" s="1"/>
  <c r="M158" i="12" l="1"/>
  <c r="O34" i="1"/>
  <c r="O74" i="1"/>
  <c r="P15" i="12"/>
  <c r="M134" i="12"/>
  <c r="P170" i="12"/>
  <c r="P172" i="12"/>
  <c r="M29" i="10"/>
  <c r="N29" i="10" s="1"/>
  <c r="M34" i="2"/>
  <c r="P9" i="12"/>
  <c r="Q9" i="12" s="1"/>
  <c r="P11" i="12"/>
  <c r="P37" i="12"/>
  <c r="Q37" i="12" s="1"/>
  <c r="P54" i="12"/>
  <c r="P101" i="12"/>
  <c r="P111" i="12"/>
  <c r="N167" i="12"/>
  <c r="P185" i="12"/>
  <c r="M206" i="12"/>
  <c r="N133" i="10"/>
  <c r="N135" i="10"/>
  <c r="N137" i="10"/>
  <c r="N139" i="10"/>
  <c r="P5" i="12"/>
  <c r="P18" i="12"/>
  <c r="Q18" i="12" s="1"/>
  <c r="M27" i="12"/>
  <c r="P27" i="12" s="1"/>
  <c r="Q27" i="12" s="1"/>
  <c r="Q30" i="12"/>
  <c r="P33" i="12"/>
  <c r="P50" i="12"/>
  <c r="P128" i="12"/>
  <c r="M46" i="2"/>
  <c r="M96" i="12"/>
  <c r="M44" i="12"/>
  <c r="P44" i="12" s="1"/>
  <c r="Q44" i="12" s="1"/>
  <c r="N100" i="12"/>
  <c r="N102" i="12"/>
  <c r="P197" i="12"/>
  <c r="Q197" i="12" s="1"/>
  <c r="P125" i="12"/>
  <c r="Q125" i="12" s="1"/>
  <c r="P193" i="12"/>
  <c r="Q193" i="12" s="1"/>
  <c r="M45" i="12"/>
  <c r="M44" i="2"/>
  <c r="P32" i="12"/>
  <c r="Q32" i="12" s="1"/>
  <c r="Q168" i="12"/>
  <c r="N87" i="12"/>
  <c r="M51" i="12"/>
  <c r="P23" i="12"/>
  <c r="P42" i="12"/>
  <c r="Q42" i="12" s="1"/>
  <c r="N124" i="12"/>
  <c r="P134" i="12"/>
  <c r="Q134" i="12" s="1"/>
  <c r="M153" i="12"/>
  <c r="M155" i="12"/>
  <c r="M157" i="12"/>
  <c r="N157" i="12" s="1"/>
  <c r="P114" i="12"/>
  <c r="Q114" i="12" s="1"/>
  <c r="N116" i="12"/>
  <c r="Q128" i="12"/>
  <c r="M132" i="12"/>
  <c r="N132" i="12" s="1"/>
  <c r="M151" i="12"/>
  <c r="P151" i="12" s="1"/>
  <c r="Q151" i="12" s="1"/>
  <c r="Q170" i="12"/>
  <c r="Q172" i="12"/>
  <c r="M176" i="12"/>
  <c r="N176" i="12" s="1"/>
  <c r="M182" i="12"/>
  <c r="M184" i="12"/>
  <c r="P184" i="12" s="1"/>
  <c r="Q184" i="12" s="1"/>
  <c r="M186" i="12"/>
  <c r="P186" i="12" s="1"/>
  <c r="M188" i="12"/>
  <c r="P188" i="12" s="1"/>
  <c r="M190" i="12"/>
  <c r="N190" i="12" s="1"/>
  <c r="M192" i="12"/>
  <c r="P192" i="12" s="1"/>
  <c r="Q192" i="12" s="1"/>
  <c r="M194" i="12"/>
  <c r="N151" i="10"/>
  <c r="N31" i="12"/>
  <c r="M145" i="12"/>
  <c r="N175" i="12"/>
  <c r="P24" i="12"/>
  <c r="Q24" i="12" s="1"/>
  <c r="M143" i="12"/>
  <c r="N143" i="12" s="1"/>
  <c r="P173" i="12"/>
  <c r="Q173" i="12" s="1"/>
  <c r="P183" i="12"/>
  <c r="P7" i="12"/>
  <c r="Q7" i="12" s="1"/>
  <c r="Q15" i="12"/>
  <c r="N119" i="12"/>
  <c r="M154" i="12"/>
  <c r="N165" i="12"/>
  <c r="P167" i="12"/>
  <c r="Q167" i="12" s="1"/>
  <c r="P213" i="12"/>
  <c r="Q213" i="12" s="1"/>
  <c r="N143" i="10"/>
  <c r="N23" i="12"/>
  <c r="N164" i="12"/>
  <c r="N188" i="12"/>
  <c r="N196" i="12"/>
  <c r="N6" i="12"/>
  <c r="P10" i="12"/>
  <c r="N12" i="12"/>
  <c r="N47" i="12"/>
  <c r="N108" i="12"/>
  <c r="N110" i="12"/>
  <c r="P113" i="12"/>
  <c r="Q113" i="12" s="1"/>
  <c r="P115" i="12"/>
  <c r="Q115" i="12" s="1"/>
  <c r="P117" i="12"/>
  <c r="Q117" i="12" s="1"/>
  <c r="N180" i="12"/>
  <c r="O27" i="1"/>
  <c r="M200" i="2"/>
  <c r="O59" i="1"/>
  <c r="M24" i="2"/>
  <c r="M198" i="10"/>
  <c r="M200" i="10"/>
  <c r="M207" i="10"/>
  <c r="N207" i="10" s="1"/>
  <c r="P4" i="12"/>
  <c r="Q4" i="12" s="1"/>
  <c r="P6" i="12"/>
  <c r="Q6" i="12" s="1"/>
  <c r="N15" i="12"/>
  <c r="P34" i="12"/>
  <c r="N39" i="12"/>
  <c r="P119" i="12"/>
  <c r="Q119" i="12" s="1"/>
  <c r="P121" i="12"/>
  <c r="Q121" i="12" s="1"/>
  <c r="P123" i="12"/>
  <c r="Q123" i="12" s="1"/>
  <c r="N138" i="12"/>
  <c r="N140" i="12"/>
  <c r="P165" i="12"/>
  <c r="Q165" i="12" s="1"/>
  <c r="Q186" i="12"/>
  <c r="Q188" i="12"/>
  <c r="M210" i="12"/>
  <c r="P210" i="12" s="1"/>
  <c r="Q210" i="12" s="1"/>
  <c r="O35" i="1"/>
  <c r="M3" i="2"/>
  <c r="M21" i="10"/>
  <c r="M25" i="10"/>
  <c r="M40" i="10"/>
  <c r="M42" i="10"/>
  <c r="M57" i="10"/>
  <c r="M59" i="10"/>
  <c r="N59" i="10" s="1"/>
  <c r="M61" i="10"/>
  <c r="M63" i="10"/>
  <c r="N63" i="10" s="1"/>
  <c r="M65" i="10"/>
  <c r="N65" i="10" s="1"/>
  <c r="M67" i="10"/>
  <c r="N67" i="10" s="1"/>
  <c r="M69" i="10"/>
  <c r="P100" i="12"/>
  <c r="Q100" i="12" s="1"/>
  <c r="P108" i="12"/>
  <c r="N128" i="12"/>
  <c r="N130" i="12"/>
  <c r="N148" i="12"/>
  <c r="P162" i="12"/>
  <c r="Q162" i="12" s="1"/>
  <c r="N168" i="12"/>
  <c r="P169" i="12"/>
  <c r="Q169" i="12" s="1"/>
  <c r="P171" i="12"/>
  <c r="Q171" i="12" s="1"/>
  <c r="Q183" i="12"/>
  <c r="N185" i="12"/>
  <c r="N187" i="12"/>
  <c r="O43" i="1"/>
  <c r="M17" i="10"/>
  <c r="N17" i="10" s="1"/>
  <c r="M149" i="10"/>
  <c r="N7" i="12"/>
  <c r="M17" i="12"/>
  <c r="P17" i="12" s="1"/>
  <c r="Q17" i="12" s="1"/>
  <c r="Q19" i="12"/>
  <c r="M21" i="12"/>
  <c r="P21" i="12" s="1"/>
  <c r="Q21" i="12" s="1"/>
  <c r="Q23" i="12"/>
  <c r="Q47" i="12"/>
  <c r="M57" i="12"/>
  <c r="N57" i="12" s="1"/>
  <c r="M59" i="12"/>
  <c r="N59" i="12" s="1"/>
  <c r="M61" i="12"/>
  <c r="P61" i="12" s="1"/>
  <c r="Q61" i="12" s="1"/>
  <c r="M63" i="12"/>
  <c r="P63" i="12" s="1"/>
  <c r="Q63" i="12" s="1"/>
  <c r="M65" i="12"/>
  <c r="P65" i="12" s="1"/>
  <c r="Q65" i="12" s="1"/>
  <c r="M67" i="12"/>
  <c r="M69" i="12"/>
  <c r="P69" i="12" s="1"/>
  <c r="Q69" i="12" s="1"/>
  <c r="N97" i="12"/>
  <c r="N99" i="12"/>
  <c r="P110" i="12"/>
  <c r="Q110" i="12" s="1"/>
  <c r="P122" i="12"/>
  <c r="Q122" i="12" s="1"/>
  <c r="P130" i="12"/>
  <c r="Q130" i="12" s="1"/>
  <c r="P175" i="12"/>
  <c r="Q175" i="12" s="1"/>
  <c r="P177" i="12"/>
  <c r="Q177" i="12" s="1"/>
  <c r="P179" i="12"/>
  <c r="Q179" i="12" s="1"/>
  <c r="M202" i="12"/>
  <c r="P202" i="12" s="1"/>
  <c r="Q202" i="12" s="1"/>
  <c r="M204" i="12"/>
  <c r="P204" i="12" s="1"/>
  <c r="Q204" i="12" s="1"/>
  <c r="P206" i="12"/>
  <c r="Q206" i="12" s="1"/>
  <c r="P45" i="12"/>
  <c r="Q45" i="12" s="1"/>
  <c r="M158" i="10"/>
  <c r="M160" i="10"/>
  <c r="N160" i="10" s="1"/>
  <c r="N165" i="10"/>
  <c r="N173" i="10"/>
  <c r="N175" i="10"/>
  <c r="N177" i="10"/>
  <c r="N179" i="10"/>
  <c r="N181" i="10"/>
  <c r="N183" i="10"/>
  <c r="N185" i="10"/>
  <c r="N189" i="10"/>
  <c r="N191" i="10"/>
  <c r="N193" i="10"/>
  <c r="M3" i="12"/>
  <c r="N3" i="12" s="1"/>
  <c r="M25" i="12"/>
  <c r="P25" i="12" s="1"/>
  <c r="Q25" i="12" s="1"/>
  <c r="P39" i="12"/>
  <c r="Q39" i="12" s="1"/>
  <c r="M41" i="12"/>
  <c r="P41" i="12" s="1"/>
  <c r="Q41" i="12" s="1"/>
  <c r="N111" i="12"/>
  <c r="P112" i="12"/>
  <c r="Q112" i="12" s="1"/>
  <c r="P136" i="12"/>
  <c r="Q136" i="12" s="1"/>
  <c r="P140" i="12"/>
  <c r="Q140" i="12" s="1"/>
  <c r="P142" i="12"/>
  <c r="Q142" i="12" s="1"/>
  <c r="N154" i="12"/>
  <c r="N156" i="12"/>
  <c r="P189" i="12"/>
  <c r="Q189" i="12" s="1"/>
  <c r="P158" i="12"/>
  <c r="Q158" i="12" s="1"/>
  <c r="P36" i="12"/>
  <c r="Q36" i="12" s="1"/>
  <c r="N125" i="10"/>
  <c r="N127" i="10"/>
  <c r="M141" i="10"/>
  <c r="N141" i="10" s="1"/>
  <c r="N159" i="10"/>
  <c r="M199" i="10"/>
  <c r="N199" i="10" s="1"/>
  <c r="M201" i="10"/>
  <c r="Q11" i="12"/>
  <c r="N14" i="12"/>
  <c r="N26" i="12"/>
  <c r="N38" i="12"/>
  <c r="Q101" i="12"/>
  <c r="M144" i="12"/>
  <c r="P144" i="12" s="1"/>
  <c r="Q144" i="12" s="1"/>
  <c r="P152" i="12"/>
  <c r="Q152" i="12" s="1"/>
  <c r="N161" i="12"/>
  <c r="N163" i="12"/>
  <c r="N182" i="12"/>
  <c r="N184" i="12"/>
  <c r="P187" i="12"/>
  <c r="N199" i="12"/>
  <c r="P209" i="12"/>
  <c r="Q209" i="12" s="1"/>
  <c r="N212" i="12"/>
  <c r="M149" i="2"/>
  <c r="M20" i="10"/>
  <c r="M24" i="10"/>
  <c r="M26" i="10"/>
  <c r="M56" i="10"/>
  <c r="M58" i="10"/>
  <c r="N58" i="10" s="1"/>
  <c r="M60" i="10"/>
  <c r="N60" i="10" s="1"/>
  <c r="M62" i="10"/>
  <c r="M64" i="10"/>
  <c r="N64" i="10" s="1"/>
  <c r="M68" i="10"/>
  <c r="N4" i="12"/>
  <c r="N28" i="12"/>
  <c r="P97" i="12"/>
  <c r="Q97" i="12" s="1"/>
  <c r="P99" i="12"/>
  <c r="Q99" i="12" s="1"/>
  <c r="N121" i="12"/>
  <c r="N123" i="12"/>
  <c r="O11" i="1"/>
  <c r="O19" i="1"/>
  <c r="M60" i="2"/>
  <c r="P60" i="2" s="1"/>
  <c r="Q60" i="2" s="1"/>
  <c r="M207" i="2"/>
  <c r="P207" i="2" s="1"/>
  <c r="Q207" i="2" s="1"/>
  <c r="N111" i="10"/>
  <c r="M20" i="12"/>
  <c r="P20" i="12" s="1"/>
  <c r="M56" i="12"/>
  <c r="P56" i="12" s="1"/>
  <c r="Q56" i="12" s="1"/>
  <c r="M58" i="12"/>
  <c r="M60" i="12"/>
  <c r="M62" i="12"/>
  <c r="P62" i="12" s="1"/>
  <c r="Q62" i="12" s="1"/>
  <c r="M64" i="12"/>
  <c r="N64" i="12" s="1"/>
  <c r="N106" i="12"/>
  <c r="P156" i="12"/>
  <c r="Q156" i="12" s="1"/>
  <c r="N169" i="12"/>
  <c r="N171" i="12"/>
  <c r="M201" i="12"/>
  <c r="P201" i="12" s="1"/>
  <c r="Q201" i="12" s="1"/>
  <c r="P200" i="12"/>
  <c r="Q200" i="12" s="1"/>
  <c r="P16" i="2"/>
  <c r="P95" i="12"/>
  <c r="Q95" i="12" s="1"/>
  <c r="N95" i="12"/>
  <c r="N36" i="12"/>
  <c r="N103" i="12"/>
  <c r="P103" i="12"/>
  <c r="Q103" i="12" s="1"/>
  <c r="N127" i="12"/>
  <c r="P127" i="12"/>
  <c r="Q127" i="12" s="1"/>
  <c r="O58" i="1"/>
  <c r="O66" i="1"/>
  <c r="M8" i="10"/>
  <c r="N8" i="10" s="1"/>
  <c r="M16" i="10"/>
  <c r="N16" i="10" s="1"/>
  <c r="M18" i="10"/>
  <c r="N18" i="10" s="1"/>
  <c r="M34" i="10"/>
  <c r="M36" i="10"/>
  <c r="N36" i="10" s="1"/>
  <c r="M44" i="10"/>
  <c r="N44" i="10" s="1"/>
  <c r="M46" i="10"/>
  <c r="N46" i="10" s="1"/>
  <c r="M70" i="10"/>
  <c r="M72" i="10"/>
  <c r="N72" i="10" s="1"/>
  <c r="M96" i="10"/>
  <c r="N96" i="10" s="1"/>
  <c r="M100" i="10"/>
  <c r="N100" i="10" s="1"/>
  <c r="M102" i="10"/>
  <c r="M124" i="10"/>
  <c r="N124" i="10" s="1"/>
  <c r="M130" i="10"/>
  <c r="N130" i="10" s="1"/>
  <c r="M132" i="10"/>
  <c r="N132" i="10" s="1"/>
  <c r="M144" i="10"/>
  <c r="M156" i="10"/>
  <c r="N156" i="10" s="1"/>
  <c r="M196" i="10"/>
  <c r="N196" i="10" s="1"/>
  <c r="M202" i="10"/>
  <c r="N202" i="10" s="1"/>
  <c r="M204" i="10"/>
  <c r="M212" i="10"/>
  <c r="N212" i="10" s="1"/>
  <c r="N10" i="12"/>
  <c r="M13" i="12"/>
  <c r="P13" i="12" s="1"/>
  <c r="Q13" i="12" s="1"/>
  <c r="M16" i="12"/>
  <c r="P16" i="12" s="1"/>
  <c r="Q16" i="12" s="1"/>
  <c r="M29" i="12"/>
  <c r="P29" i="12" s="1"/>
  <c r="Q29" i="12" s="1"/>
  <c r="P102" i="12"/>
  <c r="Q102" i="12" s="1"/>
  <c r="N114" i="12"/>
  <c r="N117" i="12"/>
  <c r="P124" i="12"/>
  <c r="Q124" i="12" s="1"/>
  <c r="P138" i="12"/>
  <c r="Q138" i="12" s="1"/>
  <c r="P141" i="12"/>
  <c r="Q141" i="12" s="1"/>
  <c r="N145" i="12"/>
  <c r="N152" i="12"/>
  <c r="P153" i="12"/>
  <c r="Q153" i="12" s="1"/>
  <c r="P155" i="12"/>
  <c r="Q155" i="12" s="1"/>
  <c r="M160" i="12"/>
  <c r="P160" i="12" s="1"/>
  <c r="Q160" i="12" s="1"/>
  <c r="P174" i="12"/>
  <c r="Q174" i="12" s="1"/>
  <c r="N178" i="12"/>
  <c r="N181" i="12"/>
  <c r="P190" i="12"/>
  <c r="Q190" i="12" s="1"/>
  <c r="N198" i="12"/>
  <c r="M208" i="12"/>
  <c r="P208" i="12" s="1"/>
  <c r="Q208" i="12" s="1"/>
  <c r="N214" i="12"/>
  <c r="P107" i="12"/>
  <c r="Q107" i="12" s="1"/>
  <c r="P129" i="12"/>
  <c r="Q129" i="12" s="1"/>
  <c r="P131" i="12"/>
  <c r="Q131" i="12" s="1"/>
  <c r="P150" i="12"/>
  <c r="Q150" i="12" s="1"/>
  <c r="P164" i="12"/>
  <c r="Q164" i="12" s="1"/>
  <c r="P194" i="12"/>
  <c r="Q194" i="12" s="1"/>
  <c r="P196" i="12"/>
  <c r="Q196" i="12" s="1"/>
  <c r="N200" i="12"/>
  <c r="P203" i="12"/>
  <c r="Q203" i="12" s="1"/>
  <c r="P212" i="12"/>
  <c r="Q212" i="12" s="1"/>
  <c r="Q5" i="12"/>
  <c r="M8" i="12"/>
  <c r="P8" i="12" s="1"/>
  <c r="Q20" i="12"/>
  <c r="N41" i="12"/>
  <c r="M46" i="12"/>
  <c r="P46" i="12" s="1"/>
  <c r="Q46" i="12" s="1"/>
  <c r="M71" i="12"/>
  <c r="P71" i="12" s="1"/>
  <c r="Q71" i="12" s="1"/>
  <c r="M75" i="12"/>
  <c r="P75" i="12" s="1"/>
  <c r="Q75" i="12" s="1"/>
  <c r="Q77" i="12"/>
  <c r="Q79" i="12"/>
  <c r="N109" i="12"/>
  <c r="M126" i="12"/>
  <c r="P126" i="12" s="1"/>
  <c r="Q126" i="12" s="1"/>
  <c r="M133" i="12"/>
  <c r="P154" i="12"/>
  <c r="Q154" i="12" s="1"/>
  <c r="M159" i="12"/>
  <c r="P159" i="12" s="1"/>
  <c r="Q159" i="12" s="1"/>
  <c r="Q185" i="12"/>
  <c r="Q187" i="12"/>
  <c r="P191" i="12"/>
  <c r="Q191" i="12" s="1"/>
  <c r="N193" i="12"/>
  <c r="N195" i="12"/>
  <c r="M205" i="12"/>
  <c r="N209" i="12"/>
  <c r="N211" i="12"/>
  <c r="O10" i="1"/>
  <c r="O18" i="1"/>
  <c r="P142" i="2"/>
  <c r="Q142" i="2" s="1"/>
  <c r="M27" i="2"/>
  <c r="P27" i="2" s="1"/>
  <c r="Q27" i="2" s="1"/>
  <c r="P12" i="12"/>
  <c r="Q12" i="12" s="1"/>
  <c r="P28" i="12"/>
  <c r="Q28" i="12" s="1"/>
  <c r="N33" i="12"/>
  <c r="N98" i="12"/>
  <c r="N101" i="12"/>
  <c r="P106" i="12"/>
  <c r="Q106" i="12" s="1"/>
  <c r="P109" i="12"/>
  <c r="Q109" i="12" s="1"/>
  <c r="P116" i="12"/>
  <c r="Q116" i="12" s="1"/>
  <c r="M135" i="12"/>
  <c r="N137" i="12"/>
  <c r="N139" i="12"/>
  <c r="P145" i="12"/>
  <c r="Q145" i="12" s="1"/>
  <c r="M147" i="12"/>
  <c r="P147" i="12" s="1"/>
  <c r="Q147" i="12" s="1"/>
  <c r="P166" i="12"/>
  <c r="Q166" i="12" s="1"/>
  <c r="N170" i="12"/>
  <c r="N173" i="12"/>
  <c r="P178" i="12"/>
  <c r="Q178" i="12" s="1"/>
  <c r="P180" i="12"/>
  <c r="Q180" i="12" s="1"/>
  <c r="N186" i="12"/>
  <c r="N189" i="12"/>
  <c r="P198" i="12"/>
  <c r="Q198" i="12" s="1"/>
  <c r="M207" i="12"/>
  <c r="N207" i="12" s="1"/>
  <c r="N213" i="12"/>
  <c r="P214" i="12"/>
  <c r="Q214" i="12" s="1"/>
  <c r="M9" i="10"/>
  <c r="N9" i="10" s="1"/>
  <c r="M27" i="10"/>
  <c r="M45" i="10"/>
  <c r="N45" i="10" s="1"/>
  <c r="M47" i="10"/>
  <c r="N47" i="10" s="1"/>
  <c r="M71" i="10"/>
  <c r="N71" i="10" s="1"/>
  <c r="M75" i="10"/>
  <c r="N75" i="10" s="1"/>
  <c r="M101" i="10"/>
  <c r="N101" i="10" s="1"/>
  <c r="M123" i="10"/>
  <c r="M155" i="10"/>
  <c r="M157" i="10"/>
  <c r="N157" i="10" s="1"/>
  <c r="M197" i="10"/>
  <c r="N197" i="10" s="1"/>
  <c r="M203" i="10"/>
  <c r="N203" i="10" s="1"/>
  <c r="P2" i="12"/>
  <c r="Q2" i="12" s="1"/>
  <c r="N9" i="12"/>
  <c r="P14" i="12"/>
  <c r="Q14" i="12" s="1"/>
  <c r="P22" i="12"/>
  <c r="Q22" i="12" s="1"/>
  <c r="Q31" i="12"/>
  <c r="N37" i="12"/>
  <c r="Q38" i="12"/>
  <c r="N40" i="12"/>
  <c r="P74" i="12"/>
  <c r="Q74" i="12" s="1"/>
  <c r="P98" i="12"/>
  <c r="Q98" i="12" s="1"/>
  <c r="M104" i="12"/>
  <c r="P104" i="12" s="1"/>
  <c r="Q104" i="12" s="1"/>
  <c r="N113" i="12"/>
  <c r="N115" i="12"/>
  <c r="N120" i="12"/>
  <c r="N146" i="12"/>
  <c r="N149" i="12"/>
  <c r="N177" i="12"/>
  <c r="N179" i="12"/>
  <c r="N206" i="12"/>
  <c r="M75" i="2"/>
  <c r="P75" i="2" s="1"/>
  <c r="Q75" i="2" s="1"/>
  <c r="P30" i="2"/>
  <c r="Q30" i="2" s="1"/>
  <c r="N102" i="10"/>
  <c r="N110" i="10"/>
  <c r="N120" i="10"/>
  <c r="N158" i="10"/>
  <c r="N206" i="10"/>
  <c r="N208" i="10"/>
  <c r="N210" i="10"/>
  <c r="N24" i="12"/>
  <c r="N30" i="12"/>
  <c r="N32" i="12"/>
  <c r="Q33" i="12"/>
  <c r="N42" i="12"/>
  <c r="Q50" i="12"/>
  <c r="N52" i="12"/>
  <c r="Q54" i="12"/>
  <c r="Q108" i="12"/>
  <c r="P118" i="12"/>
  <c r="Q118" i="12" s="1"/>
  <c r="N122" i="12"/>
  <c r="N125" i="12"/>
  <c r="P132" i="12"/>
  <c r="Q132" i="12" s="1"/>
  <c r="P146" i="12"/>
  <c r="Q146" i="12" s="1"/>
  <c r="P149" i="12"/>
  <c r="Q149" i="12" s="1"/>
  <c r="N153" i="12"/>
  <c r="N155" i="12"/>
  <c r="P161" i="12"/>
  <c r="Q161" i="12" s="1"/>
  <c r="P163" i="12"/>
  <c r="Q163" i="12" s="1"/>
  <c r="N174" i="12"/>
  <c r="P182" i="12"/>
  <c r="Q182" i="12" s="1"/>
  <c r="N192" i="12"/>
  <c r="P199" i="12"/>
  <c r="Q199" i="12" s="1"/>
  <c r="N208" i="12"/>
  <c r="P215" i="12"/>
  <c r="Q215" i="12" s="1"/>
  <c r="N18" i="12"/>
  <c r="N34" i="12"/>
  <c r="N55" i="12"/>
  <c r="M70" i="12"/>
  <c r="P70" i="12" s="1"/>
  <c r="Q70" i="12" s="1"/>
  <c r="N105" i="12"/>
  <c r="N107" i="12"/>
  <c r="Q111" i="12"/>
  <c r="N129" i="12"/>
  <c r="N131" i="12"/>
  <c r="N136" i="12"/>
  <c r="N162" i="12"/>
  <c r="N194" i="12"/>
  <c r="N201" i="12"/>
  <c r="N203" i="12"/>
  <c r="P58" i="12"/>
  <c r="Q58" i="12" s="1"/>
  <c r="P60" i="12"/>
  <c r="Q60" i="12" s="1"/>
  <c r="P66" i="12"/>
  <c r="P78" i="12"/>
  <c r="Q78" i="12" s="1"/>
  <c r="P80" i="12"/>
  <c r="Q80" i="12" s="1"/>
  <c r="P84" i="12"/>
  <c r="Q84" i="12" s="1"/>
  <c r="P88" i="12"/>
  <c r="Q88" i="12" s="1"/>
  <c r="P92" i="12"/>
  <c r="Q92" i="12" s="1"/>
  <c r="P94" i="12"/>
  <c r="Q94" i="12" s="1"/>
  <c r="P96" i="12"/>
  <c r="Q96" i="12" s="1"/>
  <c r="Q85" i="12"/>
  <c r="N66" i="12"/>
  <c r="N68" i="12"/>
  <c r="N72" i="12"/>
  <c r="N76" i="12"/>
  <c r="N78" i="12"/>
  <c r="P87" i="12"/>
  <c r="Q87" i="12" s="1"/>
  <c r="N43" i="12"/>
  <c r="N48" i="12"/>
  <c r="N50" i="12"/>
  <c r="P55" i="12"/>
  <c r="Q55" i="12" s="1"/>
  <c r="P68" i="12"/>
  <c r="Q68" i="12" s="1"/>
  <c r="P72" i="12"/>
  <c r="Q72" i="12" s="1"/>
  <c r="N86" i="12"/>
  <c r="P48" i="12"/>
  <c r="Q48" i="12" s="1"/>
  <c r="N58" i="12"/>
  <c r="N69" i="12"/>
  <c r="N60" i="12"/>
  <c r="N79" i="12"/>
  <c r="N94" i="12"/>
  <c r="N85" i="12"/>
  <c r="S18" i="1"/>
  <c r="U18" i="1"/>
  <c r="U19" i="1" s="1"/>
  <c r="T18" i="1"/>
  <c r="T19" i="1" s="1"/>
  <c r="Q21" i="1"/>
  <c r="R21" i="1" s="1"/>
  <c r="S21" i="1" s="1"/>
  <c r="N83" i="12"/>
  <c r="N84" i="12"/>
  <c r="P53" i="12"/>
  <c r="Q53" i="12" s="1"/>
  <c r="P76" i="12"/>
  <c r="Q76" i="12" s="1"/>
  <c r="P86" i="12"/>
  <c r="Q86" i="12" s="1"/>
  <c r="P89" i="12"/>
  <c r="Q89" i="12" s="1"/>
  <c r="P91" i="12"/>
  <c r="Q91" i="12" s="1"/>
  <c r="N90" i="10"/>
  <c r="N90" i="12"/>
  <c r="N93" i="12"/>
  <c r="N65" i="12"/>
  <c r="N77" i="12"/>
  <c r="N80" i="12"/>
  <c r="P83" i="12"/>
  <c r="Q83" i="12" s="1"/>
  <c r="P90" i="12"/>
  <c r="Q90" i="12" s="1"/>
  <c r="P93" i="12"/>
  <c r="Q93" i="12" s="1"/>
  <c r="P52" i="12"/>
  <c r="Q52" i="12" s="1"/>
  <c r="N82" i="12"/>
  <c r="N49" i="12"/>
  <c r="P82" i="12"/>
  <c r="Q82" i="12" s="1"/>
  <c r="N53" i="12"/>
  <c r="N54" i="12"/>
  <c r="N74" i="12"/>
  <c r="N89" i="12"/>
  <c r="N92" i="12"/>
  <c r="P133" i="2"/>
  <c r="Q133" i="2" s="1"/>
  <c r="P150" i="2"/>
  <c r="Q150" i="2" s="1"/>
  <c r="Q163" i="2"/>
  <c r="P209" i="2"/>
  <c r="Q209" i="2" s="1"/>
  <c r="P195" i="2"/>
  <c r="Q195" i="2" s="1"/>
  <c r="P161" i="2"/>
  <c r="Q161" i="2" s="1"/>
  <c r="Q123" i="2"/>
  <c r="P124" i="2"/>
  <c r="Q124" i="2" s="1"/>
  <c r="P149" i="2"/>
  <c r="Q149" i="2" s="1"/>
  <c r="P200" i="2"/>
  <c r="Q200" i="2" s="1"/>
  <c r="P196" i="2"/>
  <c r="Q196" i="2" s="1"/>
  <c r="P91" i="2"/>
  <c r="Q91" i="2" s="1"/>
  <c r="Q192" i="2"/>
  <c r="P177" i="2"/>
  <c r="Q177" i="2" s="1"/>
  <c r="P46" i="2"/>
  <c r="Q46" i="2" s="1"/>
  <c r="P17" i="2"/>
  <c r="Q17" i="2" s="1"/>
  <c r="P208" i="2"/>
  <c r="Q208" i="2" s="1"/>
  <c r="P112" i="2"/>
  <c r="Q112" i="2" s="1"/>
  <c r="P181" i="2"/>
  <c r="Q181" i="2" s="1"/>
  <c r="P210" i="2"/>
  <c r="Q210" i="2" s="1"/>
  <c r="Q127" i="2"/>
  <c r="P34" i="2"/>
  <c r="Q34" i="2" s="1"/>
  <c r="P154" i="2"/>
  <c r="Q154" i="2" s="1"/>
  <c r="P4" i="2"/>
  <c r="Q4" i="2" s="1"/>
  <c r="P10" i="2"/>
  <c r="Q10" i="2" s="1"/>
  <c r="P64" i="2"/>
  <c r="Q64" i="2" s="1"/>
  <c r="P67" i="2"/>
  <c r="Q67" i="2" s="1"/>
  <c r="Q138" i="2"/>
  <c r="P3" i="2"/>
  <c r="Q3" i="2" s="1"/>
  <c r="P44" i="2"/>
  <c r="Q44" i="2" s="1"/>
  <c r="P96" i="2"/>
  <c r="Q96" i="2" s="1"/>
  <c r="P80" i="2"/>
  <c r="Q80" i="2" s="1"/>
  <c r="Q128" i="2"/>
  <c r="P11" i="2"/>
  <c r="Q11" i="2" s="1"/>
  <c r="P101" i="2"/>
  <c r="Q101" i="2" s="1"/>
  <c r="P173" i="2"/>
  <c r="Q173" i="2" s="1"/>
  <c r="P184" i="2"/>
  <c r="Q184" i="2" s="1"/>
  <c r="P135" i="2"/>
  <c r="Q135" i="2" s="1"/>
  <c r="P36" i="2"/>
  <c r="Q36" i="2" s="1"/>
  <c r="P88" i="2"/>
  <c r="Q88" i="2" s="1"/>
  <c r="P143" i="2"/>
  <c r="Q143" i="2" s="1"/>
  <c r="P18" i="2"/>
  <c r="Q18" i="2" s="1"/>
  <c r="P117" i="2"/>
  <c r="Q117" i="2" s="1"/>
  <c r="P125" i="2"/>
  <c r="Q125" i="2" s="1"/>
  <c r="P14" i="2"/>
  <c r="Q14" i="2" s="1"/>
  <c r="Q16" i="2"/>
  <c r="P43" i="2"/>
  <c r="Q43" i="2" s="1"/>
  <c r="P15" i="2"/>
  <c r="Q15" i="2" s="1"/>
  <c r="P24" i="2"/>
  <c r="Q24" i="2" s="1"/>
  <c r="Q66" i="12"/>
  <c r="N91" i="12"/>
  <c r="P35" i="12"/>
  <c r="Q35" i="12" s="1"/>
  <c r="Q8" i="12"/>
  <c r="P43" i="12"/>
  <c r="Q43" i="12" s="1"/>
  <c r="P49" i="12"/>
  <c r="Q49" i="12" s="1"/>
  <c r="N67" i="12"/>
  <c r="N73" i="12"/>
  <c r="N81" i="12"/>
  <c r="P105" i="12"/>
  <c r="Q105" i="12" s="1"/>
  <c r="N11" i="12"/>
  <c r="P51" i="12"/>
  <c r="Q51" i="12" s="1"/>
  <c r="N96" i="12"/>
  <c r="N5" i="12"/>
  <c r="N13" i="12"/>
  <c r="N19" i="12"/>
  <c r="Q26" i="12"/>
  <c r="N88" i="12"/>
  <c r="N21" i="12"/>
  <c r="N27" i="12"/>
  <c r="Q34" i="12"/>
  <c r="Q40" i="12"/>
  <c r="P67" i="12"/>
  <c r="Q67" i="12" s="1"/>
  <c r="P73" i="12"/>
  <c r="Q73" i="12" s="1"/>
  <c r="P81" i="12"/>
  <c r="Q81" i="12" s="1"/>
  <c r="N2" i="12"/>
  <c r="N35" i="12"/>
  <c r="Q10" i="12"/>
  <c r="N45" i="12"/>
  <c r="N51" i="12"/>
  <c r="N112" i="12"/>
  <c r="N183" i="12"/>
  <c r="N191" i="12"/>
  <c r="N215" i="12"/>
  <c r="N118" i="12"/>
  <c r="N126" i="12"/>
  <c r="N134" i="12"/>
  <c r="N142" i="12"/>
  <c r="N150" i="12"/>
  <c r="N158" i="12"/>
  <c r="N166" i="12"/>
  <c r="N89" i="10"/>
  <c r="N56" i="10"/>
  <c r="N74" i="10"/>
  <c r="N32" i="10"/>
  <c r="N42" i="10"/>
  <c r="N48" i="10"/>
  <c r="N50" i="10"/>
  <c r="N80" i="10"/>
  <c r="N34" i="10"/>
  <c r="N201" i="10"/>
  <c r="N205" i="10"/>
  <c r="N209" i="10"/>
  <c r="N211" i="10"/>
  <c r="N119" i="10"/>
  <c r="N25" i="10"/>
  <c r="N57" i="10"/>
  <c r="N73" i="10"/>
  <c r="N81" i="10"/>
  <c r="N41" i="10"/>
  <c r="N10" i="10"/>
  <c r="N55" i="10"/>
  <c r="N77" i="10"/>
  <c r="N117" i="10"/>
  <c r="N11" i="10"/>
  <c r="N13" i="10"/>
  <c r="N40" i="10"/>
  <c r="N116" i="10"/>
  <c r="N27" i="10"/>
  <c r="N62" i="10"/>
  <c r="N66" i="10"/>
  <c r="N68" i="10"/>
  <c r="N70" i="10"/>
  <c r="N103" i="10"/>
  <c r="N109" i="10"/>
  <c r="N126" i="10"/>
  <c r="N149" i="10"/>
  <c r="N33" i="10"/>
  <c r="N98" i="10"/>
  <c r="N2" i="10"/>
  <c r="N4" i="10"/>
  <c r="N6" i="10"/>
  <c r="N35" i="10"/>
  <c r="N37" i="10"/>
  <c r="N95" i="10"/>
  <c r="N97" i="10"/>
  <c r="N99" i="10"/>
  <c r="N148" i="10"/>
  <c r="N152" i="10"/>
  <c r="N154" i="10"/>
  <c r="N24" i="10"/>
  <c r="N49" i="10"/>
  <c r="N82" i="10"/>
  <c r="N88" i="10"/>
  <c r="N26" i="10"/>
  <c r="N204" i="10"/>
  <c r="N28" i="10"/>
  <c r="N30" i="10"/>
  <c r="N39" i="10"/>
  <c r="N61" i="10"/>
  <c r="N92" i="10"/>
  <c r="N94" i="10"/>
  <c r="N113" i="10"/>
  <c r="N115" i="10"/>
  <c r="N128" i="10"/>
  <c r="N145" i="10"/>
  <c r="N147" i="10"/>
  <c r="N162" i="10"/>
  <c r="N195" i="10"/>
  <c r="N19" i="10"/>
  <c r="N21" i="10"/>
  <c r="N52" i="10"/>
  <c r="N54" i="10"/>
  <c r="N83" i="10"/>
  <c r="N85" i="10"/>
  <c r="N104" i="10"/>
  <c r="N106" i="10"/>
  <c r="N122" i="10"/>
  <c r="N134" i="10"/>
  <c r="N164" i="10"/>
  <c r="N166" i="10"/>
  <c r="N168" i="10"/>
  <c r="N170" i="10"/>
  <c r="N12" i="10"/>
  <c r="N14" i="10"/>
  <c r="N23" i="10"/>
  <c r="N43" i="10"/>
  <c r="N76" i="10"/>
  <c r="N78" i="10"/>
  <c r="N87" i="10"/>
  <c r="N108" i="10"/>
  <c r="N121" i="10"/>
  <c r="N123" i="10"/>
  <c r="N136" i="10"/>
  <c r="N138" i="10"/>
  <c r="N153" i="10"/>
  <c r="N155" i="10"/>
  <c r="N172" i="10"/>
  <c r="N174" i="10"/>
  <c r="N176" i="10"/>
  <c r="N178" i="10"/>
  <c r="N3" i="10"/>
  <c r="N5" i="10"/>
  <c r="N38" i="10"/>
  <c r="N69" i="10"/>
  <c r="N140" i="10"/>
  <c r="N142" i="10"/>
  <c r="N180" i="10"/>
  <c r="N182" i="10"/>
  <c r="N184" i="10"/>
  <c r="N186" i="10"/>
  <c r="N7" i="10"/>
  <c r="N91" i="10"/>
  <c r="N93" i="10"/>
  <c r="N112" i="10"/>
  <c r="N114" i="10"/>
  <c r="N129" i="10"/>
  <c r="N131" i="10"/>
  <c r="N144" i="10"/>
  <c r="N146" i="10"/>
  <c r="N161" i="10"/>
  <c r="N163" i="10"/>
  <c r="N188" i="10"/>
  <c r="N190" i="10"/>
  <c r="N192" i="10"/>
  <c r="N194" i="10"/>
  <c r="N20" i="10"/>
  <c r="N22" i="10"/>
  <c r="N31" i="10"/>
  <c r="N51" i="10"/>
  <c r="N53" i="10"/>
  <c r="N84" i="10"/>
  <c r="N86" i="10"/>
  <c r="N105" i="10"/>
  <c r="N107" i="10"/>
  <c r="N118" i="10"/>
  <c r="N150" i="10"/>
  <c r="N167" i="10"/>
  <c r="N169" i="10"/>
  <c r="N171" i="10"/>
  <c r="N198" i="10"/>
  <c r="N200" i="10"/>
  <c r="N15" i="10"/>
  <c r="N79" i="10"/>
  <c r="N187" i="10"/>
  <c r="U12" i="1"/>
  <c r="Y12" i="1"/>
  <c r="N195" i="2"/>
  <c r="N30" i="2"/>
  <c r="N184" i="2"/>
  <c r="N181" i="2"/>
  <c r="N210" i="2"/>
  <c r="N91" i="2"/>
  <c r="N46" i="2"/>
  <c r="N17" i="2"/>
  <c r="N150" i="2"/>
  <c r="N4" i="2"/>
  <c r="N123" i="2"/>
  <c r="N67" i="2"/>
  <c r="N163" i="2"/>
  <c r="N117" i="2"/>
  <c r="N125" i="2"/>
  <c r="N14" i="2"/>
  <c r="N124" i="2"/>
  <c r="N27" i="2"/>
  <c r="N149" i="2"/>
  <c r="N200" i="2"/>
  <c r="N15" i="2"/>
  <c r="N154" i="2"/>
  <c r="N16" i="2"/>
  <c r="N96" i="2"/>
  <c r="N80" i="2"/>
  <c r="N128" i="2"/>
  <c r="N138" i="2"/>
  <c r="N192" i="2"/>
  <c r="N24" i="2"/>
  <c r="N64" i="2"/>
  <c r="N101" i="2"/>
  <c r="N11" i="2"/>
  <c r="N173" i="2"/>
  <c r="N112" i="2"/>
  <c r="N88" i="2"/>
  <c r="N133" i="2"/>
  <c r="N43" i="2"/>
  <c r="L30" i="2"/>
  <c r="L31" i="2"/>
  <c r="O7" i="1"/>
  <c r="L94" i="2"/>
  <c r="L92" i="2"/>
  <c r="L95" i="2"/>
  <c r="O15" i="1"/>
  <c r="M131" i="2"/>
  <c r="M132" i="2"/>
  <c r="P132" i="2" s="1"/>
  <c r="Q132" i="2" s="1"/>
  <c r="O23" i="1"/>
  <c r="M155" i="2"/>
  <c r="M156" i="2"/>
  <c r="M205" i="2"/>
  <c r="M203" i="2"/>
  <c r="M204" i="2"/>
  <c r="M202" i="2"/>
  <c r="L176" i="2"/>
  <c r="L177" i="2"/>
  <c r="O39" i="1"/>
  <c r="M33" i="2"/>
  <c r="O62" i="1"/>
  <c r="L27" i="2"/>
  <c r="L34" i="2"/>
  <c r="L19" i="2"/>
  <c r="L14" i="2"/>
  <c r="M130" i="2"/>
  <c r="N135" i="2"/>
  <c r="M19" i="2"/>
  <c r="L29" i="2"/>
  <c r="M52" i="2"/>
  <c r="L114" i="2"/>
  <c r="M120" i="2"/>
  <c r="N208" i="2"/>
  <c r="M176" i="2"/>
  <c r="L83" i="2"/>
  <c r="L78" i="2"/>
  <c r="L54" i="2"/>
  <c r="L84" i="2"/>
  <c r="L76" i="2"/>
  <c r="L79" i="2"/>
  <c r="L55" i="2"/>
  <c r="L82" i="2"/>
  <c r="L66" i="2"/>
  <c r="L205" i="2"/>
  <c r="L203" i="2"/>
  <c r="L204" i="2"/>
  <c r="M107" i="2"/>
  <c r="M105" i="2"/>
  <c r="M108" i="2"/>
  <c r="M111" i="2"/>
  <c r="M103" i="2"/>
  <c r="M106" i="2"/>
  <c r="L130" i="2"/>
  <c r="L168" i="2"/>
  <c r="L169" i="2"/>
  <c r="M206" i="2"/>
  <c r="M126" i="2"/>
  <c r="M70" i="2"/>
  <c r="M71" i="2"/>
  <c r="L136" i="2"/>
  <c r="L134" i="2"/>
  <c r="L137" i="2"/>
  <c r="M9" i="2"/>
  <c r="M8" i="2"/>
  <c r="M212" i="2"/>
  <c r="M171" i="2"/>
  <c r="M166" i="2"/>
  <c r="M167" i="2"/>
  <c r="O36" i="1"/>
  <c r="O44" i="1"/>
  <c r="M41" i="2"/>
  <c r="M42" i="2"/>
  <c r="N143" i="2"/>
  <c r="M86" i="2"/>
  <c r="M81" i="2"/>
  <c r="M90" i="2"/>
  <c r="L67" i="2"/>
  <c r="L59" i="2"/>
  <c r="L62" i="2"/>
  <c r="L68" i="2"/>
  <c r="L60" i="2"/>
  <c r="L63" i="2"/>
  <c r="L58" i="2"/>
  <c r="L149" i="2"/>
  <c r="L141" i="2"/>
  <c r="O21" i="1"/>
  <c r="L160" i="2"/>
  <c r="L158" i="2"/>
  <c r="L159" i="2"/>
  <c r="O29" i="1"/>
  <c r="M169" i="2"/>
  <c r="M170" i="2"/>
  <c r="L200" i="2"/>
  <c r="L198" i="2"/>
  <c r="L201" i="2"/>
  <c r="L199" i="2"/>
  <c r="O37" i="1"/>
  <c r="O45" i="1"/>
  <c r="O72" i="1"/>
  <c r="O75" i="1"/>
  <c r="M115" i="2"/>
  <c r="M116" i="2"/>
  <c r="O78" i="1"/>
  <c r="M114" i="2"/>
  <c r="N127" i="2"/>
  <c r="N3" i="2"/>
  <c r="M5" i="2"/>
  <c r="L9" i="2"/>
  <c r="M32" i="2"/>
  <c r="M35" i="2"/>
  <c r="L40" i="2"/>
  <c r="L77" i="2"/>
  <c r="L80" i="2"/>
  <c r="M83" i="2"/>
  <c r="N209" i="2"/>
  <c r="L162" i="2"/>
  <c r="M168" i="2"/>
  <c r="N177" i="2"/>
  <c r="L194" i="2"/>
  <c r="L197" i="2"/>
  <c r="L5" i="2"/>
  <c r="L209" i="2"/>
  <c r="L155" i="2"/>
  <c r="L156" i="2"/>
  <c r="L115" i="2"/>
  <c r="L116" i="2"/>
  <c r="L51" i="2"/>
  <c r="L43" i="2"/>
  <c r="L89" i="2"/>
  <c r="L52" i="2"/>
  <c r="L87" i="2"/>
  <c r="L50" i="2"/>
  <c r="O8" i="1"/>
  <c r="M62" i="2"/>
  <c r="M65" i="2"/>
  <c r="M57" i="2"/>
  <c r="M68" i="2"/>
  <c r="M63" i="2"/>
  <c r="M58" i="2"/>
  <c r="M69" i="2"/>
  <c r="M61" i="2"/>
  <c r="O16" i="1"/>
  <c r="O24" i="1"/>
  <c r="M158" i="2"/>
  <c r="M159" i="2"/>
  <c r="O32" i="1"/>
  <c r="M198" i="2"/>
  <c r="M201" i="2"/>
  <c r="M199" i="2"/>
  <c r="L174" i="2"/>
  <c r="L175" i="2"/>
  <c r="L210" i="2"/>
  <c r="L7" i="2"/>
  <c r="L211" i="2"/>
  <c r="L46" i="2"/>
  <c r="L44" i="2"/>
  <c r="L47" i="2"/>
  <c r="L20" i="2"/>
  <c r="L26" i="2"/>
  <c r="O69" i="1"/>
  <c r="L138" i="2"/>
  <c r="L143" i="2"/>
  <c r="N10" i="2"/>
  <c r="M12" i="2"/>
  <c r="M40" i="2"/>
  <c r="L48" i="2"/>
  <c r="L53" i="2"/>
  <c r="M109" i="2"/>
  <c r="M165" i="2"/>
  <c r="M197" i="2"/>
  <c r="M78" i="2"/>
  <c r="M54" i="2"/>
  <c r="M84" i="2"/>
  <c r="M76" i="2"/>
  <c r="M79" i="2"/>
  <c r="M55" i="2"/>
  <c r="M82" i="2"/>
  <c r="M66" i="2"/>
  <c r="M85" i="2"/>
  <c r="M77" i="2"/>
  <c r="M53" i="2"/>
  <c r="O12" i="1"/>
  <c r="O28" i="1"/>
  <c r="L139" i="2"/>
  <c r="M94" i="2"/>
  <c r="M92" i="2"/>
  <c r="M95" i="2"/>
  <c r="M93" i="2"/>
  <c r="M89" i="2"/>
  <c r="M49" i="2"/>
  <c r="M87" i="2"/>
  <c r="M50" i="2"/>
  <c r="L73" i="2"/>
  <c r="L74" i="2"/>
  <c r="L152" i="2"/>
  <c r="L150" i="2"/>
  <c r="L142" i="2"/>
  <c r="L153" i="2"/>
  <c r="L129" i="2"/>
  <c r="L148" i="2"/>
  <c r="L140" i="2"/>
  <c r="M164" i="2"/>
  <c r="M162" i="2"/>
  <c r="L192" i="2"/>
  <c r="L187" i="2"/>
  <c r="L193" i="2"/>
  <c r="L172" i="2"/>
  <c r="M174" i="2"/>
  <c r="M175" i="2"/>
  <c r="L4" i="2"/>
  <c r="L208" i="2"/>
  <c r="M7" i="2"/>
  <c r="M211" i="2"/>
  <c r="M6" i="2"/>
  <c r="M25" i="2"/>
  <c r="M26" i="2"/>
  <c r="M21" i="2"/>
  <c r="L22" i="2"/>
  <c r="L23" i="2"/>
  <c r="M110" i="2"/>
  <c r="O79" i="1"/>
  <c r="M113" i="2"/>
  <c r="L125" i="2"/>
  <c r="L131" i="2"/>
  <c r="M141" i="2"/>
  <c r="L151" i="2"/>
  <c r="N18" i="2"/>
  <c r="M20" i="2"/>
  <c r="L25" i="2"/>
  <c r="N36" i="2"/>
  <c r="M48" i="2"/>
  <c r="M51" i="2"/>
  <c r="L56" i="2"/>
  <c r="L61" i="2"/>
  <c r="L69" i="2"/>
  <c r="M104" i="2"/>
  <c r="L212" i="2"/>
  <c r="L157" i="2"/>
  <c r="M160" i="2"/>
  <c r="L189" i="2"/>
  <c r="M144" i="2"/>
  <c r="M145" i="2"/>
  <c r="M136" i="2"/>
  <c r="M139" i="2"/>
  <c r="M137" i="2"/>
  <c r="M134" i="2"/>
  <c r="L91" i="2"/>
  <c r="L86" i="2"/>
  <c r="L81" i="2"/>
  <c r="L90" i="2"/>
  <c r="L184" i="2"/>
  <c r="L195" i="2"/>
  <c r="L179" i="2"/>
  <c r="L190" i="2"/>
  <c r="L182" i="2"/>
  <c r="L185" i="2"/>
  <c r="L188" i="2"/>
  <c r="L180" i="2"/>
  <c r="L191" i="2"/>
  <c r="L183" i="2"/>
  <c r="M73" i="2"/>
  <c r="M74" i="2"/>
  <c r="L70" i="2"/>
  <c r="L71" i="2"/>
  <c r="L144" i="2"/>
  <c r="L145" i="2"/>
  <c r="M152" i="2"/>
  <c r="M147" i="2"/>
  <c r="M153" i="2"/>
  <c r="M129" i="2"/>
  <c r="M148" i="2"/>
  <c r="M140" i="2"/>
  <c r="M151" i="2"/>
  <c r="M187" i="2"/>
  <c r="M193" i="2"/>
  <c r="M172" i="2"/>
  <c r="O46" i="1"/>
  <c r="M38" i="2"/>
  <c r="M39" i="2"/>
  <c r="M37" i="2"/>
  <c r="O67" i="1"/>
  <c r="M22" i="2"/>
  <c r="M23" i="2"/>
  <c r="O70" i="1"/>
  <c r="L120" i="2"/>
  <c r="L99" i="2"/>
  <c r="L118" i="2"/>
  <c r="L97" i="2"/>
  <c r="L121" i="2"/>
  <c r="L119" i="2"/>
  <c r="L98" i="2"/>
  <c r="M146" i="2"/>
  <c r="P146" i="2" s="1"/>
  <c r="Q146" i="2" s="1"/>
  <c r="L154" i="2"/>
  <c r="L6" i="2"/>
  <c r="M28" i="2"/>
  <c r="N44" i="2"/>
  <c r="M56" i="2"/>
  <c r="M59" i="2"/>
  <c r="L64" i="2"/>
  <c r="M72" i="2"/>
  <c r="M157" i="2"/>
  <c r="M189" i="2"/>
  <c r="L171" i="2"/>
  <c r="L166" i="2"/>
  <c r="L167" i="2"/>
  <c r="M118" i="2"/>
  <c r="M97" i="2"/>
  <c r="M121" i="2"/>
  <c r="M119" i="2"/>
  <c r="M98" i="2"/>
  <c r="N132" i="2"/>
  <c r="N142" i="2"/>
  <c r="N34" i="2"/>
  <c r="L41" i="2"/>
  <c r="L96" i="2"/>
  <c r="M99" i="2"/>
  <c r="N161" i="2"/>
  <c r="L178" i="2"/>
  <c r="L181" i="2"/>
  <c r="N196" i="2"/>
  <c r="M13" i="2"/>
  <c r="M29" i="2"/>
  <c r="M45" i="2"/>
  <c r="L103" i="2"/>
  <c r="L111" i="2"/>
  <c r="M122" i="2"/>
  <c r="M178" i="2"/>
  <c r="M186" i="2"/>
  <c r="M194" i="2"/>
  <c r="L39" i="2"/>
  <c r="L100" i="2"/>
  <c r="L108" i="2"/>
  <c r="M183" i="2"/>
  <c r="M191" i="2"/>
  <c r="O57" i="1"/>
  <c r="O65" i="1"/>
  <c r="O73" i="1"/>
  <c r="L12" i="2"/>
  <c r="M31" i="2"/>
  <c r="M47" i="2"/>
  <c r="M100" i="2"/>
  <c r="L105" i="2"/>
  <c r="L113" i="2"/>
  <c r="M180" i="2"/>
  <c r="M188" i="2"/>
  <c r="L102" i="2"/>
  <c r="L110" i="2"/>
  <c r="M185" i="2"/>
  <c r="M102" i="2"/>
  <c r="L107" i="2"/>
  <c r="M182" i="2"/>
  <c r="M190" i="2"/>
  <c r="M179" i="2"/>
  <c r="N44" i="12" l="1"/>
  <c r="P3" i="12"/>
  <c r="Q3" i="12" s="1"/>
  <c r="P143" i="12"/>
  <c r="Q143" i="12" s="1"/>
  <c r="P59" i="12"/>
  <c r="Q59" i="12" s="1"/>
  <c r="P57" i="12"/>
  <c r="Q57" i="12" s="1"/>
  <c r="N62" i="12"/>
  <c r="N71" i="12"/>
  <c r="N56" i="12"/>
  <c r="N204" i="12"/>
  <c r="P176" i="12"/>
  <c r="Q176" i="12" s="1"/>
  <c r="P157" i="12"/>
  <c r="Q157" i="12" s="1"/>
  <c r="N202" i="12"/>
  <c r="N151" i="12"/>
  <c r="N144" i="12"/>
  <c r="P64" i="12"/>
  <c r="Q64" i="12" s="1"/>
  <c r="N210" i="12"/>
  <c r="N25" i="12"/>
  <c r="N20" i="12"/>
  <c r="N63" i="12"/>
  <c r="N207" i="2"/>
  <c r="N61" i="12"/>
  <c r="N147" i="12"/>
  <c r="N60" i="2"/>
  <c r="N17" i="12"/>
  <c r="N70" i="12"/>
  <c r="N75" i="12"/>
  <c r="N16" i="12"/>
  <c r="N8" i="12"/>
  <c r="N29" i="12"/>
  <c r="N104" i="12"/>
  <c r="P135" i="12"/>
  <c r="Q135" i="12" s="1"/>
  <c r="N135" i="12"/>
  <c r="N205" i="12"/>
  <c r="P205" i="12"/>
  <c r="Q205" i="12" s="1"/>
  <c r="P207" i="12"/>
  <c r="Q207" i="12" s="1"/>
  <c r="N75" i="2"/>
  <c r="N160" i="12"/>
  <c r="N159" i="12"/>
  <c r="N133" i="12"/>
  <c r="P133" i="12"/>
  <c r="Q133" i="12" s="1"/>
  <c r="N46" i="12"/>
  <c r="S19" i="1"/>
  <c r="Q22" i="1"/>
  <c r="N31" i="2"/>
  <c r="P31" i="2"/>
  <c r="Q31" i="2" s="1"/>
  <c r="N29" i="2"/>
  <c r="P29" i="2"/>
  <c r="Q29" i="2" s="1"/>
  <c r="N197" i="2"/>
  <c r="P197" i="2"/>
  <c r="Q197" i="2" s="1"/>
  <c r="N63" i="2"/>
  <c r="P63" i="2"/>
  <c r="Q63" i="2" s="1"/>
  <c r="N83" i="2"/>
  <c r="P83" i="2"/>
  <c r="Q83" i="2" s="1"/>
  <c r="N86" i="2"/>
  <c r="P86" i="2"/>
  <c r="Q86" i="2" s="1"/>
  <c r="N171" i="2"/>
  <c r="P171" i="2"/>
  <c r="Q171" i="2" s="1"/>
  <c r="N70" i="2"/>
  <c r="P70" i="2"/>
  <c r="Q70" i="2" s="1"/>
  <c r="N103" i="2"/>
  <c r="P103" i="2"/>
  <c r="Q103" i="2" s="1"/>
  <c r="N155" i="2"/>
  <c r="P155" i="2"/>
  <c r="Q155" i="2" s="1"/>
  <c r="N179" i="2"/>
  <c r="P179" i="2"/>
  <c r="Q179" i="2" s="1"/>
  <c r="N188" i="2"/>
  <c r="P188" i="2"/>
  <c r="Q188" i="2" s="1"/>
  <c r="N194" i="2"/>
  <c r="P194" i="2"/>
  <c r="Q194" i="2" s="1"/>
  <c r="N13" i="2"/>
  <c r="P13" i="2"/>
  <c r="Q13" i="2" s="1"/>
  <c r="N56" i="2"/>
  <c r="P56" i="2"/>
  <c r="Q56" i="2" s="1"/>
  <c r="N151" i="2"/>
  <c r="P151" i="2"/>
  <c r="Q151" i="2" s="1"/>
  <c r="N144" i="2"/>
  <c r="P144" i="2"/>
  <c r="Q144" i="2" s="1"/>
  <c r="N141" i="2"/>
  <c r="P141" i="2"/>
  <c r="Q141" i="2" s="1"/>
  <c r="N21" i="2"/>
  <c r="P21" i="2"/>
  <c r="Q21" i="2" s="1"/>
  <c r="N175" i="2"/>
  <c r="P175" i="2"/>
  <c r="Q175" i="2" s="1"/>
  <c r="N94" i="2"/>
  <c r="P94" i="2"/>
  <c r="Q94" i="2" s="1"/>
  <c r="N82" i="2"/>
  <c r="P82" i="2"/>
  <c r="Q82" i="2" s="1"/>
  <c r="N165" i="2"/>
  <c r="P165" i="2"/>
  <c r="Q165" i="2" s="1"/>
  <c r="N159" i="2"/>
  <c r="P159" i="2"/>
  <c r="Q159" i="2" s="1"/>
  <c r="N68" i="2"/>
  <c r="P68" i="2"/>
  <c r="Q68" i="2" s="1"/>
  <c r="N212" i="2"/>
  <c r="P212" i="2"/>
  <c r="Q212" i="2" s="1"/>
  <c r="N126" i="2"/>
  <c r="P126" i="2"/>
  <c r="Q126" i="2" s="1"/>
  <c r="N111" i="2"/>
  <c r="P111" i="2"/>
  <c r="Q111" i="2" s="1"/>
  <c r="N176" i="2"/>
  <c r="P176" i="2"/>
  <c r="Q176" i="2" s="1"/>
  <c r="N130" i="2"/>
  <c r="P130" i="2"/>
  <c r="Q130" i="2" s="1"/>
  <c r="N59" i="2"/>
  <c r="P59" i="2"/>
  <c r="Q59" i="2" s="1"/>
  <c r="N66" i="2"/>
  <c r="P66" i="2"/>
  <c r="Q66" i="2" s="1"/>
  <c r="N180" i="2"/>
  <c r="P180" i="2"/>
  <c r="Q180" i="2" s="1"/>
  <c r="N186" i="2"/>
  <c r="P186" i="2"/>
  <c r="Q186" i="2" s="1"/>
  <c r="N37" i="2"/>
  <c r="P37" i="2"/>
  <c r="Q37" i="2" s="1"/>
  <c r="N140" i="2"/>
  <c r="P140" i="2"/>
  <c r="Q140" i="2" s="1"/>
  <c r="N51" i="2"/>
  <c r="P51" i="2"/>
  <c r="Q51" i="2" s="1"/>
  <c r="N26" i="2"/>
  <c r="P26" i="2"/>
  <c r="Q26" i="2" s="1"/>
  <c r="N174" i="2"/>
  <c r="P174" i="2"/>
  <c r="Q174" i="2" s="1"/>
  <c r="N50" i="2"/>
  <c r="P50" i="2"/>
  <c r="Q50" i="2" s="1"/>
  <c r="N55" i="2"/>
  <c r="P55" i="2"/>
  <c r="Q55" i="2" s="1"/>
  <c r="N109" i="2"/>
  <c r="P109" i="2"/>
  <c r="Q109" i="2" s="1"/>
  <c r="N158" i="2"/>
  <c r="P158" i="2"/>
  <c r="Q158" i="2" s="1"/>
  <c r="N57" i="2"/>
  <c r="P57" i="2"/>
  <c r="Q57" i="2" s="1"/>
  <c r="N114" i="2"/>
  <c r="P114" i="2"/>
  <c r="Q114" i="2" s="1"/>
  <c r="N42" i="2"/>
  <c r="P42" i="2"/>
  <c r="Q42" i="2" s="1"/>
  <c r="N8" i="2"/>
  <c r="P8" i="2"/>
  <c r="Q8" i="2" s="1"/>
  <c r="N206" i="2"/>
  <c r="P206" i="2"/>
  <c r="Q206" i="2" s="1"/>
  <c r="N108" i="2"/>
  <c r="P108" i="2"/>
  <c r="Q108" i="2" s="1"/>
  <c r="N97" i="2"/>
  <c r="P97" i="2"/>
  <c r="Q97" i="2" s="1"/>
  <c r="N22" i="2"/>
  <c r="P22" i="2"/>
  <c r="Q22" i="2" s="1"/>
  <c r="N145" i="2"/>
  <c r="P145" i="2"/>
  <c r="Q145" i="2" s="1"/>
  <c r="N92" i="2"/>
  <c r="P92" i="2"/>
  <c r="Q92" i="2" s="1"/>
  <c r="N182" i="2"/>
  <c r="P182" i="2"/>
  <c r="Q182" i="2" s="1"/>
  <c r="N28" i="2"/>
  <c r="P28" i="2"/>
  <c r="Q28" i="2" s="1"/>
  <c r="N39" i="2"/>
  <c r="P39" i="2"/>
  <c r="Q39" i="2" s="1"/>
  <c r="N160" i="2"/>
  <c r="P160" i="2"/>
  <c r="Q160" i="2" s="1"/>
  <c r="N25" i="2"/>
  <c r="P25" i="2"/>
  <c r="Q25" i="2" s="1"/>
  <c r="N79" i="2"/>
  <c r="P79" i="2"/>
  <c r="Q79" i="2" s="1"/>
  <c r="N65" i="2"/>
  <c r="P65" i="2"/>
  <c r="Q65" i="2" s="1"/>
  <c r="N9" i="2"/>
  <c r="P9" i="2"/>
  <c r="Q9" i="2" s="1"/>
  <c r="N2" i="2"/>
  <c r="P2" i="2"/>
  <c r="Q2" i="2" s="1"/>
  <c r="N105" i="2"/>
  <c r="P105" i="2"/>
  <c r="Q105" i="2" s="1"/>
  <c r="N120" i="2"/>
  <c r="P120" i="2"/>
  <c r="Q120" i="2" s="1"/>
  <c r="N202" i="2"/>
  <c r="P202" i="2"/>
  <c r="Q202" i="2" s="1"/>
  <c r="N131" i="2"/>
  <c r="P131" i="2"/>
  <c r="Q131" i="2" s="1"/>
  <c r="N187" i="2"/>
  <c r="P187" i="2"/>
  <c r="Q187" i="2" s="1"/>
  <c r="N164" i="2"/>
  <c r="P164" i="2"/>
  <c r="Q164" i="2" s="1"/>
  <c r="N178" i="2"/>
  <c r="P178" i="2"/>
  <c r="Q178" i="2" s="1"/>
  <c r="N148" i="2"/>
  <c r="P148" i="2"/>
  <c r="Q148" i="2" s="1"/>
  <c r="N48" i="2"/>
  <c r="P48" i="2"/>
  <c r="Q48" i="2" s="1"/>
  <c r="N87" i="2"/>
  <c r="P87" i="2"/>
  <c r="Q87" i="2" s="1"/>
  <c r="N41" i="2"/>
  <c r="P41" i="2"/>
  <c r="Q41" i="2" s="1"/>
  <c r="N191" i="2"/>
  <c r="P191" i="2"/>
  <c r="Q191" i="2" s="1"/>
  <c r="N122" i="2"/>
  <c r="P122" i="2"/>
  <c r="Q122" i="2" s="1"/>
  <c r="N98" i="2"/>
  <c r="P98" i="2"/>
  <c r="Q98" i="2" s="1"/>
  <c r="N189" i="2"/>
  <c r="P189" i="2"/>
  <c r="Q189" i="2" s="1"/>
  <c r="N38" i="2"/>
  <c r="P38" i="2"/>
  <c r="Q38" i="2" s="1"/>
  <c r="N129" i="2"/>
  <c r="P129" i="2"/>
  <c r="Q129" i="2" s="1"/>
  <c r="N74" i="2"/>
  <c r="P74" i="2"/>
  <c r="Q74" i="2" s="1"/>
  <c r="N134" i="2"/>
  <c r="P134" i="2"/>
  <c r="Q134" i="2" s="1"/>
  <c r="N113" i="2"/>
  <c r="P113" i="2"/>
  <c r="Q113" i="2" s="1"/>
  <c r="N6" i="2"/>
  <c r="P6" i="2"/>
  <c r="Q6" i="2" s="1"/>
  <c r="N49" i="2"/>
  <c r="P49" i="2"/>
  <c r="Q49" i="2" s="1"/>
  <c r="N76" i="2"/>
  <c r="P76" i="2"/>
  <c r="Q76" i="2" s="1"/>
  <c r="N62" i="2"/>
  <c r="P62" i="2"/>
  <c r="Q62" i="2" s="1"/>
  <c r="N35" i="2"/>
  <c r="P35" i="2"/>
  <c r="Q35" i="2" s="1"/>
  <c r="N116" i="2"/>
  <c r="P116" i="2"/>
  <c r="Q116" i="2" s="1"/>
  <c r="N107" i="2"/>
  <c r="P107" i="2"/>
  <c r="Q107" i="2" s="1"/>
  <c r="N204" i="2"/>
  <c r="P204" i="2"/>
  <c r="Q204" i="2" s="1"/>
  <c r="N23" i="2"/>
  <c r="P23" i="2"/>
  <c r="Q23" i="2" s="1"/>
  <c r="N118" i="2"/>
  <c r="P118" i="2"/>
  <c r="Q118" i="2" s="1"/>
  <c r="N190" i="2"/>
  <c r="P190" i="2"/>
  <c r="Q190" i="2" s="1"/>
  <c r="N102" i="2"/>
  <c r="P102" i="2"/>
  <c r="Q102" i="2" s="1"/>
  <c r="N100" i="2"/>
  <c r="P100" i="2"/>
  <c r="Q100" i="2" s="1"/>
  <c r="N183" i="2"/>
  <c r="P183" i="2"/>
  <c r="Q183" i="2" s="1"/>
  <c r="N119" i="2"/>
  <c r="P119" i="2"/>
  <c r="Q119" i="2" s="1"/>
  <c r="N157" i="2"/>
  <c r="P157" i="2"/>
  <c r="Q157" i="2" s="1"/>
  <c r="N153" i="2"/>
  <c r="P153" i="2"/>
  <c r="Q153" i="2" s="1"/>
  <c r="N73" i="2"/>
  <c r="P73" i="2"/>
  <c r="Q73" i="2" s="1"/>
  <c r="N137" i="2"/>
  <c r="P137" i="2"/>
  <c r="Q137" i="2" s="1"/>
  <c r="N211" i="2"/>
  <c r="P211" i="2"/>
  <c r="Q211" i="2" s="1"/>
  <c r="N89" i="2"/>
  <c r="P89" i="2"/>
  <c r="Q89" i="2" s="1"/>
  <c r="N53" i="2"/>
  <c r="P53" i="2"/>
  <c r="Q53" i="2" s="1"/>
  <c r="N84" i="2"/>
  <c r="P84" i="2"/>
  <c r="Q84" i="2" s="1"/>
  <c r="N40" i="2"/>
  <c r="P40" i="2"/>
  <c r="Q40" i="2" s="1"/>
  <c r="N199" i="2"/>
  <c r="P199" i="2"/>
  <c r="Q199" i="2" s="1"/>
  <c r="N61" i="2"/>
  <c r="P61" i="2"/>
  <c r="Q61" i="2" s="1"/>
  <c r="N168" i="2"/>
  <c r="P168" i="2"/>
  <c r="Q168" i="2" s="1"/>
  <c r="N32" i="2"/>
  <c r="P32" i="2"/>
  <c r="Q32" i="2" s="1"/>
  <c r="N115" i="2"/>
  <c r="P115" i="2"/>
  <c r="Q115" i="2" s="1"/>
  <c r="N52" i="2"/>
  <c r="P52" i="2"/>
  <c r="Q52" i="2" s="1"/>
  <c r="N203" i="2"/>
  <c r="P203" i="2"/>
  <c r="Q203" i="2" s="1"/>
  <c r="N45" i="2"/>
  <c r="P45" i="2"/>
  <c r="Q45" i="2" s="1"/>
  <c r="N185" i="2"/>
  <c r="P185" i="2"/>
  <c r="Q185" i="2" s="1"/>
  <c r="N47" i="2"/>
  <c r="P47" i="2"/>
  <c r="Q47" i="2" s="1"/>
  <c r="N99" i="2"/>
  <c r="P99" i="2"/>
  <c r="Q99" i="2" s="1"/>
  <c r="N121" i="2"/>
  <c r="P121" i="2"/>
  <c r="Q121" i="2" s="1"/>
  <c r="N72" i="2"/>
  <c r="P72" i="2"/>
  <c r="Q72" i="2" s="1"/>
  <c r="N172" i="2"/>
  <c r="P172" i="2"/>
  <c r="Q172" i="2" s="1"/>
  <c r="N147" i="2"/>
  <c r="P147" i="2"/>
  <c r="Q147" i="2" s="1"/>
  <c r="N139" i="2"/>
  <c r="P139" i="2"/>
  <c r="Q139" i="2" s="1"/>
  <c r="N104" i="2"/>
  <c r="P104" i="2"/>
  <c r="Q104" i="2" s="1"/>
  <c r="N20" i="2"/>
  <c r="P20" i="2"/>
  <c r="Q20" i="2" s="1"/>
  <c r="N110" i="2"/>
  <c r="P110" i="2"/>
  <c r="Q110" i="2" s="1"/>
  <c r="N7" i="2"/>
  <c r="P7" i="2"/>
  <c r="Q7" i="2" s="1"/>
  <c r="N93" i="2"/>
  <c r="P93" i="2"/>
  <c r="Q93" i="2" s="1"/>
  <c r="N77" i="2"/>
  <c r="P77" i="2"/>
  <c r="Q77" i="2" s="1"/>
  <c r="N54" i="2"/>
  <c r="P54" i="2"/>
  <c r="Q54" i="2" s="1"/>
  <c r="N12" i="2"/>
  <c r="P12" i="2"/>
  <c r="Q12" i="2" s="1"/>
  <c r="N201" i="2"/>
  <c r="P201" i="2"/>
  <c r="Q201" i="2" s="1"/>
  <c r="N69" i="2"/>
  <c r="P69" i="2"/>
  <c r="Q69" i="2" s="1"/>
  <c r="N170" i="2"/>
  <c r="P170" i="2"/>
  <c r="Q170" i="2" s="1"/>
  <c r="N90" i="2"/>
  <c r="P90" i="2"/>
  <c r="Q90" i="2" s="1"/>
  <c r="N167" i="2"/>
  <c r="P167" i="2"/>
  <c r="Q167" i="2" s="1"/>
  <c r="N205" i="2"/>
  <c r="P205" i="2"/>
  <c r="Q205" i="2" s="1"/>
  <c r="N193" i="2"/>
  <c r="P193" i="2"/>
  <c r="Q193" i="2" s="1"/>
  <c r="N152" i="2"/>
  <c r="P152" i="2"/>
  <c r="Q152" i="2" s="1"/>
  <c r="N136" i="2"/>
  <c r="P136" i="2"/>
  <c r="Q136" i="2" s="1"/>
  <c r="N162" i="2"/>
  <c r="P162" i="2"/>
  <c r="Q162" i="2" s="1"/>
  <c r="N95" i="2"/>
  <c r="P95" i="2"/>
  <c r="Q95" i="2" s="1"/>
  <c r="N85" i="2"/>
  <c r="P85" i="2"/>
  <c r="Q85" i="2" s="1"/>
  <c r="N78" i="2"/>
  <c r="P78" i="2"/>
  <c r="Q78" i="2" s="1"/>
  <c r="N198" i="2"/>
  <c r="P198" i="2"/>
  <c r="Q198" i="2" s="1"/>
  <c r="N58" i="2"/>
  <c r="P58" i="2"/>
  <c r="Q58" i="2" s="1"/>
  <c r="N5" i="2"/>
  <c r="P5" i="2"/>
  <c r="Q5" i="2" s="1"/>
  <c r="N169" i="2"/>
  <c r="P169" i="2"/>
  <c r="Q169" i="2" s="1"/>
  <c r="N81" i="2"/>
  <c r="P81" i="2"/>
  <c r="Q81" i="2" s="1"/>
  <c r="N166" i="2"/>
  <c r="P166" i="2"/>
  <c r="Q166" i="2" s="1"/>
  <c r="N71" i="2"/>
  <c r="P71" i="2"/>
  <c r="Q71" i="2" s="1"/>
  <c r="N106" i="2"/>
  <c r="P106" i="2"/>
  <c r="Q106" i="2" s="1"/>
  <c r="N19" i="2"/>
  <c r="P19" i="2"/>
  <c r="Q19" i="2" s="1"/>
  <c r="N33" i="2"/>
  <c r="P33" i="2"/>
  <c r="Q33" i="2" s="1"/>
  <c r="N156" i="2"/>
  <c r="P156" i="2"/>
  <c r="Q156" i="2" s="1"/>
  <c r="N146" i="2"/>
  <c r="R3" i="12" l="1"/>
  <c r="S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tc={F8D14AB0-D6F5-4DB0-88B7-318DAE3E9990}</author>
  </authors>
  <commentList>
    <comment ref="A1" authorId="0" shapeId="0" xr:uid="{F8D14AB0-D6F5-4DB0-88B7-318DAE3E9990}">
      <text>
        <t>[Threaded comment]
Your version of Excel allows you to read this threaded comment; however, any edits to it will get removed if the file is opened in a newer version of Excel. Learn more: https://go.microsoft.com/fwlink/?linkid=870924
Comment:
    99-101 eliminados de la Zona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tc={2E5FF8D6-28A9-4AB9-AA4A-33B9BAB5E28F}</author>
  </authors>
  <commentList>
    <comment ref="A1" authorId="0" shapeId="0" xr:uid="{2E5FF8D6-28A9-4AB9-AA4A-33B9BAB5E28F}">
      <text>
        <t>[Threaded comment]
Your version of Excel allows you to read this threaded comment; however, any edits to it will get removed if the file is opened in a newer version of Excel. Learn more: https://go.microsoft.com/fwlink/?linkid=870924
Comment:
    99-101 eliminados de la Zona 1</t>
      </text>
    </comment>
  </commentList>
</comments>
</file>

<file path=xl/sharedStrings.xml><?xml version="1.0" encoding="utf-8"?>
<sst xmlns="http://schemas.openxmlformats.org/spreadsheetml/2006/main" count="4452" uniqueCount="587">
  <si>
    <t>NO REORDENAR VALORES POR SI ACASO</t>
  </si>
  <si>
    <t>Población</t>
  </si>
  <si>
    <t>Zona</t>
  </si>
  <si>
    <t>Zona (2)</t>
  </si>
  <si>
    <t>Distrito</t>
  </si>
  <si>
    <t>Habitantes</t>
  </si>
  <si>
    <t>&lt;19</t>
  </si>
  <si>
    <t>20-49</t>
  </si>
  <si>
    <t>50-64</t>
  </si>
  <si>
    <t>&gt;65</t>
  </si>
  <si>
    <t>Extensión (km^2)</t>
  </si>
  <si>
    <t>Renta Mediana (2018, €)</t>
  </si>
  <si>
    <t>Densidad de Población</t>
  </si>
  <si>
    <t>Público Objetivo</t>
  </si>
  <si>
    <t>% Pub. Obj</t>
  </si>
  <si>
    <t>Público Total</t>
  </si>
  <si>
    <t>Público objetivo</t>
  </si>
  <si>
    <t>Público objetivo (%)</t>
  </si>
  <si>
    <t>Boadilla</t>
  </si>
  <si>
    <t>Verde</t>
  </si>
  <si>
    <t>Zona 1</t>
  </si>
  <si>
    <t>01-003</t>
  </si>
  <si>
    <t>Morada</t>
  </si>
  <si>
    <t>01-004</t>
  </si>
  <si>
    <t>01-007</t>
  </si>
  <si>
    <t>Azul</t>
  </si>
  <si>
    <t>01-020</t>
  </si>
  <si>
    <t>01-025</t>
  </si>
  <si>
    <t>01-010</t>
  </si>
  <si>
    <t>01-005</t>
  </si>
  <si>
    <t>01-022</t>
  </si>
  <si>
    <t>01-002</t>
  </si>
  <si>
    <t>La Moraleja</t>
  </si>
  <si>
    <t>Zona 2</t>
  </si>
  <si>
    <t>01-033</t>
  </si>
  <si>
    <t>01-041</t>
  </si>
  <si>
    <t>01-039</t>
  </si>
  <si>
    <t>01-040</t>
  </si>
  <si>
    <t>01-059</t>
  </si>
  <si>
    <t>16-091</t>
  </si>
  <si>
    <t>16-123</t>
  </si>
  <si>
    <t>01-034</t>
  </si>
  <si>
    <t>01-035</t>
  </si>
  <si>
    <t>01-048</t>
  </si>
  <si>
    <t>01-036</t>
  </si>
  <si>
    <t>Las Rozas</t>
  </si>
  <si>
    <t>Zona 3</t>
  </si>
  <si>
    <t>01-019</t>
  </si>
  <si>
    <t>01-026</t>
  </si>
  <si>
    <t>01-018</t>
  </si>
  <si>
    <t>01-037</t>
  </si>
  <si>
    <t>01-030</t>
  </si>
  <si>
    <t>01-031</t>
  </si>
  <si>
    <t>01-023</t>
  </si>
  <si>
    <t>01-029</t>
  </si>
  <si>
    <t>01-042</t>
  </si>
  <si>
    <t>01-024</t>
  </si>
  <si>
    <t>01-013</t>
  </si>
  <si>
    <t>01-011</t>
  </si>
  <si>
    <t>01-032</t>
  </si>
  <si>
    <t>01-014</t>
  </si>
  <si>
    <t>01-009</t>
  </si>
  <si>
    <t>Majadahonda</t>
  </si>
  <si>
    <t>01-016</t>
  </si>
  <si>
    <t>02-018</t>
  </si>
  <si>
    <t>02-007</t>
  </si>
  <si>
    <t>02-017</t>
  </si>
  <si>
    <t>02-022</t>
  </si>
  <si>
    <t>02-025</t>
  </si>
  <si>
    <t>02-008</t>
  </si>
  <si>
    <t>02-005</t>
  </si>
  <si>
    <t>02-002</t>
  </si>
  <si>
    <t>02-004</t>
  </si>
  <si>
    <t>02-010</t>
  </si>
  <si>
    <t>02-014</t>
  </si>
  <si>
    <t>02-013</t>
  </si>
  <si>
    <t>02-009</t>
  </si>
  <si>
    <t>02-019</t>
  </si>
  <si>
    <t>Pozuelo</t>
  </si>
  <si>
    <t>02-011</t>
  </si>
  <si>
    <t>Place</t>
  </si>
  <si>
    <t>Point</t>
  </si>
  <si>
    <t>Longitude</t>
  </si>
  <si>
    <t>Latitude</t>
  </si>
  <si>
    <t>Renta</t>
  </si>
  <si>
    <t>Dens. Población</t>
  </si>
  <si>
    <t>Time 9:00</t>
  </si>
  <si>
    <t>Time 10:00</t>
  </si>
  <si>
    <t>Time 11:00</t>
  </si>
  <si>
    <t>Time 12:00</t>
  </si>
  <si>
    <t>Time 13:00</t>
  </si>
  <si>
    <t>Time 14:00</t>
  </si>
  <si>
    <t>Time 15:00</t>
  </si>
  <si>
    <t>Time 16:00</t>
  </si>
  <si>
    <t>Time 17:00</t>
  </si>
  <si>
    <t>Time 18:00</t>
  </si>
  <si>
    <t>Time 19:00</t>
  </si>
  <si>
    <t>Time 20:00</t>
  </si>
  <si>
    <t>Time 21:00</t>
  </si>
  <si>
    <t>Time 22:00</t>
  </si>
  <si>
    <t>Time 23:00</t>
  </si>
  <si>
    <t>Time 24:00</t>
  </si>
  <si>
    <t>40.45488,-3.87474</t>
  </si>
  <si>
    <t>40.518664,-3.655354</t>
  </si>
  <si>
    <t>40.51624,-3.89817</t>
  </si>
  <si>
    <t>Zona 2 (1)</t>
  </si>
  <si>
    <t>40.522725,-3.647753</t>
  </si>
  <si>
    <t>Zona 2 (2)</t>
  </si>
  <si>
    <t>40.528418,-3.6395</t>
  </si>
  <si>
    <t>Zona 2 (3)</t>
  </si>
  <si>
    <t>40.524785,-3.64218</t>
  </si>
  <si>
    <t>Zona 2 (4)</t>
  </si>
  <si>
    <t>40.527467,-3.634769</t>
  </si>
  <si>
    <t>Zona 2 (5)</t>
  </si>
  <si>
    <t>40.515404,-3.638871</t>
  </si>
  <si>
    <t>Zona 2 (6)</t>
  </si>
  <si>
    <t>40.527455,-3.626097</t>
  </si>
  <si>
    <t>Zona 2 (7)</t>
  </si>
  <si>
    <t>40.527724,-3.608314</t>
  </si>
  <si>
    <t>Zona 2 (8)</t>
  </si>
  <si>
    <t>40.527611,-3.617443</t>
  </si>
  <si>
    <t>Zona 2 (9)</t>
  </si>
  <si>
    <t>40.52128,-3.643841</t>
  </si>
  <si>
    <t>Zona 2 (10)</t>
  </si>
  <si>
    <t>40.518834,-3.638713</t>
  </si>
  <si>
    <t>Zona 2 (11)</t>
  </si>
  <si>
    <t>40.523433,-3.635387</t>
  </si>
  <si>
    <t>Zona 2 (12)</t>
  </si>
  <si>
    <t>40.516245,-3.646744</t>
  </si>
  <si>
    <t>Zona 2 (13)</t>
  </si>
  <si>
    <t>40.520767,-3.627731</t>
  </si>
  <si>
    <t>Zona 2 (14)</t>
  </si>
  <si>
    <t>40.52093,-3.619405</t>
  </si>
  <si>
    <t>Zona 2 (15)</t>
  </si>
  <si>
    <t>40.52243,-3.613376</t>
  </si>
  <si>
    <t>Zona 2 (16)</t>
  </si>
  <si>
    <t>40.521974,-3.60696</t>
  </si>
  <si>
    <t>Zona 2 (17)</t>
  </si>
  <si>
    <t>40.513165,-3.653523</t>
  </si>
  <si>
    <t>Zona 2 (18)</t>
  </si>
  <si>
    <t>40.512858,-3.64561</t>
  </si>
  <si>
    <t>Zona 2 (19)</t>
  </si>
  <si>
    <t>40.50876,-3.64697</t>
  </si>
  <si>
    <t>Zona 2 (20)</t>
  </si>
  <si>
    <t>40.50594,-3.641191</t>
  </si>
  <si>
    <t>Zona 2 (21)</t>
  </si>
  <si>
    <t>40.504686,-3.633481</t>
  </si>
  <si>
    <t>Zona 2 (22)</t>
  </si>
  <si>
    <t>40.500772,-3.642792</t>
  </si>
  <si>
    <t>Zona 2 (23)</t>
  </si>
  <si>
    <t>40.516778,-3.630946</t>
  </si>
  <si>
    <t>Zona 2 (24)</t>
  </si>
  <si>
    <t>40.509722,-3.631461</t>
  </si>
  <si>
    <t>Zona 2 (25)</t>
  </si>
  <si>
    <t>40.50969,-3.63983</t>
  </si>
  <si>
    <t>Zona 2 (26)</t>
  </si>
  <si>
    <t>40.511109,-3.623522</t>
  </si>
  <si>
    <t>Zona 2 (27)</t>
  </si>
  <si>
    <t>40.515024,-3.623822</t>
  </si>
  <si>
    <t>Zona 2 (28)</t>
  </si>
  <si>
    <t>40.516105,-3.61628</t>
  </si>
  <si>
    <t>Zona 2 (29)</t>
  </si>
  <si>
    <t>40.511815,-3.615336</t>
  </si>
  <si>
    <t>Zona 2 (30)</t>
  </si>
  <si>
    <t>40.51493,-3.610023</t>
  </si>
  <si>
    <t>Zona 1 (126)</t>
  </si>
  <si>
    <t>40.48738,-3.871508</t>
  </si>
  <si>
    <t>Zona 1 (127)</t>
  </si>
  <si>
    <t>40.490023,-3.877903</t>
  </si>
  <si>
    <t>Zona 1 (128)</t>
  </si>
  <si>
    <t>40.488587,-3.892108</t>
  </si>
  <si>
    <t>Zona 1 (129)</t>
  </si>
  <si>
    <t>40.489166,-3.884372</t>
  </si>
  <si>
    <t>Zona 1 (130)</t>
  </si>
  <si>
    <t>40.496216,-3.875016</t>
  </si>
  <si>
    <t>Zona 1 (131)</t>
  </si>
  <si>
    <t>40.503917,-3.877248</t>
  </si>
  <si>
    <t>Zona 1 (132)</t>
  </si>
  <si>
    <t>40.48577,-3.88198</t>
  </si>
  <si>
    <t>Zona 1 (7)</t>
  </si>
  <si>
    <t>40.483148,-3.876767</t>
  </si>
  <si>
    <t>Zona 1 (8)</t>
  </si>
  <si>
    <t>40.483148,-3.870244</t>
  </si>
  <si>
    <t>Zona 1 (9)</t>
  </si>
  <si>
    <t>40.483278,-3.864922</t>
  </si>
  <si>
    <t>Zona 1 (10)</t>
  </si>
  <si>
    <t>40.48145,-3.859258</t>
  </si>
  <si>
    <t>Zona 1 (11)</t>
  </si>
  <si>
    <t>40.479622,-3.854279</t>
  </si>
  <si>
    <t>Zona 1 (12)</t>
  </si>
  <si>
    <t>40.479687,-3.866467</t>
  </si>
  <si>
    <t>Zona 1 (13)</t>
  </si>
  <si>
    <t>40.478578,-3.860803</t>
  </si>
  <si>
    <t>Zona 1 (14)</t>
  </si>
  <si>
    <t>40.477664,-3.856082</t>
  </si>
  <si>
    <t>Zona 1 (15)</t>
  </si>
  <si>
    <t>40.477141,-3.85016</t>
  </si>
  <si>
    <t>Zona 1 (16)</t>
  </si>
  <si>
    <t>40.476554,-3.844237</t>
  </si>
  <si>
    <t>Zona 1 (17)</t>
  </si>
  <si>
    <t>40.47675,-3.866296</t>
  </si>
  <si>
    <t>Zona 1 (18)</t>
  </si>
  <si>
    <t>40.476227,-3.860717</t>
  </si>
  <si>
    <t>Zona 1 (19)</t>
  </si>
  <si>
    <t>40.47466,-3.855653</t>
  </si>
  <si>
    <t>Zona 1 (20)</t>
  </si>
  <si>
    <t>40.474464,-3.851619</t>
  </si>
  <si>
    <t>Zona 1 (21)</t>
  </si>
  <si>
    <t>40.473616,-3.86312</t>
  </si>
  <si>
    <t>Zona 1 (22)</t>
  </si>
  <si>
    <t>40.472049,-3.866038</t>
  </si>
  <si>
    <t>Zona 1 (23)</t>
  </si>
  <si>
    <t>40.472897,-3.858914</t>
  </si>
  <si>
    <t>Zona 1 (24)</t>
  </si>
  <si>
    <t>40.472114,-3.852906</t>
  </si>
  <si>
    <t>Zona 1 (25)</t>
  </si>
  <si>
    <t>40.470939,-3.856254</t>
  </si>
  <si>
    <t>Zona 1 (26)</t>
  </si>
  <si>
    <t>40.469894,-3.861318</t>
  </si>
  <si>
    <t>Zona 1 (27)</t>
  </si>
  <si>
    <t>40.469176,-3.866382</t>
  </si>
  <si>
    <t>Zona 1 (28)</t>
  </si>
  <si>
    <t>40.466955,-3.862777</t>
  </si>
  <si>
    <t>Zona 1 (29)</t>
  </si>
  <si>
    <t>40.468784,-3.857198</t>
  </si>
  <si>
    <t>Zona 1 (30)</t>
  </si>
  <si>
    <t>40.466041,-3.858313</t>
  </si>
  <si>
    <t>Zona 1 (31)</t>
  </si>
  <si>
    <t>40.465127,-3.867068</t>
  </si>
  <si>
    <t>Zona 1 (32)</t>
  </si>
  <si>
    <t>40.461274,-3.868356</t>
  </si>
  <si>
    <t>Zona 1 (33)</t>
  </si>
  <si>
    <t>40.463821,-3.863635</t>
  </si>
  <si>
    <t>Zona 1 (34)</t>
  </si>
  <si>
    <t>40.460817,-3.862176</t>
  </si>
  <si>
    <t>Zona 1 (35)</t>
  </si>
  <si>
    <t>40.459838,-3.878741</t>
  </si>
  <si>
    <t>Zona 1 (36)</t>
  </si>
  <si>
    <t>40.457617,-3.857112</t>
  </si>
  <si>
    <t>Zona 1 (37)</t>
  </si>
  <si>
    <t>40.450433,-3.85488</t>
  </si>
  <si>
    <t>Zona 1 (38)</t>
  </si>
  <si>
    <t>40.454509,-3.855255</t>
  </si>
  <si>
    <t>Zona 1 (39)</t>
  </si>
  <si>
    <t>40.454538,-3.892128</t>
  </si>
  <si>
    <t>Zona 1 (40)</t>
  </si>
  <si>
    <t>40.452971,-3.884746</t>
  </si>
  <si>
    <t>Zona 1 (41)</t>
  </si>
  <si>
    <t>40.449313,-3.88509</t>
  </si>
  <si>
    <t>Zona 1 (42)</t>
  </si>
  <si>
    <t>40.453036,-3.897964</t>
  </si>
  <si>
    <t>Zona 1 (43)</t>
  </si>
  <si>
    <t>40.455453,-3.906032</t>
  </si>
  <si>
    <t>Zona 1 (44)</t>
  </si>
  <si>
    <t>40.456759,-3.913499</t>
  </si>
  <si>
    <t>Zona 1 (45)</t>
  </si>
  <si>
    <t>40.452122,-3.913757</t>
  </si>
  <si>
    <t>Zona 1 (46)</t>
  </si>
  <si>
    <t>40.450424,-3.908092</t>
  </si>
  <si>
    <t>Zona 1 (47)</t>
  </si>
  <si>
    <t>40.448399,-3.902084</t>
  </si>
  <si>
    <t>Zona 1 (48)</t>
  </si>
  <si>
    <t>40.449705,-3.894188</t>
  </si>
  <si>
    <t>Zona 1 (49)</t>
  </si>
  <si>
    <t>40.44252,-3.889553</t>
  </si>
  <si>
    <t>Zona 1 (50)</t>
  </si>
  <si>
    <t>40.443761,-3.88363</t>
  </si>
  <si>
    <t>Zona 1 (51)</t>
  </si>
  <si>
    <t>40.445394,-3.896848</t>
  </si>
  <si>
    <t>Zona 1 (52)</t>
  </si>
  <si>
    <t>40.442651,-3.901226</t>
  </si>
  <si>
    <t>Zona 1 (53)</t>
  </si>
  <si>
    <t>40.438862,-3.904487</t>
  </si>
  <si>
    <t>Zona 1 (54)</t>
  </si>
  <si>
    <t>40.441083,-3.90835</t>
  </si>
  <si>
    <t>Zona 1 (55)</t>
  </si>
  <si>
    <t>40.440103,-3.920709</t>
  </si>
  <si>
    <t>Zona 1 (56)</t>
  </si>
  <si>
    <t>40.436314,-3.921825</t>
  </si>
  <si>
    <t>Zona 1 (57)</t>
  </si>
  <si>
    <t>40.431741,-3.922769</t>
  </si>
  <si>
    <t>Zona 1 (58)</t>
  </si>
  <si>
    <t>40.427233,-3.922512</t>
  </si>
  <si>
    <t>Zona 1 (59)</t>
  </si>
  <si>
    <t>40.422463,-3.921224</t>
  </si>
  <si>
    <t>Zona 1 (60)</t>
  </si>
  <si>
    <t>40.425861,-3.915474</t>
  </si>
  <si>
    <t>Zona 1 (61)</t>
  </si>
  <si>
    <t>40.430108,-3.917104</t>
  </si>
  <si>
    <t>Zona 1 (62)</t>
  </si>
  <si>
    <t>40.432198,-3.912126</t>
  </si>
  <si>
    <t>Zona 1 (63)</t>
  </si>
  <si>
    <t>40.417824,-3.917877</t>
  </si>
  <si>
    <t>Zona 1 (64)</t>
  </si>
  <si>
    <t>40.421156,-3.913242</t>
  </si>
  <si>
    <t>Zona 1 (65)</t>
  </si>
  <si>
    <t>40.433309,-3.896934</t>
  </si>
  <si>
    <t>Zona 1 (66)</t>
  </si>
  <si>
    <t>40.428801,-3.90938</t>
  </si>
  <si>
    <t>Zona 1 (67)</t>
  </si>
  <si>
    <t>40.423835,-3.907663</t>
  </si>
  <si>
    <t>Zona 1 (68)</t>
  </si>
  <si>
    <t>40.436445,-3.915903</t>
  </si>
  <si>
    <t>Zona 1 (69)</t>
  </si>
  <si>
    <t>40.418085,-3.908607</t>
  </si>
  <si>
    <t>Zona 1 (70)</t>
  </si>
  <si>
    <t>40.420176,-3.903715</t>
  </si>
  <si>
    <t>Zona 1 (71)</t>
  </si>
  <si>
    <t>40.415733,-3.902427</t>
  </si>
  <si>
    <t>Zona 1 (72)</t>
  </si>
  <si>
    <t>40.414426,-3.895818</t>
  </si>
  <si>
    <t>Zona 1 (73)</t>
  </si>
  <si>
    <t>40.419523,-3.896677</t>
  </si>
  <si>
    <t>Zona 1 (74)</t>
  </si>
  <si>
    <t>40.423378,-3.893587</t>
  </si>
  <si>
    <t>Zona 1 (75)</t>
  </si>
  <si>
    <t>40.438013,-3.911611</t>
  </si>
  <si>
    <t>Zona 1 (76)</t>
  </si>
  <si>
    <t>40.438013,-3.898737</t>
  </si>
  <si>
    <t>Zona 1 (77)</t>
  </si>
  <si>
    <t>40.434354,-3.907663</t>
  </si>
  <si>
    <t>Zona 1 (78)</t>
  </si>
  <si>
    <t>40.434224,-3.90217</t>
  </si>
  <si>
    <t>Zona 1 (79)</t>
  </si>
  <si>
    <t>40.428866,-3.898994</t>
  </si>
  <si>
    <t>Zona 1 (80)</t>
  </si>
  <si>
    <t>40.428278,-3.88775</t>
  </si>
  <si>
    <t>Zona 1 (81)</t>
  </si>
  <si>
    <t>40.429846,-3.904745</t>
  </si>
  <si>
    <t>Zona 1 (82)</t>
  </si>
  <si>
    <t>40.425077,-3.90114</t>
  </si>
  <si>
    <t>Zona 1 (83)</t>
  </si>
  <si>
    <t>40.427886,-3.894617</t>
  </si>
  <si>
    <t>Zona 1 (84)</t>
  </si>
  <si>
    <t>40.432068,-3.892042</t>
  </si>
  <si>
    <t>Zona 1 (85)</t>
  </si>
  <si>
    <t>40.432852,-3.885519</t>
  </si>
  <si>
    <t>Zona 1 (86)</t>
  </si>
  <si>
    <t>40.43736,-3.889381</t>
  </si>
  <si>
    <t>Zona 1 (87)</t>
  </si>
  <si>
    <t>40.440168,-3.894788</t>
  </si>
  <si>
    <t>Zona 1 (88)</t>
  </si>
  <si>
    <t>40.446374,-3.888094</t>
  </si>
  <si>
    <t>Zona 1 (89)</t>
  </si>
  <si>
    <t>40.438666,-3.883201</t>
  </si>
  <si>
    <t>Zona 1 (90)</t>
  </si>
  <si>
    <t>40.422006,-3.888179</t>
  </si>
  <si>
    <t>Zona 1 (91)</t>
  </si>
  <si>
    <t>40.431153,-3.873502</t>
  </si>
  <si>
    <t>Zona 1 (92)</t>
  </si>
  <si>
    <t>40.424554,-3.874447</t>
  </si>
  <si>
    <t>Zona 1 (93)</t>
  </si>
  <si>
    <t>40.423378,-3.881313</t>
  </si>
  <si>
    <t>Zona 1 (94)</t>
  </si>
  <si>
    <t>40.418281,-3.879425</t>
  </si>
  <si>
    <t>Zona 1 (95)</t>
  </si>
  <si>
    <t>40.414491,-3.883716</t>
  </si>
  <si>
    <t>Zona 1 (96)</t>
  </si>
  <si>
    <t>40.410309,-3.851959</t>
  </si>
  <si>
    <t>Zona 1 (97)</t>
  </si>
  <si>
    <t>40.411354,-3.845264</t>
  </si>
  <si>
    <t>Zona 1 (98)</t>
  </si>
  <si>
    <t>40.407302,-3.84638</t>
  </si>
  <si>
    <t>Zona 1 (99)</t>
  </si>
  <si>
    <t>40.398217,-3.840458</t>
  </si>
  <si>
    <t>Zona 1 (100)</t>
  </si>
  <si>
    <t>40.398479,-3.850843</t>
  </si>
  <si>
    <t>Zona 1 (101)</t>
  </si>
  <si>
    <t>40.403054,-3.844148</t>
  </si>
  <si>
    <t>Zona 1 (102)</t>
  </si>
  <si>
    <t>40.41423,-3.828699</t>
  </si>
  <si>
    <t>Zona 1 (103)</t>
  </si>
  <si>
    <t>40.415929,-3.83402</t>
  </si>
  <si>
    <t>Zona 1 (104)</t>
  </si>
  <si>
    <t>40.420634,-3.835737</t>
  </si>
  <si>
    <t>Zona 1 (105)</t>
  </si>
  <si>
    <t>40.421026,-3.845178</t>
  </si>
  <si>
    <t>Zona 1 (106)</t>
  </si>
  <si>
    <t>40.423966,-3.840801</t>
  </si>
  <si>
    <t>Zona 1 (107)</t>
  </si>
  <si>
    <t>40.425926,-3.849212</t>
  </si>
  <si>
    <t>Zona 1 (108)</t>
  </si>
  <si>
    <t>40.428213,-3.843547</t>
  </si>
  <si>
    <t>Zona 1 (109)</t>
  </si>
  <si>
    <t>40.43148,-3.852045</t>
  </si>
  <si>
    <t>Zona 1 (110)</t>
  </si>
  <si>
    <t>40.433505,-3.847152</t>
  </si>
  <si>
    <t>Zona 1 (111)</t>
  </si>
  <si>
    <t>40.438405,-3.856851</t>
  </si>
  <si>
    <t>Zona 1 (112)</t>
  </si>
  <si>
    <t>40.438078,-3.850328</t>
  </si>
  <si>
    <t>Zona 1 (113)</t>
  </si>
  <si>
    <t>40.442455,-3.860113</t>
  </si>
  <si>
    <t>Zona 1 (114)</t>
  </si>
  <si>
    <t>40.442912,-3.85419</t>
  </si>
  <si>
    <t>Zona 1 (115)</t>
  </si>
  <si>
    <t>40.441932,-3.84844</t>
  </si>
  <si>
    <t>Zona 1 (116)</t>
  </si>
  <si>
    <t>40.447288,-3.847925</t>
  </si>
  <si>
    <t>Zona 1 (117)</t>
  </si>
  <si>
    <t>40.444284,-3.843805</t>
  </si>
  <si>
    <t>Zona 1 (118)</t>
  </si>
  <si>
    <t>40.44154,-3.839771</t>
  </si>
  <si>
    <t>Zona 1 (119)</t>
  </si>
  <si>
    <t>40.447092,-3.838998</t>
  </si>
  <si>
    <t>Zona 1 (120)</t>
  </si>
  <si>
    <t>40.43749,-3.824236</t>
  </si>
  <si>
    <t>Zona 1 (121)</t>
  </si>
  <si>
    <t>40.44154,-3.818485</t>
  </si>
  <si>
    <t>Zona 1 (122)</t>
  </si>
  <si>
    <t>40.445721,-3.822777</t>
  </si>
  <si>
    <t>Zona 1 (123)</t>
  </si>
  <si>
    <t>40.446635,-3.816167</t>
  </si>
  <si>
    <t>Zona 1 (124)</t>
  </si>
  <si>
    <t>40.451795,-3.814708</t>
  </si>
  <si>
    <t>Zona 1 (125)</t>
  </si>
  <si>
    <t>40.417824,-3.840801</t>
  </si>
  <si>
    <t>Zona 3 (52)</t>
  </si>
  <si>
    <t>Zona 3 (53)</t>
  </si>
  <si>
    <t>Zona 3 (54)</t>
  </si>
  <si>
    <t>Zona 3 (55)</t>
  </si>
  <si>
    <t>Zona 3 (56)</t>
  </si>
  <si>
    <t>Zona 3 (57)</t>
  </si>
  <si>
    <t>Zona 3 (58)</t>
  </si>
  <si>
    <t>Zona 3 (1)</t>
  </si>
  <si>
    <t>40.504394,-3.895172</t>
  </si>
  <si>
    <t>Zona 3 (2)</t>
  </si>
  <si>
    <t>40.50596,-3.906588</t>
  </si>
  <si>
    <t>Zona 3 (3)</t>
  </si>
  <si>
    <t>40.510267,-3.905128</t>
  </si>
  <si>
    <t>Zona 3 (4)</t>
  </si>
  <si>
    <t>40.511964,-3.912853</t>
  </si>
  <si>
    <t>Zona 3 (5)</t>
  </si>
  <si>
    <t>40.515161,-3.908905</t>
  </si>
  <si>
    <t>Zona 3 (6)</t>
  </si>
  <si>
    <t>40.518228,-3.905558</t>
  </si>
  <si>
    <t>Zona 3 (7)</t>
  </si>
  <si>
    <t>40.515879,-3.916029</t>
  </si>
  <si>
    <t>Zona 3 (8)</t>
  </si>
  <si>
    <t>40.519272,-3.912252</t>
  </si>
  <si>
    <t>Zona 3 (9)</t>
  </si>
  <si>
    <t>40.51751,-3.920578</t>
  </si>
  <si>
    <t>Zona 3 (10)</t>
  </si>
  <si>
    <t>40.521425,-3.917917</t>
  </si>
  <si>
    <t>Zona 3 (11)</t>
  </si>
  <si>
    <t>40.525274,-3.915342</t>
  </si>
  <si>
    <t>Zona 3 (12)</t>
  </si>
  <si>
    <t>40.523643,-3.909849</t>
  </si>
  <si>
    <t>Zona 3 (13)</t>
  </si>
  <si>
    <t>40.522077,-3.906073</t>
  </si>
  <si>
    <t>Zona 3 (14)</t>
  </si>
  <si>
    <t>40.522991,-3.921093</t>
  </si>
  <si>
    <t>Zona 3 (15)</t>
  </si>
  <si>
    <t>40.520903,-3.931307</t>
  </si>
  <si>
    <t>Zona 3 (16)</t>
  </si>
  <si>
    <t>40.522143,-3.925985</t>
  </si>
  <si>
    <t>Zona 3 (17)</t>
  </si>
  <si>
    <t>40.529981,-3.909028</t>
  </si>
  <si>
    <t>Zona 3 (18)</t>
  </si>
  <si>
    <t>40.534221,-3.907397</t>
  </si>
  <si>
    <t>Zona 3 (19)</t>
  </si>
  <si>
    <t>40.535265,-3.901647</t>
  </si>
  <si>
    <t>Zona 3 (20)</t>
  </si>
  <si>
    <t>40.531611,-3.900874</t>
  </si>
  <si>
    <t>Zona 3 (21)</t>
  </si>
  <si>
    <t>40.533634,-3.894952</t>
  </si>
  <si>
    <t>Zona 3 (22)</t>
  </si>
  <si>
    <t>40.539831,-3.898729</t>
  </si>
  <si>
    <t>Zona 3 (23)</t>
  </si>
  <si>
    <t>40.538004,-3.893836</t>
  </si>
  <si>
    <t>Zona 3 (24)</t>
  </si>
  <si>
    <t>40.544136,-3.901647</t>
  </si>
  <si>
    <t>Zona 3 (25)</t>
  </si>
  <si>
    <t>40.546092,-3.89684</t>
  </si>
  <si>
    <t>Zona 3 (26)</t>
  </si>
  <si>
    <t>40.548897,-3.900788</t>
  </si>
  <si>
    <t>Zona 3 (27)</t>
  </si>
  <si>
    <t>40.548766,-3.906711</t>
  </si>
  <si>
    <t>Zona 3 (28)</t>
  </si>
  <si>
    <t>40.542179,-3.913663</t>
  </si>
  <si>
    <t>Zona 3 (29)</t>
  </si>
  <si>
    <t>40.547657,-3.921989</t>
  </si>
  <si>
    <t>Zona 3 (30)</t>
  </si>
  <si>
    <t>40.544331,-3.917955</t>
  </si>
  <si>
    <t>Zona 3 (31)</t>
  </si>
  <si>
    <t>40.541983,-3.924306</t>
  </si>
  <si>
    <t>Zona 3 (32)</t>
  </si>
  <si>
    <t>40.538852,-3.919585</t>
  </si>
  <si>
    <t>Zona 3 (33)</t>
  </si>
  <si>
    <t>40.535526,-3.922761</t>
  </si>
  <si>
    <t>Zona 3 (34)</t>
  </si>
  <si>
    <t>40.536634,-3.927653</t>
  </si>
  <si>
    <t>Zona 3 (35)</t>
  </si>
  <si>
    <t>40.530372,-3.922933</t>
  </si>
  <si>
    <t>Zona 3 (36)</t>
  </si>
  <si>
    <t>40.533438,-3.931773</t>
  </si>
  <si>
    <t>Zona 3 (37)</t>
  </si>
  <si>
    <t>40.52972,-3.934606</t>
  </si>
  <si>
    <t>Zona 3 (38)</t>
  </si>
  <si>
    <t>40.526653,-3.932717</t>
  </si>
  <si>
    <t>Zona 3 (39)</t>
  </si>
  <si>
    <t>40.531416,-3.928426</t>
  </si>
  <si>
    <t>Zona 3 (40)</t>
  </si>
  <si>
    <t>40.547266,-3.913577</t>
  </si>
  <si>
    <t>Zona 3 (41)</t>
  </si>
  <si>
    <t>40.544462,-3.908084</t>
  </si>
  <si>
    <t>Zona 3 (42)</t>
  </si>
  <si>
    <t>40.552933,-3.901361</t>
  </si>
  <si>
    <t>Zona 3 (43)</t>
  </si>
  <si>
    <t>40.557628,-3.90797</t>
  </si>
  <si>
    <t>Zona 3 (44)</t>
  </si>
  <si>
    <t>40.531604,-3.940328</t>
  </si>
  <si>
    <t>Zona 3 (45)</t>
  </si>
  <si>
    <t>40.535714,-3.943332</t>
  </si>
  <si>
    <t>Zona 3 (46)</t>
  </si>
  <si>
    <t>40.540345,-3.94668</t>
  </si>
  <si>
    <t>Zona 3 (47)</t>
  </si>
  <si>
    <t>40.538975,-3.93844</t>
  </si>
  <si>
    <t>Zona 3 (48)</t>
  </si>
  <si>
    <t>40.545759,-3.935179</t>
  </si>
  <si>
    <t>Zona 3 (49)</t>
  </si>
  <si>
    <t>40.545759,-3.928484</t>
  </si>
  <si>
    <t>Zona 3 (50)</t>
  </si>
  <si>
    <t>40.540345,-3.931831</t>
  </si>
  <si>
    <t>Zona 3 (51)</t>
  </si>
  <si>
    <t>40.536236,-3.936037</t>
  </si>
  <si>
    <t>EscalaRentaPublico</t>
  </si>
  <si>
    <t>ZonaPunto</t>
  </si>
  <si>
    <t>LatLong</t>
  </si>
  <si>
    <t>DroneDistance</t>
  </si>
  <si>
    <t>Extension</t>
  </si>
  <si>
    <t>P/pob</t>
  </si>
  <si>
    <t>P/km2</t>
  </si>
  <si>
    <t>Tiempo vuelta</t>
  </si>
  <si>
    <t>Tiempo Ida</t>
  </si>
  <si>
    <t>t1</t>
  </si>
  <si>
    <t>t2</t>
  </si>
  <si>
    <t>t3</t>
  </si>
  <si>
    <t>t12</t>
  </si>
  <si>
    <t>d1</t>
  </si>
  <si>
    <t>t4</t>
  </si>
  <si>
    <t>t5</t>
  </si>
  <si>
    <t>t6</t>
  </si>
  <si>
    <t>t7</t>
  </si>
  <si>
    <t>t8</t>
  </si>
  <si>
    <t>t9</t>
  </si>
  <si>
    <t>t10</t>
  </si>
  <si>
    <t>t11</t>
  </si>
  <si>
    <t>t13</t>
  </si>
  <si>
    <t>t14</t>
  </si>
  <si>
    <t>t15</t>
  </si>
  <si>
    <t>t16</t>
  </si>
  <si>
    <t>d2</t>
  </si>
  <si>
    <t>d3</t>
  </si>
  <si>
    <t>d4</t>
  </si>
  <si>
    <t>d6</t>
  </si>
  <si>
    <t>d5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</si>
  <si>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</si>
  <si>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</si>
  <si>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</si>
  <si>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</si>
  <si>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</si>
  <si>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</si>
  <si>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</si>
  <si>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</si>
  <si>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</si>
  <si>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</si>
  <si>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Zona 1: Equinoccio</t>
  </si>
  <si>
    <t>Zona 2: La Moraleja Green</t>
  </si>
  <si>
    <t>Zona 3: Heron City (Las Rozas)</t>
  </si>
  <si>
    <t>Size</t>
  </si>
  <si>
    <t>1. Equinoccio</t>
  </si>
  <si>
    <t>2. La Moraleja Green</t>
  </si>
  <si>
    <t>3. Heron City (Las Rozas)</t>
  </si>
  <si>
    <t>-</t>
  </si>
  <si>
    <t>Totales</t>
  </si>
  <si>
    <t>#1</t>
  </si>
  <si>
    <t>#2</t>
  </si>
  <si>
    <t>#3</t>
  </si>
  <si>
    <t>#4</t>
  </si>
  <si>
    <t>Diarios</t>
  </si>
  <si>
    <t>Anuales</t>
  </si>
  <si>
    <t>Publico objetivo (%)</t>
  </si>
  <si>
    <t>Renta*Publico</t>
  </si>
  <si>
    <t>EscaladoDistancias</t>
  </si>
  <si>
    <t>Formula original, publico objetivo</t>
  </si>
  <si>
    <t>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</si>
</sst>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_([$€-2]\ * #,##0.00_);_([$€-2]\ * \(#,##0.00\);_([$€-2]\ * &quot;-&quot;??_);_(@_)"/>
  </numFmts>
  <fonts count="18">
    <font>
      <sz val="10"/>
      <color rgb="FF000000"/>
      <name val="Arial"/>
      <scheme val="minor"/>
    </font>
    <font>
      <sz val="11"/>
      <color rgb="FF000000"/>
      <name val="Calibri"/>
    </font>
    <font>
      <b/>
      <i/>
      <sz val="11"/>
      <color rgb="FF000000"/>
      <name val="Montserrat"/>
    </font>
    <font>
      <b/>
      <sz val="11"/>
      <color rgb="FFFFFFFF"/>
      <name val="Calibri"/>
    </font>
    <font>
      <b/>
      <sz val="9"/>
      <color theme="1"/>
      <name val="Montserrat"/>
    </font>
    <font>
      <sz val="9"/>
      <color theme="1"/>
      <name val="Montserrat"/>
    </font>
    <font>
      <sz val="11"/>
      <name val="Calibri"/>
    </font>
    <font>
      <sz val="9"/>
      <name val="Montserrat"/>
    </font>
    <font>
      <sz val="10"/>
      <name val="Arial"/>
      <scheme val="minor"/>
    </font>
    <font>
      <sz val="9"/>
      <color rgb="FF000000"/>
      <name val="Montserrat"/>
    </font>
    <font>
      <sz val="10"/>
      <color rgb="FF000000"/>
      <name val="Arial"/>
      <scheme val="minor"/>
    </font>
    <font>
      <sz val="11"/>
      <color rgb="FFFF0000"/>
      <name val="Calibri"/>
      <family val="2"/>
    </font>
    <font>
      <sz val="10"/>
      <name val="Arial"/>
      <family val="2"/>
      <scheme val="minor"/>
    </font>
    <font>
      <b/>
      <sz val="9"/>
      <name val="Montserrat"/>
    </font>
    <font>
      <sz val="9"/>
      <color rgb="FFFF0000"/>
      <name val="Montserrat"/>
    </font>
    <font>
      <sz val="10"/>
      <color rgb="FF000000"/>
      <name val="Montserrat"/>
    </font>
    <font>
      <sz val="10"/>
      <color rgb="FF000000"/>
      <name val="Arial"/>
      <family val="2"/>
      <scheme val="minor"/>
    </font>
    <font>
      <sz val="1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EBEFF1"/>
        <bgColor rgb="FFEBEFF1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" fontId="5" fillId="6" borderId="0" xfId="0" applyNumberFormat="1" applyFont="1" applyFill="1" applyAlignment="1">
      <alignment horizontal="center" vertical="center" wrapText="1"/>
    </xf>
    <xf numFmtId="3" fontId="5" fillId="6" borderId="0" xfId="0" applyNumberFormat="1" applyFont="1" applyFill="1" applyAlignment="1">
      <alignment horizontal="center" vertical="center" wrapText="1"/>
    </xf>
    <xf numFmtId="4" fontId="5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4" fontId="5" fillId="4" borderId="0" xfId="0" applyNumberFormat="1" applyFont="1" applyFill="1" applyAlignment="1">
      <alignment horizontal="center" vertical="center" wrapText="1"/>
    </xf>
    <xf numFmtId="3" fontId="5" fillId="4" borderId="0" xfId="0" applyNumberFormat="1" applyFont="1" applyFill="1" applyAlignment="1">
      <alignment horizontal="center" vertical="center" wrapText="1"/>
    </xf>
    <xf numFmtId="4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" fontId="5" fillId="6" borderId="0" xfId="0" applyNumberFormat="1" applyFont="1" applyFill="1" applyAlignment="1">
      <alignment horizontal="center" vertical="center" wrapText="1"/>
    </xf>
    <xf numFmtId="1" fontId="5" fillId="4" borderId="0" xfId="0" applyNumberFormat="1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7" fillId="6" borderId="0" xfId="0" applyFont="1" applyFill="1" applyAlignment="1">
      <alignment horizontal="center" vertical="center" wrapText="1"/>
    </xf>
    <xf numFmtId="0" fontId="9" fillId="0" borderId="0" xfId="0" applyFont="1"/>
    <xf numFmtId="0" fontId="0" fillId="0" borderId="0" xfId="0" applyFont="1" applyAlignment="1"/>
    <xf numFmtId="0" fontId="11" fillId="4" borderId="0" xfId="0" applyFont="1" applyFill="1" applyAlignment="1">
      <alignment horizontal="center"/>
    </xf>
    <xf numFmtId="1" fontId="11" fillId="4" borderId="0" xfId="0" applyNumberFormat="1" applyFont="1" applyFill="1" applyAlignment="1">
      <alignment horizontal="center"/>
    </xf>
    <xf numFmtId="10" fontId="11" fillId="4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7" fillId="0" borderId="0" xfId="1" applyNumberFormat="1" applyFont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6" fillId="0" borderId="0" xfId="0" applyFont="1" applyFill="1" applyBorder="1" applyAlignment="1"/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9" fillId="0" borderId="0" xfId="0" applyFont="1" applyFill="1" applyBorder="1"/>
    <xf numFmtId="10" fontId="5" fillId="6" borderId="0" xfId="1" applyNumberFormat="1" applyFont="1" applyFill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/>
    <xf numFmtId="164" fontId="15" fillId="0" borderId="0" xfId="0" applyNumberFormat="1" applyFont="1" applyFill="1" applyBorder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 wrapText="1"/>
    </xf>
    <xf numFmtId="0" fontId="7" fillId="0" borderId="0" xfId="0" applyFont="1" applyFill="1" applyBorder="1"/>
    <xf numFmtId="164" fontId="17" fillId="0" borderId="0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right" wrapText="1"/>
    </xf>
    <xf numFmtId="164" fontId="12" fillId="0" borderId="0" xfId="0" applyNumberFormat="1" applyFont="1" applyFill="1" applyBorder="1" applyAlignment="1"/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/>
    <xf numFmtId="0" fontId="17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164" fontId="16" fillId="0" borderId="0" xfId="0" applyNumberFormat="1" applyFont="1" applyFill="1" applyBorder="1" applyAlignment="1"/>
  </cellXfs>
  <cellStyles count="2">
    <cellStyle name="Normal" xfId="0" builtinId="0"/>
    <cellStyle name="Percent" xfId="1" builtinId="5"/>
  </cellStyles>
  <dxfs count="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Tiempos Diari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iempos Sabado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QUE VILLA CORONADO" id="{B05037BF-0778-4B93-88B8-98587AA7D675}" userId="ENRIQUE VILLA CORONADO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15T07:33:37.64" personId="{B05037BF-0778-4B93-88B8-98587AA7D675}" id="{F8D14AB0-D6F5-4DB0-88B7-318DAE3E9990}">
    <text>99-101 eliminados de la Zona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6-15T07:33:37.64" personId="{B05037BF-0778-4B93-88B8-98587AA7D675}" id="{2E5FF8D6-28A9-4AB9-AA4A-33B9BAB5E28F}">
    <text>99-101 eliminados de la Zona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78"/>
  <sheetViews>
    <sheetView zoomScale="80" zoomScaleNormal="80" workbookViewId="0">
      <pane ySplit="1" topLeftCell="A110" activePane="bottomLeft" state="frozen"/>
      <selection pane="bottomLeft" activeCell="K1" sqref="K1"/>
    </sheetView>
  </sheetViews>
  <sheetFormatPr defaultColWidth="12.6640625" defaultRowHeight="15.75" customHeight="1"/>
  <cols>
    <col min="1" max="1" width="9.77734375" customWidth="1"/>
    <col min="2" max="2" width="7.77734375" customWidth="1"/>
    <col min="3" max="3" width="12.21875" customWidth="1"/>
    <col min="4" max="5" width="13" customWidth="1"/>
    <col min="6" max="6" width="10.6640625" customWidth="1"/>
    <col min="7" max="7" width="18" customWidth="1"/>
    <col min="8" max="8" width="10.6640625" customWidth="1"/>
    <col min="9" max="9" width="10" customWidth="1"/>
    <col min="10" max="10" width="11.88671875" customWidth="1"/>
    <col min="11" max="12" width="12" customWidth="1"/>
    <col min="13" max="13" width="12.109375" customWidth="1"/>
    <col min="14" max="14" width="20.33203125" customWidth="1"/>
    <col min="15" max="16" width="14" customWidth="1"/>
    <col min="17" max="31" width="12" customWidth="1"/>
  </cols>
  <sheetData>
    <row r="1" spans="1:35" ht="27.75" customHeight="1">
      <c r="A1" s="10" t="s">
        <v>80</v>
      </c>
      <c r="B1" s="10" t="s">
        <v>81</v>
      </c>
      <c r="C1" s="10" t="s">
        <v>1</v>
      </c>
      <c r="D1" s="10" t="s">
        <v>527</v>
      </c>
      <c r="E1" s="10" t="s">
        <v>82</v>
      </c>
      <c r="F1" s="10" t="s">
        <v>83</v>
      </c>
      <c r="G1" s="10" t="s">
        <v>528</v>
      </c>
      <c r="H1" s="10" t="s">
        <v>529</v>
      </c>
      <c r="I1" s="10" t="s">
        <v>4</v>
      </c>
      <c r="J1" s="10" t="s">
        <v>84</v>
      </c>
      <c r="K1" s="10" t="s">
        <v>5</v>
      </c>
      <c r="L1" s="10" t="s">
        <v>85</v>
      </c>
      <c r="M1" s="10" t="s">
        <v>16</v>
      </c>
      <c r="N1" s="10" t="s">
        <v>526</v>
      </c>
      <c r="O1" s="10" t="s">
        <v>570</v>
      </c>
      <c r="P1" s="10" t="s">
        <v>582</v>
      </c>
      <c r="Q1" s="10" t="s">
        <v>583</v>
      </c>
      <c r="R1" s="10" t="s">
        <v>584</v>
      </c>
      <c r="S1" s="10" t="s">
        <v>89</v>
      </c>
      <c r="T1" s="10" t="s">
        <v>90</v>
      </c>
      <c r="U1" s="10" t="s">
        <v>91</v>
      </c>
      <c r="V1" s="10" t="s">
        <v>92</v>
      </c>
      <c r="W1" s="10" t="s">
        <v>93</v>
      </c>
      <c r="X1" s="10" t="s">
        <v>94</v>
      </c>
      <c r="Y1" s="10" t="s">
        <v>95</v>
      </c>
      <c r="Z1" s="10" t="s">
        <v>96</v>
      </c>
      <c r="AA1" s="10" t="s">
        <v>97</v>
      </c>
      <c r="AB1" s="10" t="s">
        <v>98</v>
      </c>
      <c r="AC1" s="10" t="s">
        <v>99</v>
      </c>
      <c r="AD1" s="10" t="s">
        <v>100</v>
      </c>
      <c r="AE1" s="10" t="s">
        <v>101</v>
      </c>
      <c r="AF1" s="11"/>
      <c r="AG1" s="11"/>
      <c r="AH1" s="11"/>
      <c r="AI1" s="11"/>
    </row>
    <row r="2" spans="1:35" ht="17.399999999999999">
      <c r="A2" s="15" t="s">
        <v>20</v>
      </c>
      <c r="B2" s="15">
        <v>1</v>
      </c>
      <c r="C2" s="15" t="s">
        <v>45</v>
      </c>
      <c r="D2" s="15" t="s">
        <v>165</v>
      </c>
      <c r="E2" s="15">
        <v>-3.8715079999999999</v>
      </c>
      <c r="F2" s="15">
        <v>40.487380000000002</v>
      </c>
      <c r="G2" s="15" t="s">
        <v>166</v>
      </c>
      <c r="H2" s="15">
        <v>3.6241620000000001</v>
      </c>
      <c r="I2" s="15" t="s">
        <v>21</v>
      </c>
      <c r="J2" s="15">
        <f>VLOOKUP($I2,Distritos!$E$26:$P$57,8,FALSE)</f>
        <v>28350</v>
      </c>
      <c r="K2" s="15">
        <f>VLOOKUP($I2,Distritos!$E$26:$P$57,2,FALSE)</f>
        <v>1786</v>
      </c>
      <c r="L2" s="20">
        <f>VLOOKUP($I2,Distritos!$E$26:$P$57,9,FALSE)</f>
        <v>11303.797468354431</v>
      </c>
      <c r="M2" s="20">
        <f>VLOOKUP($I2,Distritos!$E$26:$P$57,10,FALSE)</f>
        <v>798.91666666666674</v>
      </c>
      <c r="N2" s="12">
        <f t="shared" ref="N2:N65" si="0">(J2*M2/K2)/19625.9665621735</f>
        <v>0.64616292442535428</v>
      </c>
      <c r="O2" s="12">
        <v>1.4</v>
      </c>
      <c r="P2" s="52">
        <f t="shared" ref="P2:P65" si="1">M2/K2</f>
        <v>0.44732176185143713</v>
      </c>
      <c r="Q2" s="14">
        <f t="shared" ref="Q2:Q65" si="2">P2*J2</f>
        <v>12681.571948488243</v>
      </c>
      <c r="R2" s="19">
        <v>0.83006099912352593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1"/>
      <c r="AG2" s="11"/>
      <c r="AH2" s="11"/>
      <c r="AI2" s="11"/>
    </row>
    <row r="3" spans="1:35" ht="34.799999999999997">
      <c r="A3" s="19" t="s">
        <v>20</v>
      </c>
      <c r="B3" s="19">
        <v>2</v>
      </c>
      <c r="C3" s="19" t="s">
        <v>45</v>
      </c>
      <c r="D3" s="19" t="s">
        <v>167</v>
      </c>
      <c r="E3" s="19">
        <v>-3.8779029999999999</v>
      </c>
      <c r="F3" s="19">
        <v>40.490023000000001</v>
      </c>
      <c r="G3" s="19" t="s">
        <v>168</v>
      </c>
      <c r="H3" s="19">
        <v>3.9168720000000001</v>
      </c>
      <c r="I3" s="19" t="s">
        <v>34</v>
      </c>
      <c r="J3" s="19">
        <f>VLOOKUP($I3,Distritos!$E$26:$P$57,8,FALSE)</f>
        <v>27650</v>
      </c>
      <c r="K3" s="19">
        <f>VLOOKUP($I3,Distritos!$E$26:$P$57,2,FALSE)</f>
        <v>1391</v>
      </c>
      <c r="L3" s="21">
        <f>VLOOKUP($I3,Distritos!$E$26:$P$57,9,FALSE)</f>
        <v>10537.878787878788</v>
      </c>
      <c r="M3" s="21">
        <f>VLOOKUP($I3,Distritos!$E$26:$P$57,10,FALSE)</f>
        <v>687.98333333333335</v>
      </c>
      <c r="N3" s="16">
        <f t="shared" si="0"/>
        <v>0.69681079232480791</v>
      </c>
      <c r="O3" s="12">
        <v>1.4</v>
      </c>
      <c r="P3" s="52">
        <f t="shared" si="1"/>
        <v>0.49459621375509227</v>
      </c>
      <c r="Q3" s="14">
        <f t="shared" si="2"/>
        <v>13675.585310328301</v>
      </c>
      <c r="R3" s="19">
        <v>0.89512325856758879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1"/>
      <c r="AG3" s="11"/>
      <c r="AH3" s="11"/>
      <c r="AI3" s="11"/>
    </row>
    <row r="4" spans="1:35" ht="34.799999999999997">
      <c r="A4" s="15" t="s">
        <v>20</v>
      </c>
      <c r="B4" s="15">
        <v>3</v>
      </c>
      <c r="C4" s="15" t="s">
        <v>45</v>
      </c>
      <c r="D4" s="15" t="s">
        <v>169</v>
      </c>
      <c r="E4" s="15">
        <v>-3.8921079999999999</v>
      </c>
      <c r="F4" s="15">
        <v>40.488587000000003</v>
      </c>
      <c r="G4" s="15" t="s">
        <v>170</v>
      </c>
      <c r="H4" s="15">
        <v>4.0256959999999999</v>
      </c>
      <c r="I4" s="15" t="s">
        <v>43</v>
      </c>
      <c r="J4" s="15">
        <f>VLOOKUP($I4,Distritos!$E$26:$P$57,8,FALSE)</f>
        <v>29400</v>
      </c>
      <c r="K4" s="15">
        <f>VLOOKUP($I4,Distritos!$E$26:$P$57,2,FALSE)</f>
        <v>1195</v>
      </c>
      <c r="L4" s="20">
        <f>VLOOKUP($I4,Distritos!$E$26:$P$57,9,FALSE)</f>
        <v>18968.253968253968</v>
      </c>
      <c r="M4" s="20">
        <f>VLOOKUP($I4,Distritos!$E$26:$P$57,10,FALSE)</f>
        <v>573.23333333333335</v>
      </c>
      <c r="N4" s="12">
        <f t="shared" si="0"/>
        <v>0.71858774623001587</v>
      </c>
      <c r="O4" s="12">
        <v>1.4</v>
      </c>
      <c r="P4" s="52">
        <f t="shared" si="1"/>
        <v>0.4796931659693166</v>
      </c>
      <c r="Q4" s="14">
        <f t="shared" si="2"/>
        <v>14102.979079497909</v>
      </c>
      <c r="R4" s="19">
        <v>0.92309793714033328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1"/>
      <c r="AG4" s="11"/>
      <c r="AH4" s="11"/>
      <c r="AI4" s="11"/>
    </row>
    <row r="5" spans="1:35" ht="34.799999999999997">
      <c r="A5" s="19" t="s">
        <v>20</v>
      </c>
      <c r="B5" s="19">
        <v>4</v>
      </c>
      <c r="C5" s="19" t="s">
        <v>45</v>
      </c>
      <c r="D5" s="19" t="s">
        <v>171</v>
      </c>
      <c r="E5" s="19">
        <v>-3.8843719999999999</v>
      </c>
      <c r="F5" s="19">
        <v>40.489165999999997</v>
      </c>
      <c r="G5" s="19" t="s">
        <v>172</v>
      </c>
      <c r="H5" s="19">
        <v>3.8985180000000001</v>
      </c>
      <c r="I5" s="19" t="s">
        <v>56</v>
      </c>
      <c r="J5" s="19">
        <f>VLOOKUP($I5,Distritos!$E$26:$P$57,8,FALSE)</f>
        <v>26950</v>
      </c>
      <c r="K5" s="19">
        <f>VLOOKUP($I5,Distritos!$E$26:$P$57,2,FALSE)</f>
        <v>1984</v>
      </c>
      <c r="L5" s="21">
        <f>VLOOKUP($I5,Distritos!$E$26:$P$57,9,FALSE)</f>
        <v>11402.298850574713</v>
      </c>
      <c r="M5" s="21">
        <f>VLOOKUP($I5,Distritos!$E$26:$P$57,10,FALSE)</f>
        <v>943.38333333333344</v>
      </c>
      <c r="N5" s="16">
        <f t="shared" si="0"/>
        <v>0.65294146070563897</v>
      </c>
      <c r="O5" s="12">
        <v>1.4</v>
      </c>
      <c r="P5" s="52">
        <f t="shared" si="1"/>
        <v>0.47549563172043013</v>
      </c>
      <c r="Q5" s="14">
        <f t="shared" si="2"/>
        <v>12814.607274865592</v>
      </c>
      <c r="R5" s="19">
        <v>0.83876870794543334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1"/>
      <c r="AG5" s="11"/>
      <c r="AH5" s="11"/>
      <c r="AI5" s="11"/>
    </row>
    <row r="6" spans="1:35" ht="34.799999999999997">
      <c r="A6" s="15" t="s">
        <v>20</v>
      </c>
      <c r="B6" s="15">
        <v>5</v>
      </c>
      <c r="C6" s="15" t="s">
        <v>45</v>
      </c>
      <c r="D6" s="15" t="s">
        <v>173</v>
      </c>
      <c r="E6" s="15">
        <v>-3.875016</v>
      </c>
      <c r="F6" s="15">
        <v>40.496215999999997</v>
      </c>
      <c r="G6" s="15" t="s">
        <v>174</v>
      </c>
      <c r="H6" s="15">
        <v>4.5964130000000001</v>
      </c>
      <c r="I6" s="15" t="s">
        <v>59</v>
      </c>
      <c r="J6" s="15">
        <f>VLOOKUP($I6,Distritos!$E$26:$P$57,8,FALSE)</f>
        <v>26950</v>
      </c>
      <c r="K6" s="15">
        <f>VLOOKUP($I6,Distritos!$E$26:$P$57,2,FALSE)</f>
        <v>2790</v>
      </c>
      <c r="L6" s="20">
        <f>VLOOKUP($I6,Distritos!$E$26:$P$57,9,FALSE)</f>
        <v>4982.1428571428569</v>
      </c>
      <c r="M6" s="20">
        <f>VLOOKUP($I6,Distritos!$E$26:$P$57,10,FALSE)</f>
        <v>1512.8166666666668</v>
      </c>
      <c r="N6" s="12">
        <f t="shared" si="0"/>
        <v>0.74457733504399437</v>
      </c>
      <c r="O6" s="12">
        <v>1.4</v>
      </c>
      <c r="P6" s="52">
        <f t="shared" si="1"/>
        <v>0.54222819593787341</v>
      </c>
      <c r="Q6" s="14">
        <f t="shared" si="2"/>
        <v>14613.049880525688</v>
      </c>
      <c r="R6" s="19">
        <v>0.95648416721059903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  <c r="AI6" s="11"/>
    </row>
    <row r="7" spans="1:35" ht="34.799999999999997">
      <c r="A7" s="19" t="s">
        <v>20</v>
      </c>
      <c r="B7" s="19">
        <v>6</v>
      </c>
      <c r="C7" s="19" t="s">
        <v>45</v>
      </c>
      <c r="D7" s="19" t="s">
        <v>175</v>
      </c>
      <c r="E7" s="19">
        <v>-3.8772479999999998</v>
      </c>
      <c r="F7" s="19">
        <v>40.503917000000001</v>
      </c>
      <c r="G7" s="19" t="s">
        <v>176</v>
      </c>
      <c r="H7" s="19">
        <v>5.4567899999999998</v>
      </c>
      <c r="I7" s="19" t="s">
        <v>59</v>
      </c>
      <c r="J7" s="19">
        <f>VLOOKUP($I7,Distritos!$E$26:$P$57,8,FALSE)</f>
        <v>26950</v>
      </c>
      <c r="K7" s="19">
        <f>VLOOKUP($I7,Distritos!$E$26:$P$57,2,FALSE)</f>
        <v>2790</v>
      </c>
      <c r="L7" s="21">
        <f>VLOOKUP($I7,Distritos!$E$26:$P$57,9,FALSE)</f>
        <v>4982.1428571428569</v>
      </c>
      <c r="M7" s="21">
        <f>VLOOKUP($I7,Distritos!$E$26:$P$57,10,FALSE)</f>
        <v>1512.8166666666668</v>
      </c>
      <c r="N7" s="16">
        <f t="shared" si="0"/>
        <v>0.74457733504399437</v>
      </c>
      <c r="O7" s="12">
        <v>1.4</v>
      </c>
      <c r="P7" s="52">
        <f t="shared" si="1"/>
        <v>0.54222819593787341</v>
      </c>
      <c r="Q7" s="14">
        <f t="shared" si="2"/>
        <v>14613.049880525688</v>
      </c>
      <c r="R7" s="19">
        <v>0.95648416721059903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1"/>
      <c r="AG7" s="11"/>
      <c r="AH7" s="11"/>
      <c r="AI7" s="11"/>
    </row>
    <row r="8" spans="1:35" ht="17.399999999999999">
      <c r="A8" s="15" t="s">
        <v>20</v>
      </c>
      <c r="B8" s="15">
        <v>7</v>
      </c>
      <c r="C8" s="15" t="s">
        <v>45</v>
      </c>
      <c r="D8" s="15" t="s">
        <v>177</v>
      </c>
      <c r="E8" s="15">
        <v>-3.88198</v>
      </c>
      <c r="F8" s="15">
        <v>40.485770000000002</v>
      </c>
      <c r="G8" s="15" t="s">
        <v>178</v>
      </c>
      <c r="H8" s="15">
        <v>3.4889839999999999</v>
      </c>
      <c r="I8" s="15" t="s">
        <v>58</v>
      </c>
      <c r="J8" s="15">
        <f>VLOOKUP($I8,Distritos!$E$26:$P$57,8,FALSE)</f>
        <v>25550</v>
      </c>
      <c r="K8" s="15">
        <f>VLOOKUP($I8,Distritos!$E$26:$P$57,2,FALSE)</f>
        <v>1795</v>
      </c>
      <c r="L8" s="20">
        <f>VLOOKUP($I8,Distritos!$E$26:$P$57,9,FALSE)</f>
        <v>22160.493827160491</v>
      </c>
      <c r="M8" s="20">
        <f>VLOOKUP($I8,Distritos!$E$26:$P$57,10,FALSE)</f>
        <v>887.93333333333339</v>
      </c>
      <c r="N8" s="12">
        <f t="shared" si="0"/>
        <v>0.64398500764364619</v>
      </c>
      <c r="O8" s="12">
        <v>1.4</v>
      </c>
      <c r="P8" s="52">
        <f t="shared" si="1"/>
        <v>0.49467038068709379</v>
      </c>
      <c r="Q8" s="14">
        <f t="shared" si="2"/>
        <v>12638.828226555246</v>
      </c>
      <c r="R8" s="19">
        <v>0.82726324686709574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1"/>
      <c r="AG8" s="11"/>
      <c r="AH8" s="11"/>
      <c r="AI8" s="11"/>
    </row>
    <row r="9" spans="1:35" ht="34.799999999999997">
      <c r="A9" s="15" t="s">
        <v>20</v>
      </c>
      <c r="B9" s="15">
        <v>8</v>
      </c>
      <c r="C9" s="15" t="s">
        <v>45</v>
      </c>
      <c r="D9" s="15" t="s">
        <v>181</v>
      </c>
      <c r="E9" s="15">
        <v>-3.870244</v>
      </c>
      <c r="F9" s="15">
        <v>40.483148</v>
      </c>
      <c r="G9" s="15" t="s">
        <v>182</v>
      </c>
      <c r="H9" s="15">
        <v>3.1661839999999999</v>
      </c>
      <c r="I9" s="15" t="s">
        <v>58</v>
      </c>
      <c r="J9" s="15">
        <f>VLOOKUP($I9,Distritos!$E$26:$P$57,8,FALSE)</f>
        <v>25550</v>
      </c>
      <c r="K9" s="15">
        <f>VLOOKUP($I9,Distritos!$E$26:$P$57,2,FALSE)</f>
        <v>1795</v>
      </c>
      <c r="L9" s="20">
        <f>VLOOKUP($I9,Distritos!$E$26:$P$57,9,FALSE)</f>
        <v>22160.493827160491</v>
      </c>
      <c r="M9" s="20">
        <f>VLOOKUP($I9,Distritos!$E$26:$P$57,10,FALSE)</f>
        <v>887.93333333333339</v>
      </c>
      <c r="N9" s="12">
        <f t="shared" si="0"/>
        <v>0.64398500764364619</v>
      </c>
      <c r="O9" s="12">
        <v>1.4</v>
      </c>
      <c r="P9" s="52">
        <f t="shared" si="1"/>
        <v>0.49467038068709379</v>
      </c>
      <c r="Q9" s="14">
        <f t="shared" si="2"/>
        <v>12638.828226555246</v>
      </c>
      <c r="R9" s="19">
        <v>0.82726324686709574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  <c r="AI9" s="11"/>
    </row>
    <row r="10" spans="1:35" ht="34.799999999999997">
      <c r="A10" s="19" t="s">
        <v>20</v>
      </c>
      <c r="B10" s="19">
        <v>9</v>
      </c>
      <c r="C10" s="19" t="s">
        <v>62</v>
      </c>
      <c r="D10" s="19" t="s">
        <v>183</v>
      </c>
      <c r="E10" s="19">
        <v>-3.864922</v>
      </c>
      <c r="F10" s="19">
        <v>40.483277999999999</v>
      </c>
      <c r="G10" s="19" t="s">
        <v>184</v>
      </c>
      <c r="H10" s="19">
        <v>3.2651080000000001</v>
      </c>
      <c r="I10" s="19" t="s">
        <v>23</v>
      </c>
      <c r="J10" s="19">
        <f>VLOOKUP($I10,Distritos!$E$58:$P$75,8,FALSE)</f>
        <v>29750</v>
      </c>
      <c r="K10" s="19">
        <f>VLOOKUP($I10,Distritos!$E$58:$P$75,2,FALSE)</f>
        <v>1867</v>
      </c>
      <c r="L10" s="21">
        <f>VLOOKUP($I10,Distritos!$E$58:$P$75,9,FALSE)</f>
        <v>7911.016949152543</v>
      </c>
      <c r="M10" s="21">
        <f>VLOOKUP($I10,Distritos!$E$58:$P$75,10,FALSE)</f>
        <v>890.8</v>
      </c>
      <c r="N10" s="16">
        <f t="shared" si="0"/>
        <v>0.72325560154061352</v>
      </c>
      <c r="O10" s="12">
        <v>1.4</v>
      </c>
      <c r="P10" s="52">
        <f t="shared" si="1"/>
        <v>0.4771290840921264</v>
      </c>
      <c r="Q10" s="14">
        <f t="shared" si="2"/>
        <v>14194.590251740761</v>
      </c>
      <c r="R10" s="19">
        <v>0.92909426484100499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1"/>
      <c r="AG10" s="11"/>
      <c r="AH10" s="11"/>
      <c r="AI10" s="11"/>
    </row>
    <row r="11" spans="1:35" ht="17.399999999999999">
      <c r="A11" s="15" t="s">
        <v>20</v>
      </c>
      <c r="B11" s="15">
        <v>10</v>
      </c>
      <c r="C11" s="15" t="s">
        <v>45</v>
      </c>
      <c r="D11" s="15" t="s">
        <v>185</v>
      </c>
      <c r="E11" s="15">
        <v>-3.8592580000000001</v>
      </c>
      <c r="F11" s="15">
        <v>40.481450000000002</v>
      </c>
      <c r="G11" s="15" t="s">
        <v>186</v>
      </c>
      <c r="H11" s="15">
        <v>3.2317209999999998</v>
      </c>
      <c r="I11" s="15" t="s">
        <v>60</v>
      </c>
      <c r="J11" s="15">
        <f>VLOOKUP($I11,Distritos!$E$26:$P$57,8,FALSE)</f>
        <v>28700</v>
      </c>
      <c r="K11" s="15">
        <f>VLOOKUP($I11,Distritos!$E$26:$P$57,2,FALSE)</f>
        <v>1442</v>
      </c>
      <c r="L11" s="20">
        <f>VLOOKUP($I11,Distritos!$E$26:$P$57,9,FALSE)</f>
        <v>5301.4705882352937</v>
      </c>
      <c r="M11" s="20">
        <f>VLOOKUP($I11,Distritos!$E$26:$P$57,10,FALSE)</f>
        <v>668.16666666666663</v>
      </c>
      <c r="N11" s="12">
        <f t="shared" si="0"/>
        <v>0.67759530421307146</v>
      </c>
      <c r="O11" s="12">
        <v>1.4</v>
      </c>
      <c r="P11" s="52">
        <f t="shared" si="1"/>
        <v>0.46336107258437353</v>
      </c>
      <c r="Q11" s="14">
        <f t="shared" si="2"/>
        <v>13298.462783171521</v>
      </c>
      <c r="R11" s="19">
        <v>0.8704390393749466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1"/>
      <c r="AG11" s="11"/>
      <c r="AH11" s="11"/>
      <c r="AI11" s="11"/>
    </row>
    <row r="12" spans="1:35" ht="34.799999999999997">
      <c r="A12" s="19" t="s">
        <v>20</v>
      </c>
      <c r="B12" s="19">
        <v>11</v>
      </c>
      <c r="C12" s="19" t="s">
        <v>45</v>
      </c>
      <c r="D12" s="19" t="s">
        <v>187</v>
      </c>
      <c r="E12" s="19">
        <v>-3.854279</v>
      </c>
      <c r="F12" s="19">
        <v>40.479621999999999</v>
      </c>
      <c r="G12" s="19" t="s">
        <v>188</v>
      </c>
      <c r="H12" s="19">
        <v>3.2503839999999999</v>
      </c>
      <c r="I12" s="19" t="s">
        <v>60</v>
      </c>
      <c r="J12" s="19">
        <f>VLOOKUP($I12,Distritos!$E$26:$P$57,8,FALSE)</f>
        <v>28700</v>
      </c>
      <c r="K12" s="19">
        <f>VLOOKUP($I12,Distritos!$E$26:$P$57,2,FALSE)</f>
        <v>1442</v>
      </c>
      <c r="L12" s="21">
        <f>VLOOKUP($I12,Distritos!$E$26:$P$57,9,FALSE)</f>
        <v>5301.4705882352937</v>
      </c>
      <c r="M12" s="21">
        <f>VLOOKUP($I12,Distritos!$E$26:$P$57,10,FALSE)</f>
        <v>668.16666666666663</v>
      </c>
      <c r="N12" s="16">
        <f t="shared" si="0"/>
        <v>0.67759530421307146</v>
      </c>
      <c r="O12" s="12">
        <v>1.4</v>
      </c>
      <c r="P12" s="52">
        <f t="shared" si="1"/>
        <v>0.46336107258437353</v>
      </c>
      <c r="Q12" s="14">
        <f t="shared" si="2"/>
        <v>13298.462783171521</v>
      </c>
      <c r="R12" s="19">
        <v>0.8704390393749466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1"/>
      <c r="AG12" s="11"/>
      <c r="AH12" s="11"/>
      <c r="AI12" s="11"/>
    </row>
    <row r="13" spans="1:35" ht="34.799999999999997">
      <c r="A13" s="15" t="s">
        <v>20</v>
      </c>
      <c r="B13" s="15">
        <v>12</v>
      </c>
      <c r="C13" s="15" t="s">
        <v>62</v>
      </c>
      <c r="D13" s="15" t="s">
        <v>189</v>
      </c>
      <c r="E13" s="15">
        <v>-3.8664670000000001</v>
      </c>
      <c r="F13" s="15">
        <v>40.479686999999998</v>
      </c>
      <c r="G13" s="15" t="s">
        <v>190</v>
      </c>
      <c r="H13" s="15">
        <v>2.845809</v>
      </c>
      <c r="I13" s="15" t="s">
        <v>71</v>
      </c>
      <c r="J13" s="15">
        <f>VLOOKUP($I13,Distritos!$E$58:$P$75,8,FALSE)</f>
        <v>22950</v>
      </c>
      <c r="K13" s="15">
        <f>VLOOKUP($I13,Distritos!$E$58:$P$75,2,FALSE)</f>
        <v>1528</v>
      </c>
      <c r="L13" s="20">
        <f>VLOOKUP($I13,Distritos!$E$58:$P$75,9,FALSE)</f>
        <v>4805.0314465408801</v>
      </c>
      <c r="M13" s="20">
        <f>VLOOKUP($I13,Distritos!$E$58:$P$75,10,FALSE)</f>
        <v>687.71666666666658</v>
      </c>
      <c r="N13" s="12">
        <f t="shared" si="0"/>
        <v>0.52630540553779426</v>
      </c>
      <c r="O13" s="12">
        <v>1.4</v>
      </c>
      <c r="P13" s="52">
        <f t="shared" si="1"/>
        <v>0.45007635253054096</v>
      </c>
      <c r="Q13" s="14">
        <f t="shared" si="2"/>
        <v>10329.252290575914</v>
      </c>
      <c r="R13" s="19">
        <v>0.67609201062305979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1"/>
      <c r="AG13" s="11"/>
      <c r="AH13" s="11"/>
      <c r="AI13" s="11"/>
    </row>
    <row r="14" spans="1:35" ht="34.799999999999997">
      <c r="A14" s="19" t="s">
        <v>20</v>
      </c>
      <c r="B14" s="19">
        <v>13</v>
      </c>
      <c r="C14" s="19" t="s">
        <v>62</v>
      </c>
      <c r="D14" s="19" t="s">
        <v>191</v>
      </c>
      <c r="E14" s="19">
        <v>-3.8608030000000002</v>
      </c>
      <c r="F14" s="19">
        <v>40.478577999999999</v>
      </c>
      <c r="G14" s="19" t="s">
        <v>192</v>
      </c>
      <c r="H14" s="19">
        <v>2.8868299999999998</v>
      </c>
      <c r="I14" s="19" t="s">
        <v>74</v>
      </c>
      <c r="J14" s="19">
        <f>VLOOKUP($I14,Distritos!$E$58:$P$75,8,FALSE)</f>
        <v>33250</v>
      </c>
      <c r="K14" s="19">
        <f>VLOOKUP($I14,Distritos!$E$58:$P$75,2,FALSE)</f>
        <v>1164</v>
      </c>
      <c r="L14" s="21">
        <f>VLOOKUP($I14,Distritos!$E$58:$P$75,9,FALSE)</f>
        <v>3718.8498402555911</v>
      </c>
      <c r="M14" s="21">
        <f>VLOOKUP($I14,Distritos!$E$58:$P$75,10,FALSE)</f>
        <v>499.61666666666667</v>
      </c>
      <c r="N14" s="16">
        <f t="shared" si="0"/>
        <v>0.72718436436042433</v>
      </c>
      <c r="O14" s="12">
        <v>1.4</v>
      </c>
      <c r="P14" s="52">
        <f t="shared" si="1"/>
        <v>0.42922394043528067</v>
      </c>
      <c r="Q14" s="14">
        <f t="shared" si="2"/>
        <v>14271.696019473082</v>
      </c>
      <c r="R14" s="19">
        <v>0.93414115420630195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1"/>
      <c r="AG14" s="11"/>
      <c r="AH14" s="11"/>
      <c r="AI14" s="11"/>
    </row>
    <row r="15" spans="1:35" ht="34.799999999999997">
      <c r="A15" s="15" t="s">
        <v>20</v>
      </c>
      <c r="B15" s="15">
        <v>14</v>
      </c>
      <c r="C15" s="15" t="s">
        <v>62</v>
      </c>
      <c r="D15" s="15" t="s">
        <v>193</v>
      </c>
      <c r="E15" s="15">
        <v>-3.8560819999999998</v>
      </c>
      <c r="F15" s="15">
        <v>40.477663999999997</v>
      </c>
      <c r="G15" s="15" t="s">
        <v>194</v>
      </c>
      <c r="H15" s="15">
        <v>2.9849209999999999</v>
      </c>
      <c r="I15" s="15" t="s">
        <v>75</v>
      </c>
      <c r="J15" s="15">
        <f>VLOOKUP($I15,Distritos!$E$58:$P$75,8,FALSE)</f>
        <v>31150</v>
      </c>
      <c r="K15" s="15">
        <f>VLOOKUP($I15,Distritos!$E$58:$P$75,2,FALSE)</f>
        <v>1473</v>
      </c>
      <c r="L15" s="20">
        <f>VLOOKUP($I15,Distritos!$E$58:$P$75,9,FALSE)</f>
        <v>11784</v>
      </c>
      <c r="M15" s="20">
        <f>VLOOKUP($I15,Distritos!$E$58:$P$75,10,FALSE)</f>
        <v>706.98333333333335</v>
      </c>
      <c r="N15" s="12">
        <f t="shared" si="0"/>
        <v>0.76178676879910634</v>
      </c>
      <c r="O15" s="12">
        <v>1.4</v>
      </c>
      <c r="P15" s="52">
        <f t="shared" si="1"/>
        <v>0.47996152975786377</v>
      </c>
      <c r="Q15" s="14">
        <f t="shared" si="2"/>
        <v>14950.801651957456</v>
      </c>
      <c r="R15" s="19">
        <v>0.97859140864637506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1"/>
      <c r="AG15" s="11"/>
      <c r="AH15" s="11"/>
      <c r="AI15" s="11"/>
    </row>
    <row r="16" spans="1:35" ht="34.799999999999997">
      <c r="A16" s="19" t="s">
        <v>20</v>
      </c>
      <c r="B16" s="19">
        <v>15</v>
      </c>
      <c r="C16" s="19" t="s">
        <v>62</v>
      </c>
      <c r="D16" s="19" t="s">
        <v>195</v>
      </c>
      <c r="E16" s="19">
        <v>-3.8501599999999998</v>
      </c>
      <c r="F16" s="19">
        <v>40.477141000000003</v>
      </c>
      <c r="G16" s="19" t="s">
        <v>196</v>
      </c>
      <c r="H16" s="19">
        <v>3.232793</v>
      </c>
      <c r="I16" s="19" t="s">
        <v>76</v>
      </c>
      <c r="J16" s="19">
        <f>VLOOKUP($I16,Distritos!$E$58:$P$75,8,FALSE)</f>
        <v>29750</v>
      </c>
      <c r="K16" s="19">
        <f>VLOOKUP($I16,Distritos!$E$58:$P$75,2,FALSE)</f>
        <v>1428</v>
      </c>
      <c r="L16" s="21">
        <f>VLOOKUP($I16,Distritos!$E$58:$P$75,9,FALSE)</f>
        <v>8350.8771929824561</v>
      </c>
      <c r="M16" s="21">
        <f>VLOOKUP($I16,Distritos!$E$58:$P$75,10,FALSE)</f>
        <v>672.31666666666661</v>
      </c>
      <c r="N16" s="16">
        <f t="shared" si="0"/>
        <v>0.71367681066053157</v>
      </c>
      <c r="O16" s="12">
        <v>1.4</v>
      </c>
      <c r="P16" s="52">
        <f t="shared" si="1"/>
        <v>0.47080999066293178</v>
      </c>
      <c r="Q16" s="14">
        <f t="shared" si="2"/>
        <v>14006.597222222221</v>
      </c>
      <c r="R16" s="19">
        <v>0.91678934849906668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1"/>
      <c r="AG16" s="11"/>
      <c r="AH16" s="11"/>
      <c r="AI16" s="11"/>
    </row>
    <row r="17" spans="1:35" ht="34.799999999999997">
      <c r="A17" s="15" t="s">
        <v>20</v>
      </c>
      <c r="B17" s="15">
        <v>16</v>
      </c>
      <c r="C17" s="15" t="s">
        <v>62</v>
      </c>
      <c r="D17" s="15" t="s">
        <v>197</v>
      </c>
      <c r="E17" s="15">
        <v>-3.8442370000000001</v>
      </c>
      <c r="F17" s="15">
        <v>40.476554</v>
      </c>
      <c r="G17" s="15" t="s">
        <v>198</v>
      </c>
      <c r="H17" s="15">
        <v>3.5308630000000001</v>
      </c>
      <c r="I17" s="15" t="s">
        <v>77</v>
      </c>
      <c r="J17" s="15">
        <f>VLOOKUP($I17,Distritos!$E$58:$P$75,8,FALSE)</f>
        <v>29050</v>
      </c>
      <c r="K17" s="15">
        <f>VLOOKUP($I17,Distritos!$E$58:$P$75,2,FALSE)</f>
        <v>934</v>
      </c>
      <c r="L17" s="20">
        <f>VLOOKUP($I17,Distritos!$E$58:$P$75,9,FALSE)</f>
        <v>10860.465116279071</v>
      </c>
      <c r="M17" s="20">
        <f>VLOOKUP($I17,Distritos!$E$58:$P$75,10,FALSE)</f>
        <v>442.83333333333331</v>
      </c>
      <c r="N17" s="12">
        <f t="shared" si="0"/>
        <v>0.70179215630769731</v>
      </c>
      <c r="O17" s="12">
        <v>1.4</v>
      </c>
      <c r="P17" s="52">
        <f t="shared" si="1"/>
        <v>0.47412562455389007</v>
      </c>
      <c r="Q17" s="14">
        <f t="shared" si="2"/>
        <v>13773.349393290506</v>
      </c>
      <c r="R17" s="19">
        <v>0.90152231956031337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1"/>
      <c r="AG17" s="11"/>
      <c r="AH17" s="11"/>
      <c r="AI17" s="11"/>
    </row>
    <row r="18" spans="1:35" ht="34.799999999999997">
      <c r="A18" s="19" t="s">
        <v>20</v>
      </c>
      <c r="B18" s="19">
        <v>17</v>
      </c>
      <c r="C18" s="19" t="s">
        <v>62</v>
      </c>
      <c r="D18" s="19" t="s">
        <v>199</v>
      </c>
      <c r="E18" s="19">
        <v>-3.8662960000000002</v>
      </c>
      <c r="F18" s="19">
        <v>40.476750000000003</v>
      </c>
      <c r="G18" s="19" t="s">
        <v>200</v>
      </c>
      <c r="H18" s="19">
        <v>2.5345770000000001</v>
      </c>
      <c r="I18" s="19" t="s">
        <v>71</v>
      </c>
      <c r="J18" s="19">
        <f>VLOOKUP($I18,Distritos!$E$58:$P$75,8,FALSE)</f>
        <v>22950</v>
      </c>
      <c r="K18" s="19">
        <f>VLOOKUP($I18,Distritos!$E$58:$P$75,2,FALSE)</f>
        <v>1528</v>
      </c>
      <c r="L18" s="21">
        <f>VLOOKUP($I18,Distritos!$E$58:$P$75,9,FALSE)</f>
        <v>4805.0314465408801</v>
      </c>
      <c r="M18" s="21">
        <f>VLOOKUP($I18,Distritos!$E$58:$P$75,10,FALSE)</f>
        <v>687.71666666666658</v>
      </c>
      <c r="N18" s="16">
        <f t="shared" si="0"/>
        <v>0.52630540553779426</v>
      </c>
      <c r="O18" s="12">
        <v>1.4</v>
      </c>
      <c r="P18" s="52">
        <f t="shared" si="1"/>
        <v>0.45007635253054096</v>
      </c>
      <c r="Q18" s="14">
        <f t="shared" si="2"/>
        <v>10329.252290575914</v>
      </c>
      <c r="R18" s="19">
        <v>0.67609201062305979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1"/>
      <c r="AG18" s="11"/>
      <c r="AH18" s="11"/>
      <c r="AI18" s="11"/>
    </row>
    <row r="19" spans="1:35" ht="34.799999999999997">
      <c r="A19" s="15" t="s">
        <v>20</v>
      </c>
      <c r="B19" s="15">
        <v>18</v>
      </c>
      <c r="C19" s="15" t="s">
        <v>62</v>
      </c>
      <c r="D19" s="15" t="s">
        <v>201</v>
      </c>
      <c r="E19" s="15">
        <v>-3.8607170000000002</v>
      </c>
      <c r="F19" s="15">
        <v>40.476227000000002</v>
      </c>
      <c r="G19" s="15" t="s">
        <v>202</v>
      </c>
      <c r="H19" s="15">
        <v>2.6536110000000002</v>
      </c>
      <c r="I19" s="15" t="s">
        <v>74</v>
      </c>
      <c r="J19" s="15">
        <f>VLOOKUP($I19,Distritos!$E$58:$P$75,8,FALSE)</f>
        <v>33250</v>
      </c>
      <c r="K19" s="15">
        <f>VLOOKUP($I19,Distritos!$E$58:$P$75,2,FALSE)</f>
        <v>1164</v>
      </c>
      <c r="L19" s="20">
        <f>VLOOKUP($I19,Distritos!$E$58:$P$75,9,FALSE)</f>
        <v>3718.8498402555911</v>
      </c>
      <c r="M19" s="20">
        <f>VLOOKUP($I19,Distritos!$E$58:$P$75,10,FALSE)</f>
        <v>499.61666666666667</v>
      </c>
      <c r="N19" s="12">
        <f t="shared" si="0"/>
        <v>0.72718436436042433</v>
      </c>
      <c r="O19" s="12">
        <v>1.4</v>
      </c>
      <c r="P19" s="52">
        <f t="shared" si="1"/>
        <v>0.42922394043528067</v>
      </c>
      <c r="Q19" s="14">
        <f t="shared" si="2"/>
        <v>14271.696019473082</v>
      </c>
      <c r="R19" s="19">
        <v>0.93414115420630195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1"/>
      <c r="AG19" s="11"/>
      <c r="AH19" s="11"/>
      <c r="AI19" s="11"/>
    </row>
    <row r="20" spans="1:35" ht="34.799999999999997">
      <c r="A20" s="19" t="s">
        <v>20</v>
      </c>
      <c r="B20" s="19">
        <v>19</v>
      </c>
      <c r="C20" s="19" t="s">
        <v>62</v>
      </c>
      <c r="D20" s="19" t="s">
        <v>203</v>
      </c>
      <c r="E20" s="19">
        <v>-3.8556530000000002</v>
      </c>
      <c r="F20" s="19">
        <v>40.47466</v>
      </c>
      <c r="G20" s="19" t="s">
        <v>204</v>
      </c>
      <c r="H20" s="19">
        <v>2.7285210000000002</v>
      </c>
      <c r="I20" s="19" t="s">
        <v>70</v>
      </c>
      <c r="J20" s="19">
        <f>VLOOKUP($I20,Distritos!$E$58:$P$75,8,FALSE)</f>
        <v>33950</v>
      </c>
      <c r="K20" s="19">
        <f>VLOOKUP($I20,Distritos!$E$58:$P$75,2,FALSE)</f>
        <v>2636</v>
      </c>
      <c r="L20" s="21">
        <f>VLOOKUP($I20,Distritos!$E$58:$P$75,9,FALSE)</f>
        <v>5818.9845474613685</v>
      </c>
      <c r="M20" s="21">
        <f>VLOOKUP($I20,Distritos!$E$58:$P$75,10,FALSE)</f>
        <v>1205.6833333333334</v>
      </c>
      <c r="N20" s="16">
        <f t="shared" si="0"/>
        <v>0.79121875943493314</v>
      </c>
      <c r="O20" s="12">
        <v>1.4</v>
      </c>
      <c r="P20" s="52">
        <f t="shared" si="1"/>
        <v>0.4573912493677289</v>
      </c>
      <c r="Q20" s="14">
        <f t="shared" si="2"/>
        <v>15528.432916034397</v>
      </c>
      <c r="R20" s="19">
        <v>1.0163997486638638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1"/>
      <c r="AG20" s="11"/>
      <c r="AH20" s="11"/>
      <c r="AI20" s="11"/>
    </row>
    <row r="21" spans="1:35" ht="34.799999999999997">
      <c r="A21" s="15" t="s">
        <v>20</v>
      </c>
      <c r="B21" s="15">
        <v>20</v>
      </c>
      <c r="C21" s="15" t="s">
        <v>62</v>
      </c>
      <c r="D21" s="15" t="s">
        <v>205</v>
      </c>
      <c r="E21" s="15">
        <v>-3.8516189999999999</v>
      </c>
      <c r="F21" s="15">
        <v>40.474463999999998</v>
      </c>
      <c r="G21" s="15" t="s">
        <v>206</v>
      </c>
      <c r="H21" s="15">
        <v>2.9271150000000001</v>
      </c>
      <c r="I21" s="15" t="s">
        <v>70</v>
      </c>
      <c r="J21" s="15">
        <f>VLOOKUP($I21,Distritos!$E$58:$P$75,8,FALSE)</f>
        <v>33950</v>
      </c>
      <c r="K21" s="15">
        <f>VLOOKUP($I21,Distritos!$E$58:$P$75,2,FALSE)</f>
        <v>2636</v>
      </c>
      <c r="L21" s="20">
        <f>VLOOKUP($I21,Distritos!$E$58:$P$75,9,FALSE)</f>
        <v>5818.9845474613685</v>
      </c>
      <c r="M21" s="20">
        <f>VLOOKUP($I21,Distritos!$E$58:$P$75,10,FALSE)</f>
        <v>1205.6833333333334</v>
      </c>
      <c r="N21" s="12">
        <f t="shared" si="0"/>
        <v>0.79121875943493314</v>
      </c>
      <c r="O21" s="12">
        <v>1.4</v>
      </c>
      <c r="P21" s="52">
        <f t="shared" si="1"/>
        <v>0.4573912493677289</v>
      </c>
      <c r="Q21" s="14">
        <f t="shared" si="2"/>
        <v>15528.432916034397</v>
      </c>
      <c r="R21" s="19">
        <v>1.0163997486638638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1"/>
      <c r="AG21" s="11"/>
      <c r="AH21" s="11"/>
      <c r="AI21" s="11"/>
    </row>
    <row r="22" spans="1:35" ht="34.799999999999997">
      <c r="A22" s="19" t="s">
        <v>20</v>
      </c>
      <c r="B22" s="19">
        <v>21</v>
      </c>
      <c r="C22" s="19" t="s">
        <v>62</v>
      </c>
      <c r="D22" s="19" t="s">
        <v>207</v>
      </c>
      <c r="E22" s="19">
        <v>-3.8631199999999999</v>
      </c>
      <c r="F22" s="19">
        <v>40.473616</v>
      </c>
      <c r="G22" s="19" t="s">
        <v>208</v>
      </c>
      <c r="H22" s="19">
        <v>2.303626</v>
      </c>
      <c r="I22" s="19" t="s">
        <v>72</v>
      </c>
      <c r="J22" s="19">
        <f>VLOOKUP($I22,Distritos!$E$58:$P$75,8,FALSE)</f>
        <v>32200</v>
      </c>
      <c r="K22" s="19">
        <f>VLOOKUP($I22,Distritos!$E$58:$P$75,2,FALSE)</f>
        <v>1390</v>
      </c>
      <c r="L22" s="21">
        <f>VLOOKUP($I22,Distritos!$E$58:$P$75,9,FALSE)</f>
        <v>7595.6284153005463</v>
      </c>
      <c r="M22" s="21">
        <f>VLOOKUP($I22,Distritos!$E$58:$P$75,10,FALSE)</f>
        <v>602.06666666666661</v>
      </c>
      <c r="N22" s="16">
        <f t="shared" si="0"/>
        <v>0.71064810138732681</v>
      </c>
      <c r="O22" s="12">
        <v>1.4</v>
      </c>
      <c r="P22" s="52">
        <f t="shared" si="1"/>
        <v>0.43314148681055153</v>
      </c>
      <c r="Q22" s="14">
        <f t="shared" si="2"/>
        <v>13947.155875299759</v>
      </c>
      <c r="R22" s="19">
        <v>0.91289866806795594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1"/>
      <c r="AG22" s="11"/>
      <c r="AH22" s="11"/>
      <c r="AI22" s="11"/>
    </row>
    <row r="23" spans="1:35" ht="34.799999999999997">
      <c r="A23" s="15" t="s">
        <v>20</v>
      </c>
      <c r="B23" s="15">
        <v>22</v>
      </c>
      <c r="C23" s="15" t="s">
        <v>62</v>
      </c>
      <c r="D23" s="15" t="s">
        <v>209</v>
      </c>
      <c r="E23" s="15">
        <v>-3.8660380000000001</v>
      </c>
      <c r="F23" s="15">
        <v>40.472048999999998</v>
      </c>
      <c r="G23" s="15" t="s">
        <v>210</v>
      </c>
      <c r="H23" s="15">
        <v>2.0461309999999999</v>
      </c>
      <c r="I23" s="15" t="s">
        <v>72</v>
      </c>
      <c r="J23" s="15">
        <f>VLOOKUP($I23,Distritos!$E$58:$P$75,8,FALSE)</f>
        <v>32200</v>
      </c>
      <c r="K23" s="15">
        <f>VLOOKUP($I23,Distritos!$E$58:$P$75,2,FALSE)</f>
        <v>1390</v>
      </c>
      <c r="L23" s="20">
        <f>VLOOKUP($I23,Distritos!$E$58:$P$75,9,FALSE)</f>
        <v>7595.6284153005463</v>
      </c>
      <c r="M23" s="20">
        <f>VLOOKUP($I23,Distritos!$E$58:$P$75,10,FALSE)</f>
        <v>602.06666666666661</v>
      </c>
      <c r="N23" s="12">
        <f t="shared" si="0"/>
        <v>0.71064810138732681</v>
      </c>
      <c r="O23" s="12">
        <v>1.4</v>
      </c>
      <c r="P23" s="52">
        <f t="shared" si="1"/>
        <v>0.43314148681055153</v>
      </c>
      <c r="Q23" s="14">
        <f t="shared" si="2"/>
        <v>13947.155875299759</v>
      </c>
      <c r="R23" s="19">
        <v>0.91289866806795594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1"/>
      <c r="AG23" s="11"/>
      <c r="AH23" s="11"/>
      <c r="AI23" s="11"/>
    </row>
    <row r="24" spans="1:35" ht="34.799999999999997">
      <c r="A24" s="19" t="s">
        <v>20</v>
      </c>
      <c r="B24" s="19">
        <v>23</v>
      </c>
      <c r="C24" s="19" t="s">
        <v>62</v>
      </c>
      <c r="D24" s="19" t="s">
        <v>211</v>
      </c>
      <c r="E24" s="19">
        <v>-3.858914</v>
      </c>
      <c r="F24" s="19">
        <v>40.472897000000003</v>
      </c>
      <c r="G24" s="19" t="s">
        <v>212</v>
      </c>
      <c r="H24" s="19">
        <v>2.4095960000000001</v>
      </c>
      <c r="I24" s="19" t="s">
        <v>70</v>
      </c>
      <c r="J24" s="19">
        <f>VLOOKUP($I24,Distritos!$E$58:$P$75,8,FALSE)</f>
        <v>33950</v>
      </c>
      <c r="K24" s="19">
        <f>VLOOKUP($I24,Distritos!$E$58:$P$75,2,FALSE)</f>
        <v>2636</v>
      </c>
      <c r="L24" s="21">
        <f>VLOOKUP($I24,Distritos!$E$58:$P$75,9,FALSE)</f>
        <v>5818.9845474613685</v>
      </c>
      <c r="M24" s="21">
        <f>VLOOKUP($I24,Distritos!$E$58:$P$75,10,FALSE)</f>
        <v>1205.6833333333334</v>
      </c>
      <c r="N24" s="16">
        <f t="shared" si="0"/>
        <v>0.79121875943493314</v>
      </c>
      <c r="O24" s="12">
        <v>1.4</v>
      </c>
      <c r="P24" s="52">
        <f t="shared" si="1"/>
        <v>0.4573912493677289</v>
      </c>
      <c r="Q24" s="14">
        <f t="shared" si="2"/>
        <v>15528.432916034397</v>
      </c>
      <c r="R24" s="19">
        <v>1.0163997486638638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1"/>
      <c r="AG24" s="11"/>
      <c r="AH24" s="11"/>
      <c r="AI24" s="11"/>
    </row>
    <row r="25" spans="1:35" ht="34.799999999999997">
      <c r="A25" s="15" t="s">
        <v>20</v>
      </c>
      <c r="B25" s="15">
        <v>24</v>
      </c>
      <c r="C25" s="15" t="s">
        <v>62</v>
      </c>
      <c r="D25" s="15" t="s">
        <v>213</v>
      </c>
      <c r="E25" s="15">
        <v>-3.8529059999999999</v>
      </c>
      <c r="F25" s="15">
        <v>40.472113999999998</v>
      </c>
      <c r="G25" s="15" t="s">
        <v>214</v>
      </c>
      <c r="H25" s="15">
        <v>2.6616279999999999</v>
      </c>
      <c r="I25" s="15" t="s">
        <v>70</v>
      </c>
      <c r="J25" s="15">
        <f>VLOOKUP($I25,Distritos!$E$58:$P$75,8,FALSE)</f>
        <v>33950</v>
      </c>
      <c r="K25" s="15">
        <f>VLOOKUP($I25,Distritos!$E$58:$P$75,2,FALSE)</f>
        <v>2636</v>
      </c>
      <c r="L25" s="20">
        <f>VLOOKUP($I25,Distritos!$E$58:$P$75,9,FALSE)</f>
        <v>5818.9845474613685</v>
      </c>
      <c r="M25" s="20">
        <f>VLOOKUP($I25,Distritos!$E$58:$P$75,10,FALSE)</f>
        <v>1205.6833333333334</v>
      </c>
      <c r="N25" s="12">
        <f t="shared" si="0"/>
        <v>0.79121875943493314</v>
      </c>
      <c r="O25" s="12">
        <v>1.4</v>
      </c>
      <c r="P25" s="52">
        <f t="shared" si="1"/>
        <v>0.4573912493677289</v>
      </c>
      <c r="Q25" s="14">
        <f t="shared" si="2"/>
        <v>15528.432916034397</v>
      </c>
      <c r="R25" s="19">
        <v>1.0163997486638638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1"/>
      <c r="AG25" s="11"/>
      <c r="AH25" s="11"/>
      <c r="AI25" s="11"/>
    </row>
    <row r="26" spans="1:35" ht="34.799999999999997">
      <c r="A26" s="19" t="s">
        <v>20</v>
      </c>
      <c r="B26" s="19">
        <v>25</v>
      </c>
      <c r="C26" s="19" t="s">
        <v>62</v>
      </c>
      <c r="D26" s="19" t="s">
        <v>215</v>
      </c>
      <c r="E26" s="19">
        <v>-3.8562539999999998</v>
      </c>
      <c r="F26" s="19">
        <v>40.470939000000001</v>
      </c>
      <c r="G26" s="19" t="s">
        <v>216</v>
      </c>
      <c r="H26" s="19">
        <v>2.373707</v>
      </c>
      <c r="I26" s="19" t="s">
        <v>70</v>
      </c>
      <c r="J26" s="19">
        <f>VLOOKUP($I26,Distritos!$E$58:$P$75,8,FALSE)</f>
        <v>33950</v>
      </c>
      <c r="K26" s="19">
        <f>VLOOKUP($I26,Distritos!$E$58:$P$75,2,FALSE)</f>
        <v>2636</v>
      </c>
      <c r="L26" s="21">
        <f>VLOOKUP($I26,Distritos!$E$58:$P$75,9,FALSE)</f>
        <v>5818.9845474613685</v>
      </c>
      <c r="M26" s="21">
        <f>VLOOKUP($I26,Distritos!$E$58:$P$75,10,FALSE)</f>
        <v>1205.6833333333334</v>
      </c>
      <c r="N26" s="16">
        <f t="shared" si="0"/>
        <v>0.79121875943493314</v>
      </c>
      <c r="O26" s="12">
        <v>1.4</v>
      </c>
      <c r="P26" s="52">
        <f t="shared" si="1"/>
        <v>0.4573912493677289</v>
      </c>
      <c r="Q26" s="14">
        <f t="shared" si="2"/>
        <v>15528.432916034397</v>
      </c>
      <c r="R26" s="19">
        <v>1.0163997486638638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1"/>
      <c r="AG26" s="11"/>
      <c r="AH26" s="11"/>
      <c r="AI26" s="11"/>
    </row>
    <row r="27" spans="1:35" ht="34.799999999999997">
      <c r="A27" s="15" t="s">
        <v>20</v>
      </c>
      <c r="B27" s="15">
        <v>26</v>
      </c>
      <c r="C27" s="15" t="s">
        <v>62</v>
      </c>
      <c r="D27" s="15" t="s">
        <v>217</v>
      </c>
      <c r="E27" s="15">
        <v>-3.8613179999999998</v>
      </c>
      <c r="F27" s="15">
        <v>40.469893999999996</v>
      </c>
      <c r="G27" s="15" t="s">
        <v>218</v>
      </c>
      <c r="H27" s="15">
        <v>2.019047</v>
      </c>
      <c r="I27" s="15" t="s">
        <v>69</v>
      </c>
      <c r="J27" s="15">
        <f>VLOOKUP($I27,Distritos!$E$58:$P$75,8,FALSE)</f>
        <v>36750</v>
      </c>
      <c r="K27" s="15">
        <f>VLOOKUP($I27,Distritos!$E$58:$P$75,2,FALSE)</f>
        <v>1418</v>
      </c>
      <c r="L27" s="20">
        <f>VLOOKUP($I27,Distritos!$E$58:$P$75,9,FALSE)</f>
        <v>4258.2582582582581</v>
      </c>
      <c r="M27" s="20">
        <f>VLOOKUP($I27,Distritos!$E$58:$P$75,10,FALSE)</f>
        <v>625.79999999999995</v>
      </c>
      <c r="N27" s="12">
        <f t="shared" si="0"/>
        <v>0.82639107240513265</v>
      </c>
      <c r="O27" s="12">
        <v>1.4</v>
      </c>
      <c r="P27" s="52">
        <f t="shared" si="1"/>
        <v>0.44132581100141038</v>
      </c>
      <c r="Q27" s="14">
        <f t="shared" si="2"/>
        <v>16218.723554301832</v>
      </c>
      <c r="R27" s="19">
        <v>1.0615821076973737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1"/>
      <c r="AG27" s="11"/>
      <c r="AH27" s="11"/>
      <c r="AI27" s="11"/>
    </row>
    <row r="28" spans="1:35" ht="34.799999999999997">
      <c r="A28" s="19" t="s">
        <v>20</v>
      </c>
      <c r="B28" s="19">
        <v>27</v>
      </c>
      <c r="C28" s="19" t="s">
        <v>62</v>
      </c>
      <c r="D28" s="19" t="s">
        <v>219</v>
      </c>
      <c r="E28" s="19">
        <v>-3.8663820000000002</v>
      </c>
      <c r="F28" s="19">
        <v>40.469175999999997</v>
      </c>
      <c r="G28" s="19" t="s">
        <v>220</v>
      </c>
      <c r="H28" s="19">
        <v>1.7398130000000001</v>
      </c>
      <c r="I28" s="19" t="s">
        <v>73</v>
      </c>
      <c r="J28" s="19">
        <f>VLOOKUP($I28,Distritos!$E$58:$P$75,8,FALSE)</f>
        <v>31150</v>
      </c>
      <c r="K28" s="19">
        <f>VLOOKUP($I28,Distritos!$E$58:$P$75,2,FALSE)</f>
        <v>1463</v>
      </c>
      <c r="L28" s="21">
        <f>VLOOKUP($I28,Distritos!$E$58:$P$75,9,FALSE)</f>
        <v>27603.773584905663</v>
      </c>
      <c r="M28" s="21">
        <f>VLOOKUP($I28,Distritos!$E$58:$P$75,10,FALSE)</f>
        <v>619.03333333333342</v>
      </c>
      <c r="N28" s="16">
        <f t="shared" si="0"/>
        <v>0.67157837851621638</v>
      </c>
      <c r="O28" s="12">
        <v>1.4</v>
      </c>
      <c r="P28" s="52">
        <f t="shared" si="1"/>
        <v>0.42312599681020741</v>
      </c>
      <c r="Q28" s="14">
        <f t="shared" si="2"/>
        <v>13180.374800637961</v>
      </c>
      <c r="R28" s="19">
        <v>0.86270969563393085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1"/>
      <c r="AG28" s="11"/>
      <c r="AH28" s="11"/>
      <c r="AI28" s="11"/>
    </row>
    <row r="29" spans="1:35" ht="34.799999999999997">
      <c r="A29" s="15" t="s">
        <v>20</v>
      </c>
      <c r="B29" s="15">
        <v>28</v>
      </c>
      <c r="C29" s="15" t="s">
        <v>62</v>
      </c>
      <c r="D29" s="15" t="s">
        <v>221</v>
      </c>
      <c r="E29" s="15">
        <v>-3.8627769999999999</v>
      </c>
      <c r="F29" s="15">
        <v>40.466954999999999</v>
      </c>
      <c r="G29" s="15" t="s">
        <v>222</v>
      </c>
      <c r="H29" s="15">
        <v>1.681408</v>
      </c>
      <c r="I29" s="15" t="s">
        <v>69</v>
      </c>
      <c r="J29" s="15">
        <f>VLOOKUP($I29,Distritos!$E$58:$P$75,8,FALSE)</f>
        <v>36750</v>
      </c>
      <c r="K29" s="15">
        <f>VLOOKUP($I29,Distritos!$E$58:$P$75,2,FALSE)</f>
        <v>1418</v>
      </c>
      <c r="L29" s="20">
        <f>VLOOKUP($I29,Distritos!$E$58:$P$75,9,FALSE)</f>
        <v>4258.2582582582581</v>
      </c>
      <c r="M29" s="20">
        <f>VLOOKUP($I29,Distritos!$E$58:$P$75,10,FALSE)</f>
        <v>625.79999999999995</v>
      </c>
      <c r="N29" s="12">
        <f t="shared" si="0"/>
        <v>0.82639107240513265</v>
      </c>
      <c r="O29" s="12">
        <v>1.4</v>
      </c>
      <c r="P29" s="52">
        <f t="shared" si="1"/>
        <v>0.44132581100141038</v>
      </c>
      <c r="Q29" s="14">
        <f t="shared" si="2"/>
        <v>16218.723554301832</v>
      </c>
      <c r="R29" s="19">
        <v>1.0615821076973737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1"/>
      <c r="AG29" s="11"/>
      <c r="AH29" s="11"/>
      <c r="AI29" s="11"/>
    </row>
    <row r="30" spans="1:35" ht="34.799999999999997">
      <c r="A30" s="19" t="s">
        <v>20</v>
      </c>
      <c r="B30" s="19">
        <v>29</v>
      </c>
      <c r="C30" s="19" t="s">
        <v>62</v>
      </c>
      <c r="D30" s="19" t="s">
        <v>223</v>
      </c>
      <c r="E30" s="19">
        <v>-3.8571979999999999</v>
      </c>
      <c r="F30" s="19">
        <v>40.468783999999999</v>
      </c>
      <c r="G30" s="19" t="s">
        <v>224</v>
      </c>
      <c r="H30" s="19">
        <v>2.1430750000000001</v>
      </c>
      <c r="I30" s="19" t="s">
        <v>68</v>
      </c>
      <c r="J30" s="19">
        <f>VLOOKUP($I30,Distritos!$E$58:$P$75,8,FALSE)</f>
        <v>36750</v>
      </c>
      <c r="K30" s="19">
        <f>VLOOKUP($I30,Distritos!$E$58:$P$75,2,FALSE)</f>
        <v>2385</v>
      </c>
      <c r="L30" s="21">
        <f>VLOOKUP($I30,Distritos!$E$58:$P$75,9,FALSE)</f>
        <v>12230.76923076923</v>
      </c>
      <c r="M30" s="21">
        <f>VLOOKUP($I30,Distritos!$E$58:$P$75,10,FALSE)</f>
        <v>1131.25</v>
      </c>
      <c r="N30" s="16">
        <f t="shared" si="0"/>
        <v>0.88817081373308226</v>
      </c>
      <c r="O30" s="12">
        <v>1.4</v>
      </c>
      <c r="P30" s="52">
        <f t="shared" si="1"/>
        <v>0.47431865828092246</v>
      </c>
      <c r="Q30" s="14">
        <f t="shared" si="2"/>
        <v>17431.210691823901</v>
      </c>
      <c r="R30" s="19">
        <v>1.1409443735808211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1"/>
      <c r="AG30" s="11"/>
      <c r="AH30" s="11"/>
      <c r="AI30" s="11"/>
    </row>
    <row r="31" spans="1:35" ht="34.799999999999997">
      <c r="A31" s="15" t="s">
        <v>20</v>
      </c>
      <c r="B31" s="15">
        <v>30</v>
      </c>
      <c r="C31" s="15" t="s">
        <v>62</v>
      </c>
      <c r="D31" s="15" t="s">
        <v>225</v>
      </c>
      <c r="E31" s="15">
        <v>-3.8583129999999999</v>
      </c>
      <c r="F31" s="15">
        <v>40.466040999999997</v>
      </c>
      <c r="G31" s="15" t="s">
        <v>226</v>
      </c>
      <c r="H31" s="15">
        <v>1.8632420000000001</v>
      </c>
      <c r="I31" s="15" t="s">
        <v>68</v>
      </c>
      <c r="J31" s="15">
        <f>VLOOKUP($I31,Distritos!$E$58:$P$75,8,FALSE)</f>
        <v>36750</v>
      </c>
      <c r="K31" s="15">
        <f>VLOOKUP($I31,Distritos!$E$58:$P$75,2,FALSE)</f>
        <v>2385</v>
      </c>
      <c r="L31" s="20">
        <f>VLOOKUP($I31,Distritos!$E$58:$P$75,9,FALSE)</f>
        <v>12230.76923076923</v>
      </c>
      <c r="M31" s="20">
        <f>VLOOKUP($I31,Distritos!$E$58:$P$75,10,FALSE)</f>
        <v>1131.25</v>
      </c>
      <c r="N31" s="12">
        <f t="shared" si="0"/>
        <v>0.88817081373308226</v>
      </c>
      <c r="O31" s="12">
        <v>1.4</v>
      </c>
      <c r="P31" s="52">
        <f t="shared" si="1"/>
        <v>0.47431865828092246</v>
      </c>
      <c r="Q31" s="14">
        <f t="shared" si="2"/>
        <v>17431.210691823901</v>
      </c>
      <c r="R31" s="19">
        <v>1.1409443735808211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1"/>
      <c r="AG31" s="11"/>
      <c r="AH31" s="11"/>
      <c r="AI31" s="11"/>
    </row>
    <row r="32" spans="1:35" ht="34.799999999999997">
      <c r="A32" s="19" t="s">
        <v>20</v>
      </c>
      <c r="B32" s="19">
        <v>31</v>
      </c>
      <c r="C32" s="19" t="s">
        <v>62</v>
      </c>
      <c r="D32" s="19" t="s">
        <v>227</v>
      </c>
      <c r="E32" s="19">
        <v>-3.8670680000000002</v>
      </c>
      <c r="F32" s="19">
        <v>40.465127000000003</v>
      </c>
      <c r="G32" s="19" t="s">
        <v>228</v>
      </c>
      <c r="H32" s="19">
        <v>1.311323</v>
      </c>
      <c r="I32" s="19" t="s">
        <v>66</v>
      </c>
      <c r="J32" s="19">
        <f>VLOOKUP($I32,Distritos!$E$58:$P$75,8,FALSE)</f>
        <v>28350</v>
      </c>
      <c r="K32" s="19">
        <f>VLOOKUP($I32,Distritos!$E$58:$P$75,2,FALSE)</f>
        <v>1063</v>
      </c>
      <c r="L32" s="21">
        <f>VLOOKUP($I32,Distritos!$E$58:$P$75,9,FALSE)</f>
        <v>6442.424242424242</v>
      </c>
      <c r="M32" s="21">
        <f>VLOOKUP($I32,Distritos!$E$58:$P$75,10,FALSE)</f>
        <v>487.41666666666674</v>
      </c>
      <c r="N32" s="16">
        <f t="shared" si="0"/>
        <v>0.66235240785018823</v>
      </c>
      <c r="O32" s="12">
        <v>1.4</v>
      </c>
      <c r="P32" s="52">
        <f t="shared" si="1"/>
        <v>0.45852931953590476</v>
      </c>
      <c r="Q32" s="14">
        <f t="shared" si="2"/>
        <v>12999.3062088429</v>
      </c>
      <c r="R32" s="19">
        <v>0.85085801219706669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1"/>
      <c r="AG32" s="11"/>
      <c r="AH32" s="11"/>
      <c r="AI32" s="11"/>
    </row>
    <row r="33" spans="1:35" ht="34.799999999999997">
      <c r="A33" s="15" t="s">
        <v>20</v>
      </c>
      <c r="B33" s="15">
        <v>32</v>
      </c>
      <c r="C33" s="15" t="s">
        <v>62</v>
      </c>
      <c r="D33" s="15" t="s">
        <v>229</v>
      </c>
      <c r="E33" s="15">
        <v>-3.8683559999999999</v>
      </c>
      <c r="F33" s="15">
        <v>40.461274000000003</v>
      </c>
      <c r="G33" s="15" t="s">
        <v>230</v>
      </c>
      <c r="H33" s="15">
        <v>0.89287700000000003</v>
      </c>
      <c r="I33" s="15" t="s">
        <v>65</v>
      </c>
      <c r="J33" s="15">
        <f>VLOOKUP($I33,Distritos!$E$58:$P$75,8,FALSE)</f>
        <v>26250</v>
      </c>
      <c r="K33" s="15">
        <f>VLOOKUP($I33,Distritos!$E$58:$P$75,2,FALSE)</f>
        <v>1214</v>
      </c>
      <c r="L33" s="20">
        <f>VLOOKUP($I33,Distritos!$E$58:$P$75,9,FALSE)</f>
        <v>10465.51724137931</v>
      </c>
      <c r="M33" s="20">
        <f>VLOOKUP($I33,Distritos!$E$58:$P$75,10,FALSE)</f>
        <v>573.16666666666674</v>
      </c>
      <c r="N33" s="12">
        <f t="shared" si="0"/>
        <v>0.63148129637270922</v>
      </c>
      <c r="O33" s="12">
        <v>1.4</v>
      </c>
      <c r="P33" s="52">
        <f t="shared" si="1"/>
        <v>0.4721306974190006</v>
      </c>
      <c r="Q33" s="14">
        <f t="shared" si="2"/>
        <v>12393.430807248766</v>
      </c>
      <c r="R33" s="19">
        <v>0.81120097730940466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1"/>
      <c r="AG33" s="11"/>
      <c r="AH33" s="11"/>
      <c r="AI33" s="11"/>
    </row>
    <row r="34" spans="1:35" ht="34.799999999999997">
      <c r="A34" s="19" t="s">
        <v>20</v>
      </c>
      <c r="B34" s="19">
        <v>33</v>
      </c>
      <c r="C34" s="19" t="s">
        <v>62</v>
      </c>
      <c r="D34" s="19" t="s">
        <v>231</v>
      </c>
      <c r="E34" s="19">
        <v>-3.8636349999999999</v>
      </c>
      <c r="F34" s="19">
        <v>40.463821000000003</v>
      </c>
      <c r="G34" s="19" t="s">
        <v>232</v>
      </c>
      <c r="H34" s="19">
        <v>1.3678969999999999</v>
      </c>
      <c r="I34" s="19" t="s">
        <v>69</v>
      </c>
      <c r="J34" s="19">
        <f>VLOOKUP($I34,Distritos!$E$58:$P$75,8,FALSE)</f>
        <v>36750</v>
      </c>
      <c r="K34" s="19">
        <f>VLOOKUP($I34,Distritos!$E$58:$P$75,2,FALSE)</f>
        <v>1418</v>
      </c>
      <c r="L34" s="21">
        <f>VLOOKUP($I34,Distritos!$E$58:$P$75,9,FALSE)</f>
        <v>4258.2582582582581</v>
      </c>
      <c r="M34" s="21">
        <f>VLOOKUP($I34,Distritos!$E$58:$P$75,10,FALSE)</f>
        <v>625.79999999999995</v>
      </c>
      <c r="N34" s="16">
        <f t="shared" si="0"/>
        <v>0.82639107240513265</v>
      </c>
      <c r="O34" s="12">
        <v>1.4</v>
      </c>
      <c r="P34" s="52">
        <f t="shared" si="1"/>
        <v>0.44132581100141038</v>
      </c>
      <c r="Q34" s="14">
        <f t="shared" si="2"/>
        <v>16218.723554301832</v>
      </c>
      <c r="R34" s="19">
        <v>1.0615821076973737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1"/>
      <c r="AG34" s="11"/>
      <c r="AH34" s="11"/>
      <c r="AI34" s="11"/>
    </row>
    <row r="35" spans="1:35" ht="34.799999999999997">
      <c r="A35" s="15" t="s">
        <v>20</v>
      </c>
      <c r="B35" s="15">
        <v>34</v>
      </c>
      <c r="C35" s="15" t="s">
        <v>62</v>
      </c>
      <c r="D35" s="15" t="s">
        <v>233</v>
      </c>
      <c r="E35" s="15">
        <v>-3.8621759999999998</v>
      </c>
      <c r="F35" s="15">
        <v>40.460816999999999</v>
      </c>
      <c r="G35" s="15" t="s">
        <v>234</v>
      </c>
      <c r="H35" s="15">
        <v>1.251309</v>
      </c>
      <c r="I35" s="15" t="s">
        <v>67</v>
      </c>
      <c r="J35" s="15">
        <f>VLOOKUP($I35,Distritos!$E$58:$P$75,8,FALSE)</f>
        <v>36750</v>
      </c>
      <c r="K35" s="15">
        <f>VLOOKUP($I35,Distritos!$E$58:$P$75,2,FALSE)</f>
        <v>2747</v>
      </c>
      <c r="L35" s="20">
        <f>VLOOKUP($I35,Distritos!$E$58:$P$75,9,FALSE)</f>
        <v>14457.894736842105</v>
      </c>
      <c r="M35" s="20">
        <f>VLOOKUP($I35,Distritos!$E$58:$P$75,10,FALSE)</f>
        <v>1244.5166666666669</v>
      </c>
      <c r="N35" s="12">
        <f t="shared" si="0"/>
        <v>0.84833687782592093</v>
      </c>
      <c r="O35" s="12">
        <v>1.4</v>
      </c>
      <c r="P35" s="52">
        <f t="shared" si="1"/>
        <v>0.4530457468753793</v>
      </c>
      <c r="Q35" s="14">
        <f t="shared" si="2"/>
        <v>16649.43119767019</v>
      </c>
      <c r="R35" s="19">
        <v>1.0897736929548383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1"/>
      <c r="AG35" s="11"/>
      <c r="AH35" s="11"/>
      <c r="AI35" s="11"/>
    </row>
    <row r="36" spans="1:35" ht="34.799999999999997">
      <c r="A36" s="19" t="s">
        <v>20</v>
      </c>
      <c r="B36" s="19">
        <v>35</v>
      </c>
      <c r="C36" s="19" t="s">
        <v>62</v>
      </c>
      <c r="D36" s="19" t="s">
        <v>235</v>
      </c>
      <c r="E36" s="19">
        <v>-3.8787410000000002</v>
      </c>
      <c r="F36" s="19">
        <v>40.459837999999998</v>
      </c>
      <c r="G36" s="19" t="s">
        <v>236</v>
      </c>
      <c r="H36" s="19">
        <v>0.64693699999999998</v>
      </c>
      <c r="I36" s="19" t="s">
        <v>63</v>
      </c>
      <c r="J36" s="19">
        <f>VLOOKUP($I36,Distritos!$E$58:$P$75,8,FALSE)</f>
        <v>33950</v>
      </c>
      <c r="K36" s="19">
        <f>VLOOKUP($I36,Distritos!$E$58:$P$75,2,FALSE)</f>
        <v>2281</v>
      </c>
      <c r="L36" s="21">
        <f>VLOOKUP($I36,Distritos!$E$58:$P$75,9,FALSE)</f>
        <v>10048.458149779735</v>
      </c>
      <c r="M36" s="21">
        <f>VLOOKUP($I36,Distritos!$E$58:$P$75,10,FALSE)</f>
        <v>1069.7666666666669</v>
      </c>
      <c r="N36" s="16">
        <f t="shared" si="0"/>
        <v>0.81128323255733314</v>
      </c>
      <c r="O36" s="12">
        <v>1.4</v>
      </c>
      <c r="P36" s="52">
        <f t="shared" si="1"/>
        <v>0.46899020897267291</v>
      </c>
      <c r="Q36" s="14">
        <f t="shared" si="2"/>
        <v>15922.217594622245</v>
      </c>
      <c r="R36" s="19">
        <v>1.0421745741410109</v>
      </c>
      <c r="S36" s="16">
        <f>AVERAGE(N36:N246)</f>
        <v>0.78843209128625247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1"/>
      <c r="AG36" s="11"/>
      <c r="AH36" s="11"/>
      <c r="AI36" s="11"/>
    </row>
    <row r="37" spans="1:35" ht="34.799999999999997">
      <c r="A37" s="15" t="s">
        <v>20</v>
      </c>
      <c r="B37" s="15">
        <v>36</v>
      </c>
      <c r="C37" s="15" t="s">
        <v>62</v>
      </c>
      <c r="D37" s="15" t="s">
        <v>237</v>
      </c>
      <c r="E37" s="15">
        <v>-3.8571119999999999</v>
      </c>
      <c r="F37" s="15">
        <v>40.457616999999999</v>
      </c>
      <c r="G37" s="15" t="s">
        <v>238</v>
      </c>
      <c r="H37" s="15">
        <v>1.522211</v>
      </c>
      <c r="I37" s="15" t="s">
        <v>64</v>
      </c>
      <c r="J37" s="15">
        <f>VLOOKUP($I37,Distritos!$E$58:$P$75,8,FALSE)</f>
        <v>36750</v>
      </c>
      <c r="K37" s="15">
        <f>VLOOKUP($I37,Distritos!$E$58:$P$75,2,FALSE)</f>
        <v>1587</v>
      </c>
      <c r="L37" s="20">
        <f>VLOOKUP($I37,Distritos!$E$58:$P$75,9,FALSE)</f>
        <v>3558.2959641255607</v>
      </c>
      <c r="M37" s="20">
        <f>VLOOKUP($I37,Distritos!$E$58:$P$75,10,FALSE)</f>
        <v>677.58333333333337</v>
      </c>
      <c r="N37" s="12">
        <f t="shared" si="0"/>
        <v>0.79948823482767573</v>
      </c>
      <c r="O37" s="12">
        <v>1.4</v>
      </c>
      <c r="P37" s="52">
        <f t="shared" si="1"/>
        <v>0.42695862213820629</v>
      </c>
      <c r="Q37" s="14">
        <f t="shared" si="2"/>
        <v>15690.729363579081</v>
      </c>
      <c r="R37" s="19">
        <v>1.0270227181151546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1"/>
      <c r="AG37" s="11"/>
      <c r="AH37" s="11"/>
      <c r="AI37" s="11"/>
    </row>
    <row r="38" spans="1:35" ht="34.799999999999997">
      <c r="A38" s="19" t="s">
        <v>20</v>
      </c>
      <c r="B38" s="19">
        <v>37</v>
      </c>
      <c r="C38" s="19" t="s">
        <v>62</v>
      </c>
      <c r="D38" s="19" t="s">
        <v>239</v>
      </c>
      <c r="E38" s="19">
        <v>-3.8548800000000001</v>
      </c>
      <c r="F38" s="19">
        <v>40.450432999999997</v>
      </c>
      <c r="G38" s="19" t="s">
        <v>240</v>
      </c>
      <c r="H38" s="19">
        <v>1.751657</v>
      </c>
      <c r="I38" s="19" t="s">
        <v>64</v>
      </c>
      <c r="J38" s="19">
        <f>VLOOKUP($I38,Distritos!$E$58:$P$75,8,FALSE)</f>
        <v>36750</v>
      </c>
      <c r="K38" s="19">
        <f>VLOOKUP($I38,Distritos!$E$58:$P$75,2,FALSE)</f>
        <v>1587</v>
      </c>
      <c r="L38" s="21">
        <f>VLOOKUP($I38,Distritos!$E$58:$P$75,9,FALSE)</f>
        <v>3558.2959641255607</v>
      </c>
      <c r="M38" s="21">
        <f>VLOOKUP($I38,Distritos!$E$58:$P$75,10,FALSE)</f>
        <v>677.58333333333337</v>
      </c>
      <c r="N38" s="16">
        <f t="shared" si="0"/>
        <v>0.79948823482767573</v>
      </c>
      <c r="O38" s="12">
        <v>1.4</v>
      </c>
      <c r="P38" s="52">
        <f t="shared" si="1"/>
        <v>0.42695862213820629</v>
      </c>
      <c r="Q38" s="14">
        <f t="shared" si="2"/>
        <v>15690.729363579081</v>
      </c>
      <c r="R38" s="19">
        <v>1.0270227181151546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1"/>
      <c r="AG38" s="11"/>
      <c r="AH38" s="11"/>
      <c r="AI38" s="11"/>
    </row>
    <row r="39" spans="1:35" ht="34.799999999999997">
      <c r="A39" s="15" t="s">
        <v>20</v>
      </c>
      <c r="B39" s="15">
        <v>38</v>
      </c>
      <c r="C39" s="15" t="s">
        <v>62</v>
      </c>
      <c r="D39" s="15" t="s">
        <v>241</v>
      </c>
      <c r="E39" s="15">
        <v>-3.8552550000000001</v>
      </c>
      <c r="F39" s="15">
        <v>40.454509000000002</v>
      </c>
      <c r="G39" s="15" t="s">
        <v>242</v>
      </c>
      <c r="H39" s="15">
        <v>1.649149</v>
      </c>
      <c r="I39" s="15" t="s">
        <v>64</v>
      </c>
      <c r="J39" s="15">
        <f>VLOOKUP($I39,Distritos!$E$58:$P$75,8,FALSE)</f>
        <v>36750</v>
      </c>
      <c r="K39" s="15">
        <f>VLOOKUP($I39,Distritos!$E$58:$P$75,2,FALSE)</f>
        <v>1587</v>
      </c>
      <c r="L39" s="20">
        <f>VLOOKUP($I39,Distritos!$E$58:$P$75,9,FALSE)</f>
        <v>3558.2959641255607</v>
      </c>
      <c r="M39" s="20">
        <f>VLOOKUP($I39,Distritos!$E$58:$P$75,10,FALSE)</f>
        <v>677.58333333333337</v>
      </c>
      <c r="N39" s="12">
        <f t="shared" si="0"/>
        <v>0.79948823482767573</v>
      </c>
      <c r="O39" s="12">
        <v>1.4</v>
      </c>
      <c r="P39" s="52">
        <f t="shared" si="1"/>
        <v>0.42695862213820629</v>
      </c>
      <c r="Q39" s="14">
        <f t="shared" si="2"/>
        <v>15690.729363579081</v>
      </c>
      <c r="R39" s="19">
        <v>1.0270227181151546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1"/>
      <c r="AG39" s="11"/>
      <c r="AH39" s="11"/>
      <c r="AI39" s="11"/>
    </row>
    <row r="40" spans="1:35" ht="34.799999999999997">
      <c r="A40" s="19" t="s">
        <v>20</v>
      </c>
      <c r="B40" s="19">
        <v>39</v>
      </c>
      <c r="C40" s="19" t="s">
        <v>62</v>
      </c>
      <c r="D40" s="19" t="s">
        <v>243</v>
      </c>
      <c r="E40" s="19">
        <v>-3.892128</v>
      </c>
      <c r="F40" s="19">
        <v>40.454537999999999</v>
      </c>
      <c r="G40" s="19" t="s">
        <v>244</v>
      </c>
      <c r="H40" s="19">
        <v>1.4716959999999999</v>
      </c>
      <c r="I40" s="19" t="s">
        <v>49</v>
      </c>
      <c r="J40" s="19">
        <f>VLOOKUP($I40,Distritos!$E$58:$P$75,8,FALSE)</f>
        <v>36050</v>
      </c>
      <c r="K40" s="19">
        <f>VLOOKUP($I40,Distritos!$E$58:$P$75,2,FALSE)</f>
        <v>1276</v>
      </c>
      <c r="L40" s="21">
        <f>VLOOKUP($I40,Distritos!$E$58:$P$75,9,FALSE)</f>
        <v>1541.0628019323672</v>
      </c>
      <c r="M40" s="21">
        <f>VLOOKUP($I40,Distritos!$E$58:$P$75,10,FALSE)</f>
        <v>694.66666666666674</v>
      </c>
      <c r="N40" s="16">
        <f t="shared" si="0"/>
        <v>0.999999999999998</v>
      </c>
      <c r="O40" s="12">
        <v>1.4</v>
      </c>
      <c r="P40" s="52">
        <f t="shared" si="1"/>
        <v>0.54440961337513072</v>
      </c>
      <c r="Q40" s="14">
        <f t="shared" si="2"/>
        <v>19625.966562173464</v>
      </c>
      <c r="R40" s="19">
        <v>1.284600164674744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1"/>
      <c r="AG40" s="11"/>
      <c r="AH40" s="11"/>
      <c r="AI40" s="11"/>
    </row>
    <row r="41" spans="1:35" ht="34.799999999999997">
      <c r="A41" s="15" t="s">
        <v>20</v>
      </c>
      <c r="B41" s="15">
        <v>40</v>
      </c>
      <c r="C41" s="15" t="s">
        <v>62</v>
      </c>
      <c r="D41" s="15" t="s">
        <v>245</v>
      </c>
      <c r="E41" s="15">
        <v>-3.8847459999999998</v>
      </c>
      <c r="F41" s="15">
        <v>40.452970999999998</v>
      </c>
      <c r="G41" s="15" t="s">
        <v>246</v>
      </c>
      <c r="H41" s="15">
        <v>0.87282599999999999</v>
      </c>
      <c r="I41" s="15" t="s">
        <v>49</v>
      </c>
      <c r="J41" s="15">
        <f>VLOOKUP($I41,Distritos!$E$58:$P$75,8,FALSE)</f>
        <v>36050</v>
      </c>
      <c r="K41" s="15">
        <f>VLOOKUP($I41,Distritos!$E$58:$P$75,2,FALSE)</f>
        <v>1276</v>
      </c>
      <c r="L41" s="20">
        <f>VLOOKUP($I41,Distritos!$E$58:$P$75,9,FALSE)</f>
        <v>1541.0628019323672</v>
      </c>
      <c r="M41" s="20">
        <f>VLOOKUP($I41,Distritos!$E$58:$P$75,10,FALSE)</f>
        <v>694.66666666666674</v>
      </c>
      <c r="N41" s="12">
        <f t="shared" si="0"/>
        <v>0.999999999999998</v>
      </c>
      <c r="O41" s="12">
        <v>1.4</v>
      </c>
      <c r="P41" s="52">
        <f t="shared" si="1"/>
        <v>0.54440961337513072</v>
      </c>
      <c r="Q41" s="14">
        <f t="shared" si="2"/>
        <v>19625.966562173464</v>
      </c>
      <c r="R41" s="19">
        <v>1.284600164674744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1"/>
      <c r="AG41" s="11"/>
      <c r="AH41" s="11"/>
      <c r="AI41" s="11"/>
    </row>
    <row r="42" spans="1:35" ht="34.799999999999997">
      <c r="A42" s="19" t="s">
        <v>20</v>
      </c>
      <c r="B42" s="19">
        <v>41</v>
      </c>
      <c r="C42" s="19" t="s">
        <v>62</v>
      </c>
      <c r="D42" s="19" t="s">
        <v>247</v>
      </c>
      <c r="E42" s="19">
        <v>-3.8850899999999999</v>
      </c>
      <c r="F42" s="19">
        <v>40.449312999999997</v>
      </c>
      <c r="G42" s="19" t="s">
        <v>248</v>
      </c>
      <c r="H42" s="19">
        <v>1.0724400000000001</v>
      </c>
      <c r="I42" s="19" t="s">
        <v>49</v>
      </c>
      <c r="J42" s="19">
        <f>VLOOKUP($I42,Distritos!$E$58:$P$75,8,FALSE)</f>
        <v>36050</v>
      </c>
      <c r="K42" s="19">
        <f>VLOOKUP($I42,Distritos!$E$58:$P$75,2,FALSE)</f>
        <v>1276</v>
      </c>
      <c r="L42" s="21">
        <f>VLOOKUP($I42,Distritos!$E$58:$P$75,9,FALSE)</f>
        <v>1541.0628019323672</v>
      </c>
      <c r="M42" s="21">
        <f>VLOOKUP($I42,Distritos!$E$58:$P$75,10,FALSE)</f>
        <v>694.66666666666674</v>
      </c>
      <c r="N42" s="16">
        <f t="shared" si="0"/>
        <v>0.999999999999998</v>
      </c>
      <c r="O42" s="12">
        <v>1.4</v>
      </c>
      <c r="P42" s="52">
        <f t="shared" si="1"/>
        <v>0.54440961337513072</v>
      </c>
      <c r="Q42" s="14">
        <f t="shared" si="2"/>
        <v>19625.966562173464</v>
      </c>
      <c r="R42" s="19">
        <v>1.284600164674744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1"/>
      <c r="AG42" s="11"/>
      <c r="AH42" s="11"/>
      <c r="AI42" s="11"/>
    </row>
    <row r="43" spans="1:35" ht="34.799999999999997">
      <c r="A43" s="15" t="s">
        <v>20</v>
      </c>
      <c r="B43" s="15">
        <v>42</v>
      </c>
      <c r="C43" s="15" t="s">
        <v>18</v>
      </c>
      <c r="D43" s="15" t="s">
        <v>249</v>
      </c>
      <c r="E43" s="15">
        <v>-3.897964</v>
      </c>
      <c r="F43" s="15">
        <v>40.453035999999997</v>
      </c>
      <c r="G43" s="15" t="s">
        <v>250</v>
      </c>
      <c r="H43" s="15">
        <v>1.975681</v>
      </c>
      <c r="I43" s="15" t="s">
        <v>21</v>
      </c>
      <c r="J43" s="15">
        <f>VLOOKUP($I43,Distritos!$E$6:$P$14,8,FALSE)</f>
        <v>34650</v>
      </c>
      <c r="K43" s="15">
        <f>VLOOKUP($I43,Distritos!$E$6:$P$14,2,FALSE)</f>
        <v>2495</v>
      </c>
      <c r="L43" s="20">
        <f>VLOOKUP($I43,Distritos!$E$6:$P$14,9,FALSE)</f>
        <v>1043.9330543933054</v>
      </c>
      <c r="M43" s="20">
        <f>VLOOKUP($I43,Distritos!$E$6:$P$14,10,FALSE)</f>
        <v>1126.7833333333335</v>
      </c>
      <c r="N43" s="12">
        <f t="shared" si="0"/>
        <v>0.7973372408682583</v>
      </c>
      <c r="O43" s="12">
        <v>1.4</v>
      </c>
      <c r="P43" s="52">
        <f t="shared" si="1"/>
        <v>0.45161656646626597</v>
      </c>
      <c r="Q43" s="14">
        <f t="shared" si="2"/>
        <v>15648.514028056115</v>
      </c>
      <c r="R43" s="19">
        <v>1.0242595509206727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1"/>
      <c r="AG43" s="11"/>
      <c r="AH43" s="11"/>
      <c r="AI43" s="11"/>
    </row>
    <row r="44" spans="1:35" ht="34.799999999999997">
      <c r="A44" s="19" t="s">
        <v>20</v>
      </c>
      <c r="B44" s="19">
        <v>43</v>
      </c>
      <c r="C44" s="19" t="s">
        <v>62</v>
      </c>
      <c r="D44" s="19" t="s">
        <v>251</v>
      </c>
      <c r="E44" s="19">
        <v>-3.9060320000000002</v>
      </c>
      <c r="F44" s="19">
        <v>40.455452999999999</v>
      </c>
      <c r="G44" s="19" t="s">
        <v>252</v>
      </c>
      <c r="H44" s="19">
        <v>2.6483750000000001</v>
      </c>
      <c r="I44" s="19" t="s">
        <v>61</v>
      </c>
      <c r="J44" s="21">
        <f>VLOOKUP($I44,Distritos!$E$58:$P$75,8,FALSE)</f>
        <v>25550</v>
      </c>
      <c r="K44" s="21">
        <f>VLOOKUP($I44,Distritos!$E$58:$P$75,2,FALSE)</f>
        <v>567</v>
      </c>
      <c r="L44" s="21">
        <f>VLOOKUP($I44,Distritos!$E$58:$P$75,9,FALSE)</f>
        <v>555.88235294117646</v>
      </c>
      <c r="M44" s="21">
        <f>VLOOKUP($I44,Distritos!$E$58:$P$75,10,FALSE)</f>
        <v>270.19440000000003</v>
      </c>
      <c r="N44" s="16">
        <f t="shared" si="0"/>
        <v>0.62037335221660983</v>
      </c>
      <c r="O44" s="12">
        <v>1.4</v>
      </c>
      <c r="P44" s="52">
        <f t="shared" si="1"/>
        <v>0.47653333333333336</v>
      </c>
      <c r="Q44" s="14">
        <f t="shared" si="2"/>
        <v>12175.426666666668</v>
      </c>
      <c r="R44" s="19">
        <v>0.7969317104172815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1"/>
      <c r="AG44" s="11"/>
      <c r="AH44" s="11"/>
      <c r="AI44" s="11"/>
    </row>
    <row r="45" spans="1:35" ht="34.799999999999997">
      <c r="A45" s="15" t="s">
        <v>20</v>
      </c>
      <c r="B45" s="15">
        <v>44</v>
      </c>
      <c r="C45" s="15" t="s">
        <v>62</v>
      </c>
      <c r="D45" s="15" t="s">
        <v>253</v>
      </c>
      <c r="E45" s="15">
        <v>-3.9134989999999998</v>
      </c>
      <c r="F45" s="15">
        <v>40.456758999999998</v>
      </c>
      <c r="G45" s="15" t="s">
        <v>254</v>
      </c>
      <c r="H45" s="15">
        <v>3.2860070000000001</v>
      </c>
      <c r="I45" s="15" t="s">
        <v>61</v>
      </c>
      <c r="J45" s="20">
        <f>VLOOKUP($I45,Distritos!$E$58:$P$75,8,FALSE)</f>
        <v>25550</v>
      </c>
      <c r="K45" s="20">
        <f>VLOOKUP($I45,Distritos!$E$58:$P$75,2,FALSE)</f>
        <v>567</v>
      </c>
      <c r="L45" s="20">
        <f>VLOOKUP($I45,Distritos!$E$58:$P$75,9,FALSE)</f>
        <v>555.88235294117646</v>
      </c>
      <c r="M45" s="20">
        <f>VLOOKUP($I45,Distritos!$E$58:$P$75,10,FALSE)</f>
        <v>270.19440000000003</v>
      </c>
      <c r="N45" s="12">
        <f t="shared" si="0"/>
        <v>0.62037335221660983</v>
      </c>
      <c r="O45" s="12">
        <v>1.4</v>
      </c>
      <c r="P45" s="52">
        <f t="shared" si="1"/>
        <v>0.47653333333333336</v>
      </c>
      <c r="Q45" s="14">
        <f t="shared" si="2"/>
        <v>12175.426666666668</v>
      </c>
      <c r="R45" s="19">
        <v>0.7969317104172815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1"/>
      <c r="AG45" s="11"/>
      <c r="AH45" s="11"/>
      <c r="AI45" s="11"/>
    </row>
    <row r="46" spans="1:35" ht="34.799999999999997">
      <c r="A46" s="19" t="s">
        <v>20</v>
      </c>
      <c r="B46" s="19">
        <v>45</v>
      </c>
      <c r="C46" s="19" t="s">
        <v>62</v>
      </c>
      <c r="D46" s="19" t="s">
        <v>255</v>
      </c>
      <c r="E46" s="19">
        <v>-3.9137569999999999</v>
      </c>
      <c r="F46" s="19">
        <v>40.452122000000003</v>
      </c>
      <c r="G46" s="19" t="s">
        <v>256</v>
      </c>
      <c r="H46" s="19">
        <v>3.315515</v>
      </c>
      <c r="I46" s="19" t="s">
        <v>61</v>
      </c>
      <c r="J46" s="21">
        <f>VLOOKUP($I46,Distritos!$E$58:$P$75,8,FALSE)</f>
        <v>25550</v>
      </c>
      <c r="K46" s="21">
        <f>VLOOKUP($I46,Distritos!$E$58:$P$75,2,FALSE)</f>
        <v>567</v>
      </c>
      <c r="L46" s="21">
        <f>VLOOKUP($I46,Distritos!$E$58:$P$75,9,FALSE)</f>
        <v>555.88235294117646</v>
      </c>
      <c r="M46" s="21">
        <f>VLOOKUP($I46,Distritos!$E$58:$P$75,10,FALSE)</f>
        <v>270.19440000000003</v>
      </c>
      <c r="N46" s="16">
        <f t="shared" si="0"/>
        <v>0.62037335221660983</v>
      </c>
      <c r="O46" s="12">
        <v>1.4</v>
      </c>
      <c r="P46" s="52">
        <f t="shared" si="1"/>
        <v>0.47653333333333336</v>
      </c>
      <c r="Q46" s="14">
        <f t="shared" si="2"/>
        <v>12175.426666666668</v>
      </c>
      <c r="R46" s="19">
        <v>0.7969317104172815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1"/>
      <c r="AG46" s="11"/>
      <c r="AH46" s="11"/>
      <c r="AI46" s="11"/>
    </row>
    <row r="47" spans="1:35" ht="34.799999999999997">
      <c r="A47" s="15" t="s">
        <v>20</v>
      </c>
      <c r="B47" s="15">
        <v>46</v>
      </c>
      <c r="C47" s="15" t="s">
        <v>62</v>
      </c>
      <c r="D47" s="15" t="s">
        <v>257</v>
      </c>
      <c r="E47" s="15">
        <v>-3.9080919999999999</v>
      </c>
      <c r="F47" s="15">
        <v>40.450423999999998</v>
      </c>
      <c r="G47" s="15" t="s">
        <v>258</v>
      </c>
      <c r="H47" s="15">
        <v>2.8651789999999999</v>
      </c>
      <c r="I47" s="15" t="s">
        <v>61</v>
      </c>
      <c r="J47" s="20">
        <f>VLOOKUP($I47,Distritos!$E$58:$P$75,8,FALSE)</f>
        <v>25550</v>
      </c>
      <c r="K47" s="20">
        <f>VLOOKUP($I47,Distritos!$E$58:$P$75,2,FALSE)</f>
        <v>567</v>
      </c>
      <c r="L47" s="20">
        <f>VLOOKUP($I47,Distritos!$E$58:$P$75,9,FALSE)</f>
        <v>555.88235294117646</v>
      </c>
      <c r="M47" s="20">
        <f>VLOOKUP($I47,Distritos!$E$58:$P$75,10,FALSE)</f>
        <v>270.19440000000003</v>
      </c>
      <c r="N47" s="12">
        <f t="shared" si="0"/>
        <v>0.62037335221660983</v>
      </c>
      <c r="O47" s="12">
        <v>1.4</v>
      </c>
      <c r="P47" s="52">
        <f t="shared" si="1"/>
        <v>0.47653333333333336</v>
      </c>
      <c r="Q47" s="14">
        <f t="shared" si="2"/>
        <v>12175.426666666668</v>
      </c>
      <c r="R47" s="19">
        <v>0.7969317104172815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1"/>
      <c r="AG47" s="11"/>
      <c r="AH47" s="11"/>
      <c r="AI47" s="11"/>
    </row>
    <row r="48" spans="1:35" ht="34.799999999999997">
      <c r="A48" s="19" t="s">
        <v>20</v>
      </c>
      <c r="B48" s="19">
        <v>47</v>
      </c>
      <c r="C48" s="19" t="s">
        <v>18</v>
      </c>
      <c r="D48" s="19" t="s">
        <v>259</v>
      </c>
      <c r="E48" s="19">
        <v>-3.9020839999999999</v>
      </c>
      <c r="F48" s="19">
        <v>40.448399000000002</v>
      </c>
      <c r="G48" s="19" t="s">
        <v>260</v>
      </c>
      <c r="H48" s="19">
        <v>2.4233259999999999</v>
      </c>
      <c r="I48" s="19" t="s">
        <v>21</v>
      </c>
      <c r="J48" s="19">
        <f>VLOOKUP($I48,Distritos!$E$6:$P$14,8,FALSE)</f>
        <v>34650</v>
      </c>
      <c r="K48" s="19">
        <f>VLOOKUP($I48,Distritos!$E$6:$P$14,2,FALSE)</f>
        <v>2495</v>
      </c>
      <c r="L48" s="21">
        <f>VLOOKUP($I48,Distritos!$E$6:$P$14,9,FALSE)</f>
        <v>1043.9330543933054</v>
      </c>
      <c r="M48" s="21">
        <f>VLOOKUP($I48,Distritos!$E$6:$P$14,10,FALSE)</f>
        <v>1126.7833333333335</v>
      </c>
      <c r="N48" s="16">
        <f t="shared" si="0"/>
        <v>0.7973372408682583</v>
      </c>
      <c r="O48" s="12">
        <v>1.4</v>
      </c>
      <c r="P48" s="52">
        <f t="shared" si="1"/>
        <v>0.45161656646626597</v>
      </c>
      <c r="Q48" s="14">
        <f t="shared" si="2"/>
        <v>15648.514028056115</v>
      </c>
      <c r="R48" s="19">
        <v>1.0242595509206727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1"/>
      <c r="AG48" s="11"/>
      <c r="AH48" s="11"/>
      <c r="AI48" s="11"/>
    </row>
    <row r="49" spans="1:35" ht="34.799999999999997">
      <c r="A49" s="15" t="s">
        <v>20</v>
      </c>
      <c r="B49" s="15">
        <v>48</v>
      </c>
      <c r="C49" s="15" t="s">
        <v>18</v>
      </c>
      <c r="D49" s="15" t="s">
        <v>261</v>
      </c>
      <c r="E49" s="15">
        <v>-3.8941880000000002</v>
      </c>
      <c r="F49" s="15">
        <v>40.449705000000002</v>
      </c>
      <c r="G49" s="15" t="s">
        <v>262</v>
      </c>
      <c r="H49" s="15">
        <v>1.743271</v>
      </c>
      <c r="I49" s="15" t="s">
        <v>21</v>
      </c>
      <c r="J49" s="15">
        <f>VLOOKUP($I49,Distritos!$E$6:$P$14,8,FALSE)</f>
        <v>34650</v>
      </c>
      <c r="K49" s="15">
        <f>VLOOKUP($I49,Distritos!$E$6:$P$14,2,FALSE)</f>
        <v>2495</v>
      </c>
      <c r="L49" s="20">
        <f>VLOOKUP($I49,Distritos!$E$6:$P$14,9,FALSE)</f>
        <v>1043.9330543933054</v>
      </c>
      <c r="M49" s="20">
        <f>VLOOKUP($I49,Distritos!$E$6:$P$14,10,FALSE)</f>
        <v>1126.7833333333335</v>
      </c>
      <c r="N49" s="12">
        <f t="shared" si="0"/>
        <v>0.7973372408682583</v>
      </c>
      <c r="O49" s="12">
        <v>1.4</v>
      </c>
      <c r="P49" s="52">
        <f t="shared" si="1"/>
        <v>0.45161656646626597</v>
      </c>
      <c r="Q49" s="14">
        <f t="shared" si="2"/>
        <v>15648.514028056115</v>
      </c>
      <c r="R49" s="19">
        <v>1.0242595509206727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1"/>
      <c r="AG49" s="11"/>
      <c r="AH49" s="11"/>
      <c r="AI49" s="11"/>
    </row>
    <row r="50" spans="1:35" ht="17.399999999999999">
      <c r="A50" s="19" t="s">
        <v>20</v>
      </c>
      <c r="B50" s="19">
        <v>49</v>
      </c>
      <c r="C50" s="19" t="s">
        <v>18</v>
      </c>
      <c r="D50" s="19" t="s">
        <v>263</v>
      </c>
      <c r="E50" s="19">
        <v>-3.8895529999999998</v>
      </c>
      <c r="F50" s="19">
        <v>40.442520000000002</v>
      </c>
      <c r="G50" s="19" t="s">
        <v>264</v>
      </c>
      <c r="H50" s="19">
        <v>1.860112</v>
      </c>
      <c r="I50" s="19" t="s">
        <v>21</v>
      </c>
      <c r="J50" s="19">
        <f>VLOOKUP($I50,Distritos!$E$6:$P$14,8,FALSE)</f>
        <v>34650</v>
      </c>
      <c r="K50" s="19">
        <f>VLOOKUP($I50,Distritos!$E$6:$P$14,2,FALSE)</f>
        <v>2495</v>
      </c>
      <c r="L50" s="21">
        <f>VLOOKUP($I50,Distritos!$E$6:$P$14,9,FALSE)</f>
        <v>1043.9330543933054</v>
      </c>
      <c r="M50" s="21">
        <f>VLOOKUP($I50,Distritos!$E$6:$P$14,10,FALSE)</f>
        <v>1126.7833333333335</v>
      </c>
      <c r="N50" s="16">
        <f t="shared" si="0"/>
        <v>0.7973372408682583</v>
      </c>
      <c r="O50" s="12">
        <v>1.4</v>
      </c>
      <c r="P50" s="52">
        <f t="shared" si="1"/>
        <v>0.45161656646626597</v>
      </c>
      <c r="Q50" s="14">
        <f t="shared" si="2"/>
        <v>15648.514028056115</v>
      </c>
      <c r="R50" s="19">
        <v>1.0242595509206727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1"/>
      <c r="AG50" s="11"/>
      <c r="AH50" s="11"/>
      <c r="AI50" s="11"/>
    </row>
    <row r="51" spans="1:35" ht="17.399999999999999">
      <c r="A51" s="15" t="s">
        <v>20</v>
      </c>
      <c r="B51" s="15">
        <v>50</v>
      </c>
      <c r="C51" s="15" t="s">
        <v>18</v>
      </c>
      <c r="D51" s="15" t="s">
        <v>265</v>
      </c>
      <c r="E51" s="15">
        <v>-3.8836300000000001</v>
      </c>
      <c r="F51" s="15">
        <v>40.443761000000002</v>
      </c>
      <c r="G51" s="15" t="s">
        <v>266</v>
      </c>
      <c r="H51" s="15">
        <v>1.4472389999999999</v>
      </c>
      <c r="I51" s="15" t="s">
        <v>21</v>
      </c>
      <c r="J51" s="15">
        <f>VLOOKUP($I51,Distritos!$E$6:$P$14,8,FALSE)</f>
        <v>34650</v>
      </c>
      <c r="K51" s="15">
        <f>VLOOKUP($I51,Distritos!$E$6:$P$14,2,FALSE)</f>
        <v>2495</v>
      </c>
      <c r="L51" s="20">
        <f>VLOOKUP($I51,Distritos!$E$6:$P$14,9,FALSE)</f>
        <v>1043.9330543933054</v>
      </c>
      <c r="M51" s="20">
        <f>VLOOKUP($I51,Distritos!$E$6:$P$14,10,FALSE)</f>
        <v>1126.7833333333335</v>
      </c>
      <c r="N51" s="12">
        <f t="shared" si="0"/>
        <v>0.7973372408682583</v>
      </c>
      <c r="O51" s="12">
        <v>1.4</v>
      </c>
      <c r="P51" s="52">
        <f t="shared" si="1"/>
        <v>0.45161656646626597</v>
      </c>
      <c r="Q51" s="14">
        <f t="shared" si="2"/>
        <v>15648.514028056115</v>
      </c>
      <c r="R51" s="19">
        <v>1.0242595509206727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1"/>
      <c r="AG51" s="11"/>
      <c r="AH51" s="11"/>
      <c r="AI51" s="11"/>
    </row>
    <row r="52" spans="1:35" ht="34.799999999999997">
      <c r="A52" s="19" t="s">
        <v>20</v>
      </c>
      <c r="B52" s="19">
        <v>51</v>
      </c>
      <c r="C52" s="19" t="s">
        <v>18</v>
      </c>
      <c r="D52" s="19" t="s">
        <v>267</v>
      </c>
      <c r="E52" s="19">
        <v>-3.8968479999999999</v>
      </c>
      <c r="F52" s="19">
        <v>40.445394</v>
      </c>
      <c r="G52" s="19" t="s">
        <v>268</v>
      </c>
      <c r="H52" s="19">
        <v>2.1475759999999999</v>
      </c>
      <c r="I52" s="19" t="s">
        <v>21</v>
      </c>
      <c r="J52" s="19">
        <f>VLOOKUP($I52,Distritos!$E$6:$P$14,8,FALSE)</f>
        <v>34650</v>
      </c>
      <c r="K52" s="19">
        <f>VLOOKUP($I52,Distritos!$E$6:$P$14,2,FALSE)</f>
        <v>2495</v>
      </c>
      <c r="L52" s="21">
        <f>VLOOKUP($I52,Distritos!$E$6:$P$14,9,FALSE)</f>
        <v>1043.9330543933054</v>
      </c>
      <c r="M52" s="21">
        <f>VLOOKUP($I52,Distritos!$E$6:$P$14,10,FALSE)</f>
        <v>1126.7833333333335</v>
      </c>
      <c r="N52" s="16">
        <f t="shared" si="0"/>
        <v>0.7973372408682583</v>
      </c>
      <c r="O52" s="12">
        <v>1.4</v>
      </c>
      <c r="P52" s="52">
        <f t="shared" si="1"/>
        <v>0.45161656646626597</v>
      </c>
      <c r="Q52" s="14">
        <f t="shared" si="2"/>
        <v>15648.514028056115</v>
      </c>
      <c r="R52" s="19">
        <v>1.0242595509206727</v>
      </c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1"/>
      <c r="AG52" s="11"/>
      <c r="AH52" s="11"/>
      <c r="AI52" s="11"/>
    </row>
    <row r="53" spans="1:35" ht="17.399999999999999">
      <c r="A53" s="15" t="s">
        <v>20</v>
      </c>
      <c r="B53" s="15">
        <v>52</v>
      </c>
      <c r="C53" s="15" t="s">
        <v>18</v>
      </c>
      <c r="D53" s="15" t="s">
        <v>269</v>
      </c>
      <c r="E53" s="15">
        <v>-3.9012259999999999</v>
      </c>
      <c r="F53" s="15">
        <v>40.442650999999998</v>
      </c>
      <c r="G53" s="15" t="s">
        <v>270</v>
      </c>
      <c r="H53" s="15">
        <v>2.6214469999999999</v>
      </c>
      <c r="I53" s="15" t="s">
        <v>23</v>
      </c>
      <c r="J53" s="15">
        <f>VLOOKUP($I53,Distritos!$E$6:$P$14,8,FALSE)</f>
        <v>33950</v>
      </c>
      <c r="K53" s="15">
        <f>VLOOKUP($I53,Distritos!$E$6:$P$14,2,FALSE)</f>
        <v>2217</v>
      </c>
      <c r="L53" s="20">
        <f>VLOOKUP($I53,Distritos!$E$6:$P$14,9,FALSE)</f>
        <v>694.98432601880882</v>
      </c>
      <c r="M53" s="20">
        <f>VLOOKUP($I53,Distritos!$E$6:$P$14,10,FALSE)</f>
        <v>992.08333333333337</v>
      </c>
      <c r="N53" s="12">
        <f t="shared" si="0"/>
        <v>0.77408951431480921</v>
      </c>
      <c r="O53" s="12">
        <v>1.4</v>
      </c>
      <c r="P53" s="52">
        <f t="shared" si="1"/>
        <v>0.44748909938355136</v>
      </c>
      <c r="Q53" s="14">
        <f t="shared" si="2"/>
        <v>15192.254924071569</v>
      </c>
      <c r="R53" s="19">
        <v>0.99439551756179845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1"/>
      <c r="AG53" s="11"/>
      <c r="AH53" s="11"/>
      <c r="AI53" s="11"/>
    </row>
    <row r="54" spans="1:35" ht="34.799999999999997">
      <c r="A54" s="19" t="s">
        <v>20</v>
      </c>
      <c r="B54" s="19">
        <v>53</v>
      </c>
      <c r="C54" s="19" t="s">
        <v>18</v>
      </c>
      <c r="D54" s="19" t="s">
        <v>271</v>
      </c>
      <c r="E54" s="19">
        <v>-3.904487</v>
      </c>
      <c r="F54" s="19">
        <v>40.438862</v>
      </c>
      <c r="G54" s="19" t="s">
        <v>272</v>
      </c>
      <c r="H54" s="19">
        <v>3.0836139999999999</v>
      </c>
      <c r="I54" s="19" t="s">
        <v>23</v>
      </c>
      <c r="J54" s="19">
        <f>VLOOKUP($I54,Distritos!$E$6:$P$14,8,FALSE)</f>
        <v>33950</v>
      </c>
      <c r="K54" s="19">
        <f>VLOOKUP($I54,Distritos!$E$6:$P$14,2,FALSE)</f>
        <v>2217</v>
      </c>
      <c r="L54" s="21">
        <f>VLOOKUP($I54,Distritos!$E$6:$P$14,9,FALSE)</f>
        <v>694.98432601880882</v>
      </c>
      <c r="M54" s="21">
        <f>VLOOKUP($I54,Distritos!$E$6:$P$14,10,FALSE)</f>
        <v>992.08333333333337</v>
      </c>
      <c r="N54" s="16">
        <f t="shared" si="0"/>
        <v>0.77408951431480921</v>
      </c>
      <c r="O54" s="12">
        <v>1.4</v>
      </c>
      <c r="P54" s="52">
        <f t="shared" si="1"/>
        <v>0.44748909938355136</v>
      </c>
      <c r="Q54" s="14">
        <f t="shared" si="2"/>
        <v>15192.254924071569</v>
      </c>
      <c r="R54" s="19">
        <v>0.99439551756179845</v>
      </c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1"/>
      <c r="AG54" s="11"/>
      <c r="AH54" s="11"/>
      <c r="AI54" s="11"/>
    </row>
    <row r="55" spans="1:35" ht="17.399999999999999">
      <c r="A55" s="15" t="s">
        <v>20</v>
      </c>
      <c r="B55" s="15">
        <v>54</v>
      </c>
      <c r="C55" s="15" t="s">
        <v>18</v>
      </c>
      <c r="D55" s="15" t="s">
        <v>273</v>
      </c>
      <c r="E55" s="15">
        <v>-3.90835</v>
      </c>
      <c r="F55" s="15">
        <v>40.441082999999999</v>
      </c>
      <c r="G55" s="15" t="s">
        <v>274</v>
      </c>
      <c r="H55" s="15">
        <v>3.2314379999999998</v>
      </c>
      <c r="I55" s="15" t="s">
        <v>23</v>
      </c>
      <c r="J55" s="15">
        <f>VLOOKUP($I55,Distritos!$E$6:$P$14,8,FALSE)</f>
        <v>33950</v>
      </c>
      <c r="K55" s="15">
        <f>VLOOKUP($I55,Distritos!$E$6:$P$14,2,FALSE)</f>
        <v>2217</v>
      </c>
      <c r="L55" s="20">
        <f>VLOOKUP($I55,Distritos!$E$6:$P$14,9,FALSE)</f>
        <v>694.98432601880882</v>
      </c>
      <c r="M55" s="20">
        <f>VLOOKUP($I55,Distritos!$E$6:$P$14,10,FALSE)</f>
        <v>992.08333333333337</v>
      </c>
      <c r="N55" s="12">
        <f t="shared" si="0"/>
        <v>0.77408951431480921</v>
      </c>
      <c r="O55" s="12">
        <v>1.4</v>
      </c>
      <c r="P55" s="52">
        <f t="shared" si="1"/>
        <v>0.44748909938355136</v>
      </c>
      <c r="Q55" s="14">
        <f t="shared" si="2"/>
        <v>15192.254924071569</v>
      </c>
      <c r="R55" s="19">
        <v>0.99439551756179845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1"/>
      <c r="AG55" s="11"/>
      <c r="AH55" s="11"/>
      <c r="AI55" s="11"/>
    </row>
    <row r="56" spans="1:35" ht="34.799999999999997">
      <c r="A56" s="19" t="s">
        <v>20</v>
      </c>
      <c r="B56" s="19">
        <v>55</v>
      </c>
      <c r="C56" s="19" t="s">
        <v>18</v>
      </c>
      <c r="D56" s="19" t="s">
        <v>275</v>
      </c>
      <c r="E56" s="19">
        <v>-3.920709</v>
      </c>
      <c r="F56" s="19">
        <v>40.440103000000001</v>
      </c>
      <c r="G56" s="19" t="s">
        <v>276</v>
      </c>
      <c r="H56" s="19">
        <v>4.2226720000000002</v>
      </c>
      <c r="I56" s="19" t="s">
        <v>28</v>
      </c>
      <c r="J56" s="19">
        <f>VLOOKUP($I56,Distritos!$E$6:$P$14,8,FALSE)</f>
        <v>36050</v>
      </c>
      <c r="K56" s="19">
        <f>VLOOKUP($I56,Distritos!$E$6:$P$14,2,FALSE)</f>
        <v>3500</v>
      </c>
      <c r="L56" s="21">
        <f>VLOOKUP($I56,Distritos!$E$6:$P$14,9,FALSE)</f>
        <v>1107.5949367088608</v>
      </c>
      <c r="M56" s="21">
        <f>VLOOKUP($I56,Distritos!$E$6:$P$14,10,FALSE)</f>
        <v>1658.1</v>
      </c>
      <c r="N56" s="16">
        <f t="shared" si="0"/>
        <v>0.87019561283246316</v>
      </c>
      <c r="O56" s="12">
        <v>1.4</v>
      </c>
      <c r="P56" s="52">
        <f t="shared" si="1"/>
        <v>0.47374285714285713</v>
      </c>
      <c r="Q56" s="14">
        <f t="shared" si="2"/>
        <v>17078.43</v>
      </c>
      <c r="R56" s="19">
        <v>1.1178534275438241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1"/>
      <c r="AG56" s="11"/>
      <c r="AH56" s="11"/>
      <c r="AI56" s="11"/>
    </row>
    <row r="57" spans="1:35" ht="17.399999999999999">
      <c r="A57" s="15" t="s">
        <v>20</v>
      </c>
      <c r="B57" s="15">
        <v>56</v>
      </c>
      <c r="C57" s="15" t="s">
        <v>18</v>
      </c>
      <c r="D57" s="15" t="s">
        <v>277</v>
      </c>
      <c r="E57" s="15">
        <v>-3.9218250000000001</v>
      </c>
      <c r="F57" s="15">
        <v>40.436314000000003</v>
      </c>
      <c r="G57" s="15" t="s">
        <v>278</v>
      </c>
      <c r="H57" s="15">
        <v>4.4874850000000004</v>
      </c>
      <c r="I57" s="15" t="s">
        <v>28</v>
      </c>
      <c r="J57" s="15">
        <f>VLOOKUP($I57,Distritos!$E$6:$P$14,8,FALSE)</f>
        <v>36050</v>
      </c>
      <c r="K57" s="15">
        <f>VLOOKUP($I57,Distritos!$E$6:$P$14,2,FALSE)</f>
        <v>3500</v>
      </c>
      <c r="L57" s="20">
        <f>VLOOKUP($I57,Distritos!$E$6:$P$14,9,FALSE)</f>
        <v>1107.5949367088608</v>
      </c>
      <c r="M57" s="20">
        <f>VLOOKUP($I57,Distritos!$E$6:$P$14,10,FALSE)</f>
        <v>1658.1</v>
      </c>
      <c r="N57" s="12">
        <f t="shared" si="0"/>
        <v>0.87019561283246316</v>
      </c>
      <c r="O57" s="12">
        <v>1.4</v>
      </c>
      <c r="P57" s="52">
        <f t="shared" si="1"/>
        <v>0.47374285714285713</v>
      </c>
      <c r="Q57" s="14">
        <f t="shared" si="2"/>
        <v>17078.43</v>
      </c>
      <c r="R57" s="19">
        <v>1.1178534275438241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1"/>
      <c r="AG57" s="11"/>
      <c r="AH57" s="11"/>
      <c r="AI57" s="11"/>
    </row>
    <row r="58" spans="1:35" ht="17.399999999999999">
      <c r="A58" s="19" t="s">
        <v>20</v>
      </c>
      <c r="B58" s="19">
        <v>57</v>
      </c>
      <c r="C58" s="19" t="s">
        <v>18</v>
      </c>
      <c r="D58" s="19" t="s">
        <v>279</v>
      </c>
      <c r="E58" s="19">
        <v>-3.9227690000000002</v>
      </c>
      <c r="F58" s="19">
        <v>40.431741000000002</v>
      </c>
      <c r="G58" s="19" t="s">
        <v>280</v>
      </c>
      <c r="H58" s="19">
        <v>4.8103730000000002</v>
      </c>
      <c r="I58" s="19" t="s">
        <v>28</v>
      </c>
      <c r="J58" s="19">
        <f>VLOOKUP($I58,Distritos!$E$6:$P$14,8,FALSE)</f>
        <v>36050</v>
      </c>
      <c r="K58" s="19">
        <f>VLOOKUP($I58,Distritos!$E$6:$P$14,2,FALSE)</f>
        <v>3500</v>
      </c>
      <c r="L58" s="21">
        <f>VLOOKUP($I58,Distritos!$E$6:$P$14,9,FALSE)</f>
        <v>1107.5949367088608</v>
      </c>
      <c r="M58" s="21">
        <f>VLOOKUP($I58,Distritos!$E$6:$P$14,10,FALSE)</f>
        <v>1658.1</v>
      </c>
      <c r="N58" s="16">
        <f t="shared" si="0"/>
        <v>0.87019561283246316</v>
      </c>
      <c r="O58" s="12">
        <v>1.4</v>
      </c>
      <c r="P58" s="52">
        <f t="shared" si="1"/>
        <v>0.47374285714285713</v>
      </c>
      <c r="Q58" s="14">
        <f t="shared" si="2"/>
        <v>17078.43</v>
      </c>
      <c r="R58" s="19">
        <v>1.1178534275438241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1"/>
      <c r="AG58" s="11"/>
      <c r="AH58" s="11"/>
      <c r="AI58" s="11"/>
    </row>
    <row r="59" spans="1:35" ht="17.399999999999999">
      <c r="A59" s="15" t="s">
        <v>20</v>
      </c>
      <c r="B59" s="15">
        <v>58</v>
      </c>
      <c r="C59" s="15" t="s">
        <v>18</v>
      </c>
      <c r="D59" s="15" t="s">
        <v>281</v>
      </c>
      <c r="E59" s="15">
        <v>-3.9225120000000002</v>
      </c>
      <c r="F59" s="15">
        <v>40.427233000000001</v>
      </c>
      <c r="G59" s="15" t="s">
        <v>282</v>
      </c>
      <c r="H59" s="15">
        <v>5.0788960000000003</v>
      </c>
      <c r="I59" s="15" t="s">
        <v>28</v>
      </c>
      <c r="J59" s="15">
        <f>VLOOKUP($I59,Distritos!$E$6:$P$14,8,FALSE)</f>
        <v>36050</v>
      </c>
      <c r="K59" s="15">
        <f>VLOOKUP($I59,Distritos!$E$6:$P$14,2,FALSE)</f>
        <v>3500</v>
      </c>
      <c r="L59" s="20">
        <f>VLOOKUP($I59,Distritos!$E$6:$P$14,9,FALSE)</f>
        <v>1107.5949367088608</v>
      </c>
      <c r="M59" s="20">
        <f>VLOOKUP($I59,Distritos!$E$6:$P$14,10,FALSE)</f>
        <v>1658.1</v>
      </c>
      <c r="N59" s="12">
        <f t="shared" si="0"/>
        <v>0.87019561283246316</v>
      </c>
      <c r="O59" s="12">
        <v>1.4</v>
      </c>
      <c r="P59" s="52">
        <f t="shared" si="1"/>
        <v>0.47374285714285713</v>
      </c>
      <c r="Q59" s="14">
        <f t="shared" si="2"/>
        <v>17078.43</v>
      </c>
      <c r="R59" s="19">
        <v>1.1178534275438241</v>
      </c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1"/>
      <c r="AG59" s="11"/>
      <c r="AH59" s="11"/>
      <c r="AI59" s="11"/>
    </row>
    <row r="60" spans="1:35" ht="17.399999999999999">
      <c r="A60" s="19" t="s">
        <v>20</v>
      </c>
      <c r="B60" s="19">
        <v>59</v>
      </c>
      <c r="C60" s="19" t="s">
        <v>18</v>
      </c>
      <c r="D60" s="19" t="s">
        <v>283</v>
      </c>
      <c r="E60" s="19">
        <v>-3.921224</v>
      </c>
      <c r="F60" s="19">
        <v>40.422463</v>
      </c>
      <c r="G60" s="19" t="s">
        <v>284</v>
      </c>
      <c r="H60" s="19">
        <v>5.3356599999999998</v>
      </c>
      <c r="I60" s="19" t="s">
        <v>28</v>
      </c>
      <c r="J60" s="19">
        <f>VLOOKUP($I60,Distritos!$E$6:$P$14,8,FALSE)</f>
        <v>36050</v>
      </c>
      <c r="K60" s="19">
        <f>VLOOKUP($I60,Distritos!$E$6:$P$14,2,FALSE)</f>
        <v>3500</v>
      </c>
      <c r="L60" s="21">
        <f>VLOOKUP($I60,Distritos!$E$6:$P$14,9,FALSE)</f>
        <v>1107.5949367088608</v>
      </c>
      <c r="M60" s="21">
        <f>VLOOKUP($I60,Distritos!$E$6:$P$14,10,FALSE)</f>
        <v>1658.1</v>
      </c>
      <c r="N60" s="16">
        <f t="shared" si="0"/>
        <v>0.87019561283246316</v>
      </c>
      <c r="O60" s="12">
        <v>1.4</v>
      </c>
      <c r="P60" s="52">
        <f t="shared" si="1"/>
        <v>0.47374285714285713</v>
      </c>
      <c r="Q60" s="14">
        <f t="shared" si="2"/>
        <v>17078.43</v>
      </c>
      <c r="R60" s="19">
        <v>1.1178534275438241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1"/>
      <c r="AG60" s="11"/>
      <c r="AH60" s="11"/>
      <c r="AI60" s="11"/>
    </row>
    <row r="61" spans="1:35" ht="17.399999999999999">
      <c r="A61" s="15" t="s">
        <v>20</v>
      </c>
      <c r="B61" s="15">
        <v>60</v>
      </c>
      <c r="C61" s="15" t="s">
        <v>18</v>
      </c>
      <c r="D61" s="15" t="s">
        <v>285</v>
      </c>
      <c r="E61" s="15">
        <v>-3.9154740000000001</v>
      </c>
      <c r="F61" s="15">
        <v>40.425860999999998</v>
      </c>
      <c r="G61" s="15" t="s">
        <v>286</v>
      </c>
      <c r="H61" s="15">
        <v>4.7218179999999998</v>
      </c>
      <c r="I61" s="15" t="s">
        <v>28</v>
      </c>
      <c r="J61" s="15">
        <f>VLOOKUP($I61,Distritos!$E$6:$P$14,8,FALSE)</f>
        <v>36050</v>
      </c>
      <c r="K61" s="15">
        <f>VLOOKUP($I61,Distritos!$E$6:$P$14,2,FALSE)</f>
        <v>3500</v>
      </c>
      <c r="L61" s="20">
        <f>VLOOKUP($I61,Distritos!$E$6:$P$14,9,FALSE)</f>
        <v>1107.5949367088608</v>
      </c>
      <c r="M61" s="20">
        <f>VLOOKUP($I61,Distritos!$E$6:$P$14,10,FALSE)</f>
        <v>1658.1</v>
      </c>
      <c r="N61" s="12">
        <f t="shared" si="0"/>
        <v>0.87019561283246316</v>
      </c>
      <c r="O61" s="12">
        <v>1.4</v>
      </c>
      <c r="P61" s="52">
        <f t="shared" si="1"/>
        <v>0.47374285714285713</v>
      </c>
      <c r="Q61" s="14">
        <f t="shared" si="2"/>
        <v>17078.43</v>
      </c>
      <c r="R61" s="19">
        <v>1.1178534275438241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1"/>
      <c r="AG61" s="11"/>
      <c r="AH61" s="11"/>
      <c r="AI61" s="11"/>
    </row>
    <row r="62" spans="1:35" ht="17.399999999999999">
      <c r="A62" s="19" t="s">
        <v>20</v>
      </c>
      <c r="B62" s="19">
        <v>61</v>
      </c>
      <c r="C62" s="19" t="s">
        <v>18</v>
      </c>
      <c r="D62" s="19" t="s">
        <v>287</v>
      </c>
      <c r="E62" s="19">
        <v>-3.9171040000000001</v>
      </c>
      <c r="F62" s="19">
        <v>40.430107999999997</v>
      </c>
      <c r="G62" s="19" t="s">
        <v>288</v>
      </c>
      <c r="H62" s="19">
        <v>4.5210850000000002</v>
      </c>
      <c r="I62" s="19" t="s">
        <v>28</v>
      </c>
      <c r="J62" s="19">
        <f>VLOOKUP($I62,Distritos!$E$6:$P$14,8,FALSE)</f>
        <v>36050</v>
      </c>
      <c r="K62" s="19">
        <f>VLOOKUP($I62,Distritos!$E$6:$P$14,2,FALSE)</f>
        <v>3500</v>
      </c>
      <c r="L62" s="21">
        <f>VLOOKUP($I62,Distritos!$E$6:$P$14,9,FALSE)</f>
        <v>1107.5949367088608</v>
      </c>
      <c r="M62" s="21">
        <f>VLOOKUP($I62,Distritos!$E$6:$P$14,10,FALSE)</f>
        <v>1658.1</v>
      </c>
      <c r="N62" s="16">
        <f t="shared" si="0"/>
        <v>0.87019561283246316</v>
      </c>
      <c r="O62" s="12">
        <v>1.4</v>
      </c>
      <c r="P62" s="52">
        <f t="shared" si="1"/>
        <v>0.47374285714285713</v>
      </c>
      <c r="Q62" s="14">
        <f t="shared" si="2"/>
        <v>17078.43</v>
      </c>
      <c r="R62" s="19">
        <v>1.1178534275438241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1"/>
      <c r="AG62" s="11"/>
      <c r="AH62" s="11"/>
      <c r="AI62" s="11"/>
    </row>
    <row r="63" spans="1:35" ht="17.399999999999999">
      <c r="A63" s="15" t="s">
        <v>20</v>
      </c>
      <c r="B63" s="15">
        <v>62</v>
      </c>
      <c r="C63" s="15" t="s">
        <v>18</v>
      </c>
      <c r="D63" s="15" t="s">
        <v>289</v>
      </c>
      <c r="E63" s="15">
        <v>-3.9121260000000002</v>
      </c>
      <c r="F63" s="15">
        <v>40.432198</v>
      </c>
      <c r="G63" s="15" t="s">
        <v>290</v>
      </c>
      <c r="H63" s="15">
        <v>4.0460520000000004</v>
      </c>
      <c r="I63" s="15" t="s">
        <v>28</v>
      </c>
      <c r="J63" s="15">
        <f>VLOOKUP($I63,Distritos!$E$6:$P$14,8,FALSE)</f>
        <v>36050</v>
      </c>
      <c r="K63" s="15">
        <f>VLOOKUP($I63,Distritos!$E$6:$P$14,2,FALSE)</f>
        <v>3500</v>
      </c>
      <c r="L63" s="20">
        <f>VLOOKUP($I63,Distritos!$E$6:$P$14,9,FALSE)</f>
        <v>1107.5949367088608</v>
      </c>
      <c r="M63" s="20">
        <f>VLOOKUP($I63,Distritos!$E$6:$P$14,10,FALSE)</f>
        <v>1658.1</v>
      </c>
      <c r="N63" s="12">
        <f t="shared" si="0"/>
        <v>0.87019561283246316</v>
      </c>
      <c r="O63" s="12">
        <v>1.4</v>
      </c>
      <c r="P63" s="52">
        <f t="shared" si="1"/>
        <v>0.47374285714285713</v>
      </c>
      <c r="Q63" s="14">
        <f t="shared" si="2"/>
        <v>17078.43</v>
      </c>
      <c r="R63" s="19">
        <v>1.1178534275438241</v>
      </c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1"/>
      <c r="AG63" s="11"/>
      <c r="AH63" s="11"/>
      <c r="AI63" s="11"/>
    </row>
    <row r="64" spans="1:35" ht="17.399999999999999">
      <c r="A64" s="19" t="s">
        <v>20</v>
      </c>
      <c r="B64" s="19">
        <v>63</v>
      </c>
      <c r="C64" s="19" t="s">
        <v>18</v>
      </c>
      <c r="D64" s="19" t="s">
        <v>291</v>
      </c>
      <c r="E64" s="19">
        <v>-3.9178769999999998</v>
      </c>
      <c r="F64" s="19">
        <v>40.417824000000003</v>
      </c>
      <c r="G64" s="19" t="s">
        <v>292</v>
      </c>
      <c r="H64" s="19">
        <v>5.5051430000000003</v>
      </c>
      <c r="I64" s="19" t="s">
        <v>28</v>
      </c>
      <c r="J64" s="19">
        <f>VLOOKUP($I64,Distritos!$E$6:$P$14,8,FALSE)</f>
        <v>36050</v>
      </c>
      <c r="K64" s="19">
        <f>VLOOKUP($I64,Distritos!$E$6:$P$14,2,FALSE)</f>
        <v>3500</v>
      </c>
      <c r="L64" s="21">
        <f>VLOOKUP($I64,Distritos!$E$6:$P$14,9,FALSE)</f>
        <v>1107.5949367088608</v>
      </c>
      <c r="M64" s="21">
        <f>VLOOKUP($I64,Distritos!$E$6:$P$14,10,FALSE)</f>
        <v>1658.1</v>
      </c>
      <c r="N64" s="16">
        <f t="shared" si="0"/>
        <v>0.87019561283246316</v>
      </c>
      <c r="O64" s="12">
        <v>1.4</v>
      </c>
      <c r="P64" s="52">
        <f t="shared" si="1"/>
        <v>0.47374285714285713</v>
      </c>
      <c r="Q64" s="14">
        <f t="shared" si="2"/>
        <v>17078.43</v>
      </c>
      <c r="R64" s="19">
        <v>1.1178534275438241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1"/>
      <c r="AG64" s="11"/>
      <c r="AH64" s="11"/>
      <c r="AI64" s="11"/>
    </row>
    <row r="65" spans="1:35" ht="17.399999999999999">
      <c r="A65" s="15" t="s">
        <v>20</v>
      </c>
      <c r="B65" s="15">
        <v>64</v>
      </c>
      <c r="C65" s="15" t="s">
        <v>18</v>
      </c>
      <c r="D65" s="15" t="s">
        <v>293</v>
      </c>
      <c r="E65" s="15">
        <v>-3.9132419999999999</v>
      </c>
      <c r="F65" s="15">
        <v>40.421156000000003</v>
      </c>
      <c r="G65" s="15" t="s">
        <v>294</v>
      </c>
      <c r="H65" s="15">
        <v>4.967867</v>
      </c>
      <c r="I65" s="15" t="s">
        <v>28</v>
      </c>
      <c r="J65" s="15">
        <f>VLOOKUP($I65,Distritos!$E$6:$P$14,8,FALSE)</f>
        <v>36050</v>
      </c>
      <c r="K65" s="15">
        <f>VLOOKUP($I65,Distritos!$E$6:$P$14,2,FALSE)</f>
        <v>3500</v>
      </c>
      <c r="L65" s="20">
        <f>VLOOKUP($I65,Distritos!$E$6:$P$14,9,FALSE)</f>
        <v>1107.5949367088608</v>
      </c>
      <c r="M65" s="20">
        <f>VLOOKUP($I65,Distritos!$E$6:$P$14,10,FALSE)</f>
        <v>1658.1</v>
      </c>
      <c r="N65" s="12">
        <f t="shared" si="0"/>
        <v>0.87019561283246316</v>
      </c>
      <c r="O65" s="12">
        <v>1.4</v>
      </c>
      <c r="P65" s="52">
        <f t="shared" si="1"/>
        <v>0.47374285714285713</v>
      </c>
      <c r="Q65" s="14">
        <f t="shared" si="2"/>
        <v>17078.43</v>
      </c>
      <c r="R65" s="19">
        <v>1.1178534275438241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1"/>
      <c r="AG65" s="11"/>
      <c r="AH65" s="11"/>
      <c r="AI65" s="11"/>
    </row>
    <row r="66" spans="1:35" ht="34.799999999999997">
      <c r="A66" s="19" t="s">
        <v>20</v>
      </c>
      <c r="B66" s="19">
        <v>65</v>
      </c>
      <c r="C66" s="19" t="s">
        <v>18</v>
      </c>
      <c r="D66" s="19" t="s">
        <v>295</v>
      </c>
      <c r="E66" s="19">
        <v>-3.8969339999999999</v>
      </c>
      <c r="F66" s="19">
        <v>40.433309000000001</v>
      </c>
      <c r="G66" s="19" t="s">
        <v>296</v>
      </c>
      <c r="H66" s="19">
        <v>3.046411</v>
      </c>
      <c r="I66" s="19" t="s">
        <v>23</v>
      </c>
      <c r="J66" s="19">
        <f>VLOOKUP($I66,Distritos!$E$6:$P$14,8,FALSE)</f>
        <v>33950</v>
      </c>
      <c r="K66" s="19">
        <f>VLOOKUP($I66,Distritos!$E$6:$P$14,2,FALSE)</f>
        <v>2217</v>
      </c>
      <c r="L66" s="21">
        <f>VLOOKUP($I66,Distritos!$E$6:$P$14,9,FALSE)</f>
        <v>694.98432601880882</v>
      </c>
      <c r="M66" s="21">
        <f>VLOOKUP($I66,Distritos!$E$6:$P$14,10,FALSE)</f>
        <v>992.08333333333337</v>
      </c>
      <c r="N66" s="16">
        <f t="shared" ref="N66:N129" si="3">(J66*M66/K66)/19625.9665621735</f>
        <v>0.77408951431480921</v>
      </c>
      <c r="O66" s="12">
        <v>1.4</v>
      </c>
      <c r="P66" s="52">
        <f t="shared" ref="P66:P129" si="4">M66/K66</f>
        <v>0.44748909938355136</v>
      </c>
      <c r="Q66" s="14">
        <f t="shared" ref="Q66:Q129" si="5">P66*J66</f>
        <v>15192.254924071569</v>
      </c>
      <c r="R66" s="19">
        <v>0.99439551756179845</v>
      </c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1"/>
      <c r="AG66" s="11"/>
      <c r="AH66" s="11"/>
      <c r="AI66" s="11"/>
    </row>
    <row r="67" spans="1:35" ht="17.399999999999999">
      <c r="A67" s="15" t="s">
        <v>20</v>
      </c>
      <c r="B67" s="15">
        <v>66</v>
      </c>
      <c r="C67" s="15" t="s">
        <v>18</v>
      </c>
      <c r="D67" s="15" t="s">
        <v>297</v>
      </c>
      <c r="E67" s="15">
        <v>-3.9093800000000001</v>
      </c>
      <c r="F67" s="15">
        <v>40.428801</v>
      </c>
      <c r="G67" s="15" t="s">
        <v>298</v>
      </c>
      <c r="H67" s="15">
        <v>4.123424</v>
      </c>
      <c r="I67" s="15" t="s">
        <v>28</v>
      </c>
      <c r="J67" s="15">
        <f>VLOOKUP($I67,Distritos!$E$6:$P$14,8,FALSE)</f>
        <v>36050</v>
      </c>
      <c r="K67" s="15">
        <f>VLOOKUP($I67,Distritos!$E$6:$P$14,2,FALSE)</f>
        <v>3500</v>
      </c>
      <c r="L67" s="20">
        <f>VLOOKUP($I67,Distritos!$E$6:$P$14,9,FALSE)</f>
        <v>1107.5949367088608</v>
      </c>
      <c r="M67" s="20">
        <f>VLOOKUP($I67,Distritos!$E$6:$P$14,10,FALSE)</f>
        <v>1658.1</v>
      </c>
      <c r="N67" s="12">
        <f t="shared" si="3"/>
        <v>0.87019561283246316</v>
      </c>
      <c r="O67" s="12">
        <v>1.4</v>
      </c>
      <c r="P67" s="52">
        <f t="shared" si="4"/>
        <v>0.47374285714285713</v>
      </c>
      <c r="Q67" s="14">
        <f t="shared" si="5"/>
        <v>17078.43</v>
      </c>
      <c r="R67" s="19">
        <v>1.1178534275438241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1"/>
      <c r="AG67" s="11"/>
      <c r="AH67" s="11"/>
      <c r="AI67" s="11"/>
    </row>
    <row r="68" spans="1:35" ht="34.799999999999997">
      <c r="A68" s="19" t="s">
        <v>20</v>
      </c>
      <c r="B68" s="19">
        <v>67</v>
      </c>
      <c r="C68" s="19" t="s">
        <v>18</v>
      </c>
      <c r="D68" s="19" t="s">
        <v>299</v>
      </c>
      <c r="E68" s="19">
        <v>-3.9076629999999999</v>
      </c>
      <c r="F68" s="19">
        <v>40.423834999999997</v>
      </c>
      <c r="G68" s="19" t="s">
        <v>300</v>
      </c>
      <c r="H68" s="19">
        <v>4.4362019999999998</v>
      </c>
      <c r="I68" s="19" t="s">
        <v>28</v>
      </c>
      <c r="J68" s="19">
        <f>VLOOKUP($I68,Distritos!$E$6:$P$14,8,FALSE)</f>
        <v>36050</v>
      </c>
      <c r="K68" s="19">
        <f>VLOOKUP($I68,Distritos!$E$6:$P$14,2,FALSE)</f>
        <v>3500</v>
      </c>
      <c r="L68" s="21">
        <f>VLOOKUP($I68,Distritos!$E$6:$P$14,9,FALSE)</f>
        <v>1107.5949367088608</v>
      </c>
      <c r="M68" s="21">
        <f>VLOOKUP($I68,Distritos!$E$6:$P$14,10,FALSE)</f>
        <v>1658.1</v>
      </c>
      <c r="N68" s="16">
        <f t="shared" si="3"/>
        <v>0.87019561283246316</v>
      </c>
      <c r="O68" s="12">
        <v>1.4</v>
      </c>
      <c r="P68" s="52">
        <f t="shared" si="4"/>
        <v>0.47374285714285713</v>
      </c>
      <c r="Q68" s="14">
        <f t="shared" si="5"/>
        <v>17078.43</v>
      </c>
      <c r="R68" s="19">
        <v>1.1178534275438241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1"/>
      <c r="AG68" s="11"/>
      <c r="AH68" s="11"/>
      <c r="AI68" s="11"/>
    </row>
    <row r="69" spans="1:35" ht="34.799999999999997">
      <c r="A69" s="15" t="s">
        <v>20</v>
      </c>
      <c r="B69" s="15">
        <v>68</v>
      </c>
      <c r="C69" s="15" t="s">
        <v>18</v>
      </c>
      <c r="D69" s="15" t="s">
        <v>301</v>
      </c>
      <c r="E69" s="15">
        <v>-3.9159030000000001</v>
      </c>
      <c r="F69" s="15">
        <v>40.436444999999999</v>
      </c>
      <c r="G69" s="15" t="s">
        <v>302</v>
      </c>
      <c r="H69" s="15">
        <v>4.0416920000000003</v>
      </c>
      <c r="I69" s="15" t="s">
        <v>28</v>
      </c>
      <c r="J69" s="15">
        <f>VLOOKUP($I69,Distritos!$E$6:$P$14,8,FALSE)</f>
        <v>36050</v>
      </c>
      <c r="K69" s="15">
        <f>VLOOKUP($I69,Distritos!$E$6:$P$14,2,FALSE)</f>
        <v>3500</v>
      </c>
      <c r="L69" s="20">
        <f>VLOOKUP($I69,Distritos!$E$6:$P$14,9,FALSE)</f>
        <v>1107.5949367088608</v>
      </c>
      <c r="M69" s="20">
        <f>VLOOKUP($I69,Distritos!$E$6:$P$14,10,FALSE)</f>
        <v>1658.1</v>
      </c>
      <c r="N69" s="12">
        <f t="shared" si="3"/>
        <v>0.87019561283246316</v>
      </c>
      <c r="O69" s="12">
        <v>1.4</v>
      </c>
      <c r="P69" s="52">
        <f t="shared" si="4"/>
        <v>0.47374285714285713</v>
      </c>
      <c r="Q69" s="14">
        <f t="shared" si="5"/>
        <v>17078.43</v>
      </c>
      <c r="R69" s="19">
        <v>1.1178534275438241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1"/>
      <c r="AG69" s="11"/>
      <c r="AH69" s="11"/>
      <c r="AI69" s="11"/>
    </row>
    <row r="70" spans="1:35" ht="34.799999999999997">
      <c r="A70" s="19" t="s">
        <v>20</v>
      </c>
      <c r="B70" s="19">
        <v>69</v>
      </c>
      <c r="C70" s="19" t="s">
        <v>18</v>
      </c>
      <c r="D70" s="19" t="s">
        <v>303</v>
      </c>
      <c r="E70" s="19">
        <v>-3.9086069999999999</v>
      </c>
      <c r="F70" s="19">
        <v>40.418084999999998</v>
      </c>
      <c r="G70" s="19" t="s">
        <v>304</v>
      </c>
      <c r="H70" s="19">
        <v>4.9955210000000001</v>
      </c>
      <c r="I70" s="19" t="s">
        <v>29</v>
      </c>
      <c r="J70" s="19">
        <f>VLOOKUP($I70,Distritos!$E$6:$P$14,8,FALSE)</f>
        <v>33250</v>
      </c>
      <c r="K70" s="19">
        <f>VLOOKUP($I70,Distritos!$E$6:$P$14,2,FALSE)</f>
        <v>1385</v>
      </c>
      <c r="L70" s="21">
        <f>VLOOKUP($I70,Distritos!$E$6:$P$14,9,FALSE)</f>
        <v>1612.3399301513389</v>
      </c>
      <c r="M70" s="21">
        <f>VLOOKUP($I70,Distritos!$E$6:$P$14,10,FALSE)</f>
        <v>591.15</v>
      </c>
      <c r="N70" s="16">
        <f t="shared" si="3"/>
        <v>0.72311690668014861</v>
      </c>
      <c r="O70" s="12">
        <v>1.4</v>
      </c>
      <c r="P70" s="52">
        <f t="shared" si="4"/>
        <v>0.42682310469314078</v>
      </c>
      <c r="Q70" s="14">
        <f t="shared" si="5"/>
        <v>14191.86823104693</v>
      </c>
      <c r="R70" s="19">
        <v>0.92891609740041214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1"/>
      <c r="AG70" s="11"/>
      <c r="AH70" s="11"/>
      <c r="AI70" s="11"/>
    </row>
    <row r="71" spans="1:35" ht="34.799999999999997">
      <c r="A71" s="15" t="s">
        <v>20</v>
      </c>
      <c r="B71" s="15">
        <v>70</v>
      </c>
      <c r="C71" s="15" t="s">
        <v>18</v>
      </c>
      <c r="D71" s="15" t="s">
        <v>305</v>
      </c>
      <c r="E71" s="15">
        <v>-3.903715</v>
      </c>
      <c r="F71" s="15">
        <v>40.420175999999998</v>
      </c>
      <c r="G71" s="15" t="s">
        <v>306</v>
      </c>
      <c r="H71" s="15">
        <v>4.572146</v>
      </c>
      <c r="I71" s="15" t="s">
        <v>29</v>
      </c>
      <c r="J71" s="15">
        <f>VLOOKUP($I71,Distritos!$E$6:$P$14,8,FALSE)</f>
        <v>33250</v>
      </c>
      <c r="K71" s="15">
        <f>VLOOKUP($I71,Distritos!$E$6:$P$14,2,FALSE)</f>
        <v>1385</v>
      </c>
      <c r="L71" s="20">
        <f>VLOOKUP($I71,Distritos!$E$6:$P$14,9,FALSE)</f>
        <v>1612.3399301513389</v>
      </c>
      <c r="M71" s="20">
        <f>VLOOKUP($I71,Distritos!$E$6:$P$14,10,FALSE)</f>
        <v>591.15</v>
      </c>
      <c r="N71" s="12">
        <f t="shared" si="3"/>
        <v>0.72311690668014861</v>
      </c>
      <c r="O71" s="12">
        <v>1.4</v>
      </c>
      <c r="P71" s="52">
        <f t="shared" si="4"/>
        <v>0.42682310469314078</v>
      </c>
      <c r="Q71" s="14">
        <f t="shared" si="5"/>
        <v>14191.86823104693</v>
      </c>
      <c r="R71" s="19">
        <v>0.92891609740041214</v>
      </c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1"/>
      <c r="AG71" s="11"/>
      <c r="AH71" s="11"/>
      <c r="AI71" s="11"/>
    </row>
    <row r="72" spans="1:35" ht="34.799999999999997">
      <c r="A72" s="19" t="s">
        <v>20</v>
      </c>
      <c r="B72" s="19">
        <v>71</v>
      </c>
      <c r="C72" s="19" t="s">
        <v>18</v>
      </c>
      <c r="D72" s="19" t="s">
        <v>307</v>
      </c>
      <c r="E72" s="19">
        <v>-3.9024269999999999</v>
      </c>
      <c r="F72" s="19">
        <v>40.415733000000003</v>
      </c>
      <c r="G72" s="19" t="s">
        <v>308</v>
      </c>
      <c r="H72" s="19">
        <v>4.9435950000000002</v>
      </c>
      <c r="I72" s="19" t="s">
        <v>29</v>
      </c>
      <c r="J72" s="19">
        <f>VLOOKUP($I72,Distritos!$E$6:$P$14,8,FALSE)</f>
        <v>33250</v>
      </c>
      <c r="K72" s="19">
        <f>VLOOKUP($I72,Distritos!$E$6:$P$14,2,FALSE)</f>
        <v>1385</v>
      </c>
      <c r="L72" s="21">
        <f>VLOOKUP($I72,Distritos!$E$6:$P$14,9,FALSE)</f>
        <v>1612.3399301513389</v>
      </c>
      <c r="M72" s="21">
        <f>VLOOKUP($I72,Distritos!$E$6:$P$14,10,FALSE)</f>
        <v>591.15</v>
      </c>
      <c r="N72" s="16">
        <f t="shared" si="3"/>
        <v>0.72311690668014861</v>
      </c>
      <c r="O72" s="12">
        <v>1.4</v>
      </c>
      <c r="P72" s="52">
        <f t="shared" si="4"/>
        <v>0.42682310469314078</v>
      </c>
      <c r="Q72" s="14">
        <f t="shared" si="5"/>
        <v>14191.86823104693</v>
      </c>
      <c r="R72" s="19">
        <v>0.92891609740041214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1"/>
      <c r="AG72" s="11"/>
      <c r="AH72" s="11"/>
      <c r="AI72" s="11"/>
    </row>
    <row r="73" spans="1:35" ht="17.399999999999999">
      <c r="A73" s="15" t="s">
        <v>20</v>
      </c>
      <c r="B73" s="15">
        <v>72</v>
      </c>
      <c r="C73" s="15" t="s">
        <v>18</v>
      </c>
      <c r="D73" s="15" t="s">
        <v>309</v>
      </c>
      <c r="E73" s="15">
        <v>-3.8958179999999998</v>
      </c>
      <c r="F73" s="15">
        <v>40.414425999999999</v>
      </c>
      <c r="G73" s="15" t="s">
        <v>310</v>
      </c>
      <c r="H73" s="15">
        <v>4.8391109999999999</v>
      </c>
      <c r="I73" s="15" t="s">
        <v>26</v>
      </c>
      <c r="J73" s="15">
        <f>VLOOKUP($I73,Distritos!$E$6:$P$14,8,FALSE)</f>
        <v>36050</v>
      </c>
      <c r="K73" s="15">
        <f>VLOOKUP($I73,Distritos!$E$6:$P$14,2,FALSE)</f>
        <v>2690</v>
      </c>
      <c r="L73" s="20">
        <f>VLOOKUP($I73,Distritos!$E$6:$P$14,9,FALSE)</f>
        <v>9539.0070921985825</v>
      </c>
      <c r="M73" s="20">
        <f>VLOOKUP($I73,Distritos!$E$6:$P$14,10,FALSE)</f>
        <v>1308.8333333333333</v>
      </c>
      <c r="N73" s="12">
        <f t="shared" si="3"/>
        <v>0.89372988747689774</v>
      </c>
      <c r="O73" s="12">
        <v>1.4</v>
      </c>
      <c r="P73" s="52">
        <f t="shared" si="4"/>
        <v>0.48655514250309789</v>
      </c>
      <c r="Q73" s="14">
        <f t="shared" si="5"/>
        <v>17540.31288723668</v>
      </c>
      <c r="R73" s="19">
        <v>1.1480855606275655</v>
      </c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1"/>
      <c r="AG73" s="11"/>
      <c r="AH73" s="11"/>
      <c r="AI73" s="11"/>
    </row>
    <row r="74" spans="1:35" ht="34.799999999999997">
      <c r="A74" s="19" t="s">
        <v>20</v>
      </c>
      <c r="B74" s="19">
        <v>73</v>
      </c>
      <c r="C74" s="19" t="s">
        <v>18</v>
      </c>
      <c r="D74" s="19" t="s">
        <v>311</v>
      </c>
      <c r="E74" s="19">
        <v>-3.8966769999999999</v>
      </c>
      <c r="F74" s="19">
        <v>40.419522999999998</v>
      </c>
      <c r="G74" s="19" t="s">
        <v>312</v>
      </c>
      <c r="H74" s="19">
        <v>4.347842</v>
      </c>
      <c r="I74" s="19" t="s">
        <v>26</v>
      </c>
      <c r="J74" s="19">
        <f>VLOOKUP($I74,Distritos!$E$6:$P$14,8,FALSE)</f>
        <v>36050</v>
      </c>
      <c r="K74" s="19">
        <f>VLOOKUP($I74,Distritos!$E$6:$P$14,2,FALSE)</f>
        <v>2690</v>
      </c>
      <c r="L74" s="21">
        <f>VLOOKUP($I74,Distritos!$E$6:$P$14,9,FALSE)</f>
        <v>9539.0070921985825</v>
      </c>
      <c r="M74" s="21">
        <f>VLOOKUP($I74,Distritos!$E$6:$P$14,10,FALSE)</f>
        <v>1308.8333333333333</v>
      </c>
      <c r="N74" s="16">
        <f t="shared" si="3"/>
        <v>0.89372988747689774</v>
      </c>
      <c r="O74" s="12">
        <v>1.4</v>
      </c>
      <c r="P74" s="52">
        <f t="shared" si="4"/>
        <v>0.48655514250309789</v>
      </c>
      <c r="Q74" s="14">
        <f t="shared" si="5"/>
        <v>17540.31288723668</v>
      </c>
      <c r="R74" s="19">
        <v>1.1480855606275655</v>
      </c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1"/>
      <c r="AG74" s="11"/>
      <c r="AH74" s="11"/>
      <c r="AI74" s="11"/>
    </row>
    <row r="75" spans="1:35" ht="34.799999999999997">
      <c r="A75" s="15" t="s">
        <v>20</v>
      </c>
      <c r="B75" s="15">
        <v>74</v>
      </c>
      <c r="C75" s="15" t="s">
        <v>18</v>
      </c>
      <c r="D75" s="15" t="s">
        <v>313</v>
      </c>
      <c r="E75" s="15">
        <v>-3.8935870000000001</v>
      </c>
      <c r="F75" s="15">
        <v>40.423378</v>
      </c>
      <c r="G75" s="15" t="s">
        <v>314</v>
      </c>
      <c r="H75" s="15">
        <v>3.8489140000000002</v>
      </c>
      <c r="I75" s="15" t="s">
        <v>27</v>
      </c>
      <c r="J75" s="15">
        <f>VLOOKUP($I75,Distritos!$E$6:$P$14,8,FALSE)</f>
        <v>33950</v>
      </c>
      <c r="K75" s="15">
        <f>VLOOKUP($I75,Distritos!$E$6:$P$14,2,FALSE)</f>
        <v>2574</v>
      </c>
      <c r="L75" s="20">
        <f>VLOOKUP($I75,Distritos!$E$6:$P$14,9,FALSE)</f>
        <v>7110.4972375690613</v>
      </c>
      <c r="M75" s="20">
        <f>VLOOKUP($I75,Distritos!$E$6:$P$14,10,FALSE)</f>
        <v>1269.7666666666667</v>
      </c>
      <c r="N75" s="12">
        <f t="shared" si="3"/>
        <v>0.85334392969355433</v>
      </c>
      <c r="O75" s="12">
        <v>1.4</v>
      </c>
      <c r="P75" s="52">
        <f t="shared" si="4"/>
        <v>0.49330484330484331</v>
      </c>
      <c r="Q75" s="14">
        <f t="shared" si="5"/>
        <v>16747.699430199431</v>
      </c>
      <c r="R75" s="19">
        <v>1.0962057526085351</v>
      </c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1"/>
      <c r="AG75" s="11"/>
      <c r="AH75" s="11"/>
      <c r="AI75" s="11"/>
    </row>
    <row r="76" spans="1:35" ht="17.399999999999999">
      <c r="A76" s="19" t="s">
        <v>20</v>
      </c>
      <c r="B76" s="19">
        <v>75</v>
      </c>
      <c r="C76" s="19" t="s">
        <v>18</v>
      </c>
      <c r="D76" s="19" t="s">
        <v>315</v>
      </c>
      <c r="E76" s="19">
        <v>-3.9116110000000002</v>
      </c>
      <c r="F76" s="19">
        <v>40.438012999999998</v>
      </c>
      <c r="G76" s="19" t="s">
        <v>316</v>
      </c>
      <c r="H76" s="19">
        <v>3.6403729999999999</v>
      </c>
      <c r="I76" s="19" t="s">
        <v>23</v>
      </c>
      <c r="J76" s="19">
        <f>VLOOKUP($I76,Distritos!$E$6:$P$14,8,FALSE)</f>
        <v>33950</v>
      </c>
      <c r="K76" s="19">
        <f>VLOOKUP($I76,Distritos!$E$6:$P$14,2,FALSE)</f>
        <v>2217</v>
      </c>
      <c r="L76" s="21">
        <f>VLOOKUP($I76,Distritos!$E$6:$P$14,9,FALSE)</f>
        <v>694.98432601880882</v>
      </c>
      <c r="M76" s="21">
        <f>VLOOKUP($I76,Distritos!$E$6:$P$14,10,FALSE)</f>
        <v>992.08333333333337</v>
      </c>
      <c r="N76" s="16">
        <f t="shared" si="3"/>
        <v>0.77408951431480921</v>
      </c>
      <c r="O76" s="12">
        <v>1.4</v>
      </c>
      <c r="P76" s="52">
        <f t="shared" si="4"/>
        <v>0.44748909938355136</v>
      </c>
      <c r="Q76" s="14">
        <f t="shared" si="5"/>
        <v>15192.254924071569</v>
      </c>
      <c r="R76" s="19">
        <v>0.99439551756179845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1"/>
      <c r="AG76" s="11"/>
      <c r="AH76" s="11"/>
      <c r="AI76" s="11"/>
    </row>
    <row r="77" spans="1:35" ht="34.799999999999997">
      <c r="A77" s="15" t="s">
        <v>20</v>
      </c>
      <c r="B77" s="15">
        <v>76</v>
      </c>
      <c r="C77" s="15" t="s">
        <v>18</v>
      </c>
      <c r="D77" s="15" t="s">
        <v>317</v>
      </c>
      <c r="E77" s="15">
        <v>-3.8987370000000001</v>
      </c>
      <c r="F77" s="15">
        <v>40.438012999999998</v>
      </c>
      <c r="G77" s="15" t="s">
        <v>318</v>
      </c>
      <c r="H77" s="15">
        <v>2.764256</v>
      </c>
      <c r="I77" s="15" t="s">
        <v>23</v>
      </c>
      <c r="J77" s="15">
        <f>VLOOKUP($I77,Distritos!$E$6:$P$14,8,FALSE)</f>
        <v>33950</v>
      </c>
      <c r="K77" s="15">
        <f>VLOOKUP($I77,Distritos!$E$6:$P$14,2,FALSE)</f>
        <v>2217</v>
      </c>
      <c r="L77" s="20">
        <f>VLOOKUP($I77,Distritos!$E$6:$P$14,9,FALSE)</f>
        <v>694.98432601880882</v>
      </c>
      <c r="M77" s="20">
        <f>VLOOKUP($I77,Distritos!$E$6:$P$14,10,FALSE)</f>
        <v>992.08333333333337</v>
      </c>
      <c r="N77" s="12">
        <f t="shared" si="3"/>
        <v>0.77408951431480921</v>
      </c>
      <c r="O77" s="12">
        <v>1.4</v>
      </c>
      <c r="P77" s="52">
        <f t="shared" si="4"/>
        <v>0.44748909938355136</v>
      </c>
      <c r="Q77" s="14">
        <f t="shared" si="5"/>
        <v>15192.254924071569</v>
      </c>
      <c r="R77" s="19">
        <v>0.99439551756179845</v>
      </c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1"/>
      <c r="AG77" s="11"/>
      <c r="AH77" s="11"/>
      <c r="AI77" s="11"/>
    </row>
    <row r="78" spans="1:35" ht="34.799999999999997">
      <c r="A78" s="19" t="s">
        <v>20</v>
      </c>
      <c r="B78" s="19">
        <v>77</v>
      </c>
      <c r="C78" s="19" t="s">
        <v>18</v>
      </c>
      <c r="D78" s="19" t="s">
        <v>319</v>
      </c>
      <c r="E78" s="19">
        <v>-3.9076629999999999</v>
      </c>
      <c r="F78" s="19">
        <v>40.434353999999999</v>
      </c>
      <c r="G78" s="19" t="s">
        <v>320</v>
      </c>
      <c r="H78" s="19">
        <v>3.6015739999999998</v>
      </c>
      <c r="I78" s="19" t="s">
        <v>23</v>
      </c>
      <c r="J78" s="19">
        <f>VLOOKUP($I78,Distritos!$E$6:$P$14,8,FALSE)</f>
        <v>33950</v>
      </c>
      <c r="K78" s="19">
        <f>VLOOKUP($I78,Distritos!$E$6:$P$14,2,FALSE)</f>
        <v>2217</v>
      </c>
      <c r="L78" s="21">
        <f>VLOOKUP($I78,Distritos!$E$6:$P$14,9,FALSE)</f>
        <v>694.98432601880882</v>
      </c>
      <c r="M78" s="21">
        <f>VLOOKUP($I78,Distritos!$E$6:$P$14,10,FALSE)</f>
        <v>992.08333333333337</v>
      </c>
      <c r="N78" s="16">
        <f t="shared" si="3"/>
        <v>0.77408951431480921</v>
      </c>
      <c r="O78" s="12">
        <v>1.4</v>
      </c>
      <c r="P78" s="52">
        <f t="shared" si="4"/>
        <v>0.44748909938355136</v>
      </c>
      <c r="Q78" s="14">
        <f t="shared" si="5"/>
        <v>15192.254924071569</v>
      </c>
      <c r="R78" s="19">
        <v>0.99439551756179845</v>
      </c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1"/>
      <c r="AG78" s="11"/>
      <c r="AH78" s="11"/>
      <c r="AI78" s="11"/>
    </row>
    <row r="79" spans="1:35" ht="17.399999999999999">
      <c r="A79" s="15" t="s">
        <v>20</v>
      </c>
      <c r="B79" s="15">
        <v>78</v>
      </c>
      <c r="C79" s="15" t="s">
        <v>18</v>
      </c>
      <c r="D79" s="15" t="s">
        <v>321</v>
      </c>
      <c r="E79" s="15">
        <v>-3.9021699999999999</v>
      </c>
      <c r="F79" s="15">
        <v>40.434224</v>
      </c>
      <c r="G79" s="15" t="s">
        <v>322</v>
      </c>
      <c r="H79" s="15">
        <v>3.2655029999999998</v>
      </c>
      <c r="I79" s="15" t="s">
        <v>23</v>
      </c>
      <c r="J79" s="15">
        <f>VLOOKUP($I79,Distritos!$E$6:$P$14,8,FALSE)</f>
        <v>33950</v>
      </c>
      <c r="K79" s="15">
        <f>VLOOKUP($I79,Distritos!$E$6:$P$14,2,FALSE)</f>
        <v>2217</v>
      </c>
      <c r="L79" s="20">
        <f>VLOOKUP($I79,Distritos!$E$6:$P$14,9,FALSE)</f>
        <v>694.98432601880882</v>
      </c>
      <c r="M79" s="20">
        <f>VLOOKUP($I79,Distritos!$E$6:$P$14,10,FALSE)</f>
        <v>992.08333333333337</v>
      </c>
      <c r="N79" s="12">
        <f t="shared" si="3"/>
        <v>0.77408951431480921</v>
      </c>
      <c r="O79" s="12">
        <v>1.4</v>
      </c>
      <c r="P79" s="52">
        <f t="shared" si="4"/>
        <v>0.44748909938355136</v>
      </c>
      <c r="Q79" s="14">
        <f t="shared" si="5"/>
        <v>15192.254924071569</v>
      </c>
      <c r="R79" s="19">
        <v>0.99439551756179845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1"/>
      <c r="AG79" s="11"/>
      <c r="AH79" s="11"/>
      <c r="AI79" s="11"/>
    </row>
    <row r="80" spans="1:35" ht="34.799999999999997">
      <c r="A80" s="19" t="s">
        <v>20</v>
      </c>
      <c r="B80" s="19">
        <v>79</v>
      </c>
      <c r="C80" s="19" t="s">
        <v>18</v>
      </c>
      <c r="D80" s="19" t="s">
        <v>323</v>
      </c>
      <c r="E80" s="19">
        <v>-3.8989940000000001</v>
      </c>
      <c r="F80" s="19">
        <v>40.428865999999999</v>
      </c>
      <c r="G80" s="19" t="s">
        <v>324</v>
      </c>
      <c r="H80" s="19">
        <v>3.5468519999999999</v>
      </c>
      <c r="I80" s="19" t="s">
        <v>23</v>
      </c>
      <c r="J80" s="19">
        <f>VLOOKUP($I80,Distritos!$E$6:$P$14,8,FALSE)</f>
        <v>33950</v>
      </c>
      <c r="K80" s="19">
        <f>VLOOKUP($I80,Distritos!$E$6:$P$14,2,FALSE)</f>
        <v>2217</v>
      </c>
      <c r="L80" s="21">
        <f>VLOOKUP($I80,Distritos!$E$6:$P$14,9,FALSE)</f>
        <v>694.98432601880882</v>
      </c>
      <c r="M80" s="21">
        <f>VLOOKUP($I80,Distritos!$E$6:$P$14,10,FALSE)</f>
        <v>992.08333333333337</v>
      </c>
      <c r="N80" s="16">
        <f t="shared" si="3"/>
        <v>0.77408951431480921</v>
      </c>
      <c r="O80" s="12">
        <v>1.4</v>
      </c>
      <c r="P80" s="52">
        <f t="shared" si="4"/>
        <v>0.44748909938355136</v>
      </c>
      <c r="Q80" s="14">
        <f t="shared" si="5"/>
        <v>15192.254924071569</v>
      </c>
      <c r="R80" s="19">
        <v>0.99439551756179845</v>
      </c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1"/>
      <c r="AG80" s="11"/>
      <c r="AH80" s="11"/>
      <c r="AI80" s="11"/>
    </row>
    <row r="81" spans="1:35" ht="17.399999999999999">
      <c r="A81" s="15" t="s">
        <v>20</v>
      </c>
      <c r="B81" s="15">
        <v>80</v>
      </c>
      <c r="C81" s="15" t="s">
        <v>18</v>
      </c>
      <c r="D81" s="15" t="s">
        <v>325</v>
      </c>
      <c r="E81" s="15">
        <v>-3.88775</v>
      </c>
      <c r="F81" s="15">
        <v>40.428277999999999</v>
      </c>
      <c r="G81" s="15" t="s">
        <v>326</v>
      </c>
      <c r="H81" s="15">
        <v>3.1562640000000002</v>
      </c>
      <c r="I81" s="15" t="s">
        <v>24</v>
      </c>
      <c r="J81" s="15">
        <f>VLOOKUP($I81,Distritos!$E$6:$P$14,8,FALSE)</f>
        <v>33250</v>
      </c>
      <c r="K81" s="15">
        <f>VLOOKUP($I81,Distritos!$E$6:$P$14,2,FALSE)</f>
        <v>1967</v>
      </c>
      <c r="L81" s="20">
        <f>VLOOKUP($I81,Distritos!$E$6:$P$14,9,FALSE)</f>
        <v>2422.4137931034479</v>
      </c>
      <c r="M81" s="20">
        <f>VLOOKUP($I81,Distritos!$E$6:$P$14,10,FALSE)</f>
        <v>973.61666666666667</v>
      </c>
      <c r="N81" s="12">
        <f t="shared" si="3"/>
        <v>0.83857948729934029</v>
      </c>
      <c r="O81" s="12">
        <v>1.4</v>
      </c>
      <c r="P81" s="52">
        <f t="shared" si="4"/>
        <v>0.49497542789357735</v>
      </c>
      <c r="Q81" s="14">
        <f t="shared" si="5"/>
        <v>16457.932977461445</v>
      </c>
      <c r="R81" s="19">
        <v>1.077239347477597</v>
      </c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1"/>
      <c r="AG81" s="11"/>
      <c r="AH81" s="11"/>
      <c r="AI81" s="11"/>
    </row>
    <row r="82" spans="1:35" ht="34.799999999999997">
      <c r="A82" s="19" t="s">
        <v>20</v>
      </c>
      <c r="B82" s="19">
        <v>81</v>
      </c>
      <c r="C82" s="19" t="s">
        <v>18</v>
      </c>
      <c r="D82" s="19" t="s">
        <v>327</v>
      </c>
      <c r="E82" s="19">
        <v>-3.9047450000000001</v>
      </c>
      <c r="F82" s="19">
        <v>40.429845999999998</v>
      </c>
      <c r="G82" s="19" t="s">
        <v>328</v>
      </c>
      <c r="H82" s="19">
        <v>3.7677930000000002</v>
      </c>
      <c r="I82" s="19" t="s">
        <v>23</v>
      </c>
      <c r="J82" s="19">
        <f>VLOOKUP($I82,Distritos!$E$6:$P$14,8,FALSE)</f>
        <v>33950</v>
      </c>
      <c r="K82" s="19">
        <f>VLOOKUP($I82,Distritos!$E$6:$P$14,2,FALSE)</f>
        <v>2217</v>
      </c>
      <c r="L82" s="21">
        <f>VLOOKUP($I82,Distritos!$E$6:$P$14,9,FALSE)</f>
        <v>694.98432601880882</v>
      </c>
      <c r="M82" s="21">
        <f>VLOOKUP($I82,Distritos!$E$6:$P$14,10,FALSE)</f>
        <v>992.08333333333337</v>
      </c>
      <c r="N82" s="16">
        <f t="shared" si="3"/>
        <v>0.77408951431480921</v>
      </c>
      <c r="O82" s="12">
        <v>1.4</v>
      </c>
      <c r="P82" s="52">
        <f t="shared" si="4"/>
        <v>0.44748909938355136</v>
      </c>
      <c r="Q82" s="14">
        <f t="shared" si="5"/>
        <v>15192.254924071569</v>
      </c>
      <c r="R82" s="19">
        <v>0.99439551756179845</v>
      </c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1"/>
      <c r="AG82" s="11"/>
      <c r="AH82" s="11"/>
      <c r="AI82" s="11"/>
    </row>
    <row r="83" spans="1:35" ht="17.399999999999999">
      <c r="A83" s="15" t="s">
        <v>20</v>
      </c>
      <c r="B83" s="15">
        <v>82</v>
      </c>
      <c r="C83" s="15" t="s">
        <v>18</v>
      </c>
      <c r="D83" s="15" t="s">
        <v>329</v>
      </c>
      <c r="E83" s="15">
        <v>-3.9011399999999998</v>
      </c>
      <c r="F83" s="15">
        <v>40.425077000000002</v>
      </c>
      <c r="G83" s="15" t="s">
        <v>330</v>
      </c>
      <c r="H83" s="15">
        <v>3.9967329999999999</v>
      </c>
      <c r="I83" s="15" t="s">
        <v>23</v>
      </c>
      <c r="J83" s="15">
        <f>VLOOKUP($I83,Distritos!$E$6:$P$14,8,FALSE)</f>
        <v>33950</v>
      </c>
      <c r="K83" s="15">
        <f>VLOOKUP($I83,Distritos!$E$6:$P$14,2,FALSE)</f>
        <v>2217</v>
      </c>
      <c r="L83" s="20">
        <f>VLOOKUP($I83,Distritos!$E$6:$P$14,9,FALSE)</f>
        <v>694.98432601880882</v>
      </c>
      <c r="M83" s="20">
        <f>VLOOKUP($I83,Distritos!$E$6:$P$14,10,FALSE)</f>
        <v>992.08333333333337</v>
      </c>
      <c r="N83" s="12">
        <f t="shared" si="3"/>
        <v>0.77408951431480921</v>
      </c>
      <c r="O83" s="12">
        <v>1.4</v>
      </c>
      <c r="P83" s="52">
        <f t="shared" si="4"/>
        <v>0.44748909938355136</v>
      </c>
      <c r="Q83" s="14">
        <f t="shared" si="5"/>
        <v>15192.254924071569</v>
      </c>
      <c r="R83" s="19">
        <v>0.99439551756179845</v>
      </c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1"/>
      <c r="AG83" s="11"/>
      <c r="AH83" s="11"/>
      <c r="AI83" s="11"/>
    </row>
    <row r="84" spans="1:35" ht="34.799999999999997">
      <c r="A84" s="19" t="s">
        <v>20</v>
      </c>
      <c r="B84" s="19">
        <v>83</v>
      </c>
      <c r="C84" s="19" t="s">
        <v>18</v>
      </c>
      <c r="D84" s="19" t="s">
        <v>331</v>
      </c>
      <c r="E84" s="19">
        <v>-3.8946170000000002</v>
      </c>
      <c r="F84" s="19">
        <v>40.427886000000001</v>
      </c>
      <c r="G84" s="19" t="s">
        <v>332</v>
      </c>
      <c r="H84" s="19">
        <v>3.4408069999999999</v>
      </c>
      <c r="I84" s="19" t="s">
        <v>23</v>
      </c>
      <c r="J84" s="19">
        <f>VLOOKUP($I84,Distritos!$E$6:$P$14,8,FALSE)</f>
        <v>33950</v>
      </c>
      <c r="K84" s="19">
        <f>VLOOKUP($I84,Distritos!$E$6:$P$14,2,FALSE)</f>
        <v>2217</v>
      </c>
      <c r="L84" s="21">
        <f>VLOOKUP($I84,Distritos!$E$6:$P$14,9,FALSE)</f>
        <v>694.98432601880882</v>
      </c>
      <c r="M84" s="21">
        <f>VLOOKUP($I84,Distritos!$E$6:$P$14,10,FALSE)</f>
        <v>992.08333333333337</v>
      </c>
      <c r="N84" s="16">
        <f t="shared" si="3"/>
        <v>0.77408951431480921</v>
      </c>
      <c r="O84" s="12">
        <v>1.4</v>
      </c>
      <c r="P84" s="52">
        <f t="shared" si="4"/>
        <v>0.44748909938355136</v>
      </c>
      <c r="Q84" s="14">
        <f t="shared" si="5"/>
        <v>15192.254924071569</v>
      </c>
      <c r="R84" s="19">
        <v>0.99439551756179845</v>
      </c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1"/>
      <c r="AG84" s="11"/>
      <c r="AH84" s="11"/>
      <c r="AI84" s="11"/>
    </row>
    <row r="85" spans="1:35" ht="34.799999999999997">
      <c r="A85" s="15" t="s">
        <v>20</v>
      </c>
      <c r="B85" s="15">
        <v>84</v>
      </c>
      <c r="C85" s="15" t="s">
        <v>18</v>
      </c>
      <c r="D85" s="15" t="s">
        <v>333</v>
      </c>
      <c r="E85" s="15">
        <v>-3.892042</v>
      </c>
      <c r="F85" s="15">
        <v>40.432068000000001</v>
      </c>
      <c r="G85" s="15" t="s">
        <v>334</v>
      </c>
      <c r="H85" s="15">
        <v>2.9288280000000002</v>
      </c>
      <c r="I85" s="15" t="s">
        <v>23</v>
      </c>
      <c r="J85" s="15">
        <f>VLOOKUP($I85,Distritos!$E$6:$P$14,8,FALSE)</f>
        <v>33950</v>
      </c>
      <c r="K85" s="15">
        <f>VLOOKUP($I85,Distritos!$E$6:$P$14,2,FALSE)</f>
        <v>2217</v>
      </c>
      <c r="L85" s="20">
        <f>VLOOKUP($I85,Distritos!$E$6:$P$14,9,FALSE)</f>
        <v>694.98432601880882</v>
      </c>
      <c r="M85" s="20">
        <f>VLOOKUP($I85,Distritos!$E$6:$P$14,10,FALSE)</f>
        <v>992.08333333333337</v>
      </c>
      <c r="N85" s="12">
        <f t="shared" si="3"/>
        <v>0.77408951431480921</v>
      </c>
      <c r="O85" s="12">
        <v>1.4</v>
      </c>
      <c r="P85" s="52">
        <f t="shared" si="4"/>
        <v>0.44748909938355136</v>
      </c>
      <c r="Q85" s="14">
        <f t="shared" si="5"/>
        <v>15192.254924071569</v>
      </c>
      <c r="R85" s="19">
        <v>0.99439551756179845</v>
      </c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1"/>
      <c r="AG85" s="11"/>
      <c r="AH85" s="11"/>
      <c r="AI85" s="11"/>
    </row>
    <row r="86" spans="1:35" ht="34.799999999999997">
      <c r="A86" s="19" t="s">
        <v>20</v>
      </c>
      <c r="B86" s="19">
        <v>85</v>
      </c>
      <c r="C86" s="19" t="s">
        <v>18</v>
      </c>
      <c r="D86" s="19" t="s">
        <v>335</v>
      </c>
      <c r="E86" s="19">
        <v>-3.8855189999999999</v>
      </c>
      <c r="F86" s="19">
        <v>40.432851999999997</v>
      </c>
      <c r="G86" s="19" t="s">
        <v>336</v>
      </c>
      <c r="H86" s="19">
        <v>2.6137350000000001</v>
      </c>
      <c r="I86" s="19" t="s">
        <v>24</v>
      </c>
      <c r="J86" s="19">
        <f>VLOOKUP($I86,Distritos!$E$6:$P$14,8,FALSE)</f>
        <v>33250</v>
      </c>
      <c r="K86" s="19">
        <f>VLOOKUP($I86,Distritos!$E$6:$P$14,2,FALSE)</f>
        <v>1967</v>
      </c>
      <c r="L86" s="21">
        <f>VLOOKUP($I86,Distritos!$E$6:$P$14,9,FALSE)</f>
        <v>2422.4137931034479</v>
      </c>
      <c r="M86" s="21">
        <f>VLOOKUP($I86,Distritos!$E$6:$P$14,10,FALSE)</f>
        <v>973.61666666666667</v>
      </c>
      <c r="N86" s="16">
        <f t="shared" si="3"/>
        <v>0.83857948729934029</v>
      </c>
      <c r="O86" s="12">
        <v>1.4</v>
      </c>
      <c r="P86" s="52">
        <f t="shared" si="4"/>
        <v>0.49497542789357735</v>
      </c>
      <c r="Q86" s="14">
        <f t="shared" si="5"/>
        <v>16457.932977461445</v>
      </c>
      <c r="R86" s="19">
        <v>1.077239347477597</v>
      </c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1"/>
      <c r="AG86" s="11"/>
      <c r="AH86" s="11"/>
      <c r="AI86" s="11"/>
    </row>
    <row r="87" spans="1:35" ht="17.399999999999999">
      <c r="A87" s="15" t="s">
        <v>20</v>
      </c>
      <c r="B87" s="15">
        <v>86</v>
      </c>
      <c r="C87" s="15" t="s">
        <v>18</v>
      </c>
      <c r="D87" s="15" t="s">
        <v>337</v>
      </c>
      <c r="E87" s="15">
        <v>-3.8893810000000002</v>
      </c>
      <c r="F87" s="15">
        <v>40.437359999999998</v>
      </c>
      <c r="G87" s="15" t="s">
        <v>338</v>
      </c>
      <c r="H87" s="15">
        <v>2.3087219999999999</v>
      </c>
      <c r="I87" s="15" t="s">
        <v>21</v>
      </c>
      <c r="J87" s="15">
        <f>VLOOKUP($I87,Distritos!$E$6:$P$14,8,FALSE)</f>
        <v>34650</v>
      </c>
      <c r="K87" s="15">
        <f>VLOOKUP($I87,Distritos!$E$6:$P$14,2,FALSE)</f>
        <v>2495</v>
      </c>
      <c r="L87" s="20">
        <f>VLOOKUP($I87,Distritos!$E$6:$P$14,9,FALSE)</f>
        <v>1043.9330543933054</v>
      </c>
      <c r="M87" s="20">
        <f>VLOOKUP($I87,Distritos!$E$6:$P$14,10,FALSE)</f>
        <v>1126.7833333333335</v>
      </c>
      <c r="N87" s="12">
        <f t="shared" si="3"/>
        <v>0.7973372408682583</v>
      </c>
      <c r="O87" s="12">
        <v>1.4</v>
      </c>
      <c r="P87" s="52">
        <f t="shared" si="4"/>
        <v>0.45161656646626597</v>
      </c>
      <c r="Q87" s="14">
        <f t="shared" si="5"/>
        <v>15648.514028056115</v>
      </c>
      <c r="R87" s="19">
        <v>1.0242595509206727</v>
      </c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1"/>
      <c r="AG87" s="11"/>
      <c r="AH87" s="11"/>
      <c r="AI87" s="11"/>
    </row>
    <row r="88" spans="1:35" ht="34.799999999999997">
      <c r="A88" s="19" t="s">
        <v>20</v>
      </c>
      <c r="B88" s="19">
        <v>87</v>
      </c>
      <c r="C88" s="19" t="s">
        <v>18</v>
      </c>
      <c r="D88" s="19" t="s">
        <v>339</v>
      </c>
      <c r="E88" s="19">
        <v>-3.8947880000000001</v>
      </c>
      <c r="F88" s="19">
        <v>40.440168</v>
      </c>
      <c r="G88" s="19" t="s">
        <v>340</v>
      </c>
      <c r="H88" s="19">
        <v>2.356716</v>
      </c>
      <c r="I88" s="19" t="s">
        <v>21</v>
      </c>
      <c r="J88" s="19">
        <f>VLOOKUP($I88,Distritos!$E$6:$P$14,8,FALSE)</f>
        <v>34650</v>
      </c>
      <c r="K88" s="19">
        <f>VLOOKUP($I88,Distritos!$E$6:$P$14,2,FALSE)</f>
        <v>2495</v>
      </c>
      <c r="L88" s="21">
        <f>VLOOKUP($I88,Distritos!$E$6:$P$14,9,FALSE)</f>
        <v>1043.9330543933054</v>
      </c>
      <c r="M88" s="21">
        <f>VLOOKUP($I88,Distritos!$E$6:$P$14,10,FALSE)</f>
        <v>1126.7833333333335</v>
      </c>
      <c r="N88" s="16">
        <f t="shared" si="3"/>
        <v>0.7973372408682583</v>
      </c>
      <c r="O88" s="12">
        <v>1.4</v>
      </c>
      <c r="P88" s="52">
        <f t="shared" si="4"/>
        <v>0.45161656646626597</v>
      </c>
      <c r="Q88" s="14">
        <f t="shared" si="5"/>
        <v>15648.514028056115</v>
      </c>
      <c r="R88" s="19">
        <v>1.0242595509206727</v>
      </c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1"/>
      <c r="AG88" s="11"/>
      <c r="AH88" s="11"/>
      <c r="AI88" s="11"/>
    </row>
    <row r="89" spans="1:35" ht="34.799999999999997">
      <c r="A89" s="15" t="s">
        <v>20</v>
      </c>
      <c r="B89" s="15">
        <v>88</v>
      </c>
      <c r="C89" s="15" t="s">
        <v>18</v>
      </c>
      <c r="D89" s="15" t="s">
        <v>341</v>
      </c>
      <c r="E89" s="15">
        <v>-3.8880940000000002</v>
      </c>
      <c r="F89" s="15">
        <v>40.446373999999999</v>
      </c>
      <c r="G89" s="15" t="s">
        <v>342</v>
      </c>
      <c r="H89" s="15">
        <v>1.4735609999999999</v>
      </c>
      <c r="I89" s="15" t="s">
        <v>21</v>
      </c>
      <c r="J89" s="15">
        <f>VLOOKUP($I89,Distritos!$E$6:$P$14,8,FALSE)</f>
        <v>34650</v>
      </c>
      <c r="K89" s="15">
        <f>VLOOKUP($I89,Distritos!$E$6:$P$14,2,FALSE)</f>
        <v>2495</v>
      </c>
      <c r="L89" s="20">
        <f>VLOOKUP($I89,Distritos!$E$6:$P$14,9,FALSE)</f>
        <v>1043.9330543933054</v>
      </c>
      <c r="M89" s="20">
        <f>VLOOKUP($I89,Distritos!$E$6:$P$14,10,FALSE)</f>
        <v>1126.7833333333335</v>
      </c>
      <c r="N89" s="12">
        <f t="shared" si="3"/>
        <v>0.7973372408682583</v>
      </c>
      <c r="O89" s="12">
        <v>1.4</v>
      </c>
      <c r="P89" s="52">
        <f t="shared" si="4"/>
        <v>0.45161656646626597</v>
      </c>
      <c r="Q89" s="14">
        <f t="shared" si="5"/>
        <v>15648.514028056115</v>
      </c>
      <c r="R89" s="19">
        <v>1.0242595509206727</v>
      </c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1"/>
      <c r="AG89" s="11"/>
      <c r="AH89" s="11"/>
      <c r="AI89" s="11"/>
    </row>
    <row r="90" spans="1:35" ht="34.799999999999997">
      <c r="A90" s="19" t="s">
        <v>20</v>
      </c>
      <c r="B90" s="19">
        <v>89</v>
      </c>
      <c r="C90" s="19" t="s">
        <v>18</v>
      </c>
      <c r="D90" s="19" t="s">
        <v>343</v>
      </c>
      <c r="E90" s="19">
        <v>-3.8832010000000001</v>
      </c>
      <c r="F90" s="19">
        <v>40.438665999999998</v>
      </c>
      <c r="G90" s="19" t="s">
        <v>344</v>
      </c>
      <c r="H90" s="19">
        <v>1.9398759999999999</v>
      </c>
      <c r="I90" s="19" t="s">
        <v>24</v>
      </c>
      <c r="J90" s="19">
        <f>VLOOKUP($I90,Distritos!$E$6:$P$14,8,FALSE)</f>
        <v>33250</v>
      </c>
      <c r="K90" s="19">
        <f>VLOOKUP($I90,Distritos!$E$6:$P$14,2,FALSE)</f>
        <v>1967</v>
      </c>
      <c r="L90" s="21">
        <f>VLOOKUP($I90,Distritos!$E$6:$P$14,9,FALSE)</f>
        <v>2422.4137931034479</v>
      </c>
      <c r="M90" s="21">
        <f>VLOOKUP($I90,Distritos!$E$6:$P$14,10,FALSE)</f>
        <v>973.61666666666667</v>
      </c>
      <c r="N90" s="16">
        <f t="shared" si="3"/>
        <v>0.83857948729934029</v>
      </c>
      <c r="O90" s="12">
        <v>1.4</v>
      </c>
      <c r="P90" s="52">
        <f t="shared" si="4"/>
        <v>0.49497542789357735</v>
      </c>
      <c r="Q90" s="14">
        <f t="shared" si="5"/>
        <v>16457.932977461445</v>
      </c>
      <c r="R90" s="19">
        <v>1.077239347477597</v>
      </c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1"/>
      <c r="AG90" s="11"/>
      <c r="AH90" s="11"/>
      <c r="AI90" s="11"/>
    </row>
    <row r="91" spans="1:35" ht="34.799999999999997">
      <c r="A91" s="15" t="s">
        <v>20</v>
      </c>
      <c r="B91" s="15">
        <v>90</v>
      </c>
      <c r="C91" s="15" t="s">
        <v>18</v>
      </c>
      <c r="D91" s="15" t="s">
        <v>345</v>
      </c>
      <c r="E91" s="15">
        <v>-3.8881790000000001</v>
      </c>
      <c r="F91" s="15">
        <v>40.422006000000003</v>
      </c>
      <c r="G91" s="15" t="s">
        <v>346</v>
      </c>
      <c r="H91" s="15">
        <v>3.828274</v>
      </c>
      <c r="I91" s="15" t="s">
        <v>24</v>
      </c>
      <c r="J91" s="15">
        <f>VLOOKUP($I91,Distritos!$E$6:$P$14,8,FALSE)</f>
        <v>33250</v>
      </c>
      <c r="K91" s="15">
        <f>VLOOKUP($I91,Distritos!$E$6:$P$14,2,FALSE)</f>
        <v>1967</v>
      </c>
      <c r="L91" s="20">
        <f>VLOOKUP($I91,Distritos!$E$6:$P$14,9,FALSE)</f>
        <v>2422.4137931034479</v>
      </c>
      <c r="M91" s="20">
        <f>VLOOKUP($I91,Distritos!$E$6:$P$14,10,FALSE)</f>
        <v>973.61666666666667</v>
      </c>
      <c r="N91" s="12">
        <f t="shared" si="3"/>
        <v>0.83857948729934029</v>
      </c>
      <c r="O91" s="12">
        <v>1.4</v>
      </c>
      <c r="P91" s="52">
        <f t="shared" si="4"/>
        <v>0.49497542789357735</v>
      </c>
      <c r="Q91" s="14">
        <f t="shared" si="5"/>
        <v>16457.932977461445</v>
      </c>
      <c r="R91" s="19">
        <v>1.077239347477597</v>
      </c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1"/>
      <c r="AG91" s="11"/>
      <c r="AH91" s="11"/>
      <c r="AI91" s="11"/>
    </row>
    <row r="92" spans="1:35" ht="17.399999999999999">
      <c r="A92" s="19" t="s">
        <v>20</v>
      </c>
      <c r="B92" s="19">
        <v>91</v>
      </c>
      <c r="C92" s="19" t="s">
        <v>18</v>
      </c>
      <c r="D92" s="19" t="s">
        <v>347</v>
      </c>
      <c r="E92" s="19">
        <v>-3.8735019999999998</v>
      </c>
      <c r="F92" s="19">
        <v>40.431153000000002</v>
      </c>
      <c r="G92" s="19" t="s">
        <v>348</v>
      </c>
      <c r="H92" s="19">
        <v>2.6404010000000002</v>
      </c>
      <c r="I92" s="19" t="s">
        <v>30</v>
      </c>
      <c r="J92" s="19">
        <f>VLOOKUP($I92,Distritos!$E$6:$P$14,8,FALSE)</f>
        <v>31150</v>
      </c>
      <c r="K92" s="19">
        <f>VLOOKUP($I92,Distritos!$E$6:$P$14,2,FALSE)</f>
        <v>1578</v>
      </c>
      <c r="L92" s="21">
        <f>VLOOKUP($I92,Distritos!$E$6:$P$14,9,FALSE)</f>
        <v>1582.7482447342027</v>
      </c>
      <c r="M92" s="21">
        <f>VLOOKUP($I92,Distritos!$E$6:$P$14,10,FALSE)</f>
        <v>739.45</v>
      </c>
      <c r="N92" s="16">
        <f t="shared" si="3"/>
        <v>0.74375313753930605</v>
      </c>
      <c r="O92" s="12">
        <v>1.4</v>
      </c>
      <c r="P92" s="52">
        <f t="shared" si="4"/>
        <v>0.46859949302915083</v>
      </c>
      <c r="Q92" s="14">
        <f t="shared" si="5"/>
        <v>14596.874207858049</v>
      </c>
      <c r="R92" s="19">
        <v>0.95542540296035194</v>
      </c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1"/>
      <c r="AG92" s="11"/>
      <c r="AH92" s="11"/>
      <c r="AI92" s="11"/>
    </row>
    <row r="93" spans="1:35" ht="34.799999999999997">
      <c r="A93" s="15" t="s">
        <v>20</v>
      </c>
      <c r="B93" s="15">
        <v>92</v>
      </c>
      <c r="C93" s="15" t="s">
        <v>18</v>
      </c>
      <c r="D93" s="15" t="s">
        <v>349</v>
      </c>
      <c r="E93" s="15">
        <v>-3.874447</v>
      </c>
      <c r="F93" s="15">
        <v>40.424554000000001</v>
      </c>
      <c r="G93" s="15" t="s">
        <v>350</v>
      </c>
      <c r="H93" s="15">
        <v>3.3721890000000001</v>
      </c>
      <c r="I93" s="15" t="s">
        <v>30</v>
      </c>
      <c r="J93" s="15">
        <f>VLOOKUP($I93,Distritos!$E$6:$P$14,8,FALSE)</f>
        <v>31150</v>
      </c>
      <c r="K93" s="15">
        <f>VLOOKUP($I93,Distritos!$E$6:$P$14,2,FALSE)</f>
        <v>1578</v>
      </c>
      <c r="L93" s="20">
        <f>VLOOKUP($I93,Distritos!$E$6:$P$14,9,FALSE)</f>
        <v>1582.7482447342027</v>
      </c>
      <c r="M93" s="20">
        <f>VLOOKUP($I93,Distritos!$E$6:$P$14,10,FALSE)</f>
        <v>739.45</v>
      </c>
      <c r="N93" s="12">
        <f t="shared" si="3"/>
        <v>0.74375313753930605</v>
      </c>
      <c r="O93" s="12">
        <v>1.4</v>
      </c>
      <c r="P93" s="52">
        <f t="shared" si="4"/>
        <v>0.46859949302915083</v>
      </c>
      <c r="Q93" s="14">
        <f t="shared" si="5"/>
        <v>14596.874207858049</v>
      </c>
      <c r="R93" s="19">
        <v>0.95542540296035194</v>
      </c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1"/>
      <c r="AG93" s="11"/>
      <c r="AH93" s="11"/>
      <c r="AI93" s="11"/>
    </row>
    <row r="94" spans="1:35" ht="17.399999999999999">
      <c r="A94" s="19" t="s">
        <v>20</v>
      </c>
      <c r="B94" s="19">
        <v>93</v>
      </c>
      <c r="C94" s="19" t="s">
        <v>18</v>
      </c>
      <c r="D94" s="19" t="s">
        <v>351</v>
      </c>
      <c r="E94" s="19">
        <v>-3.881313</v>
      </c>
      <c r="F94" s="19">
        <v>40.423378</v>
      </c>
      <c r="G94" s="19" t="s">
        <v>352</v>
      </c>
      <c r="H94" s="19">
        <v>3.5467569999999999</v>
      </c>
      <c r="I94" s="19" t="s">
        <v>30</v>
      </c>
      <c r="J94" s="19">
        <f>VLOOKUP($I94,Distritos!$E$6:$P$14,8,FALSE)</f>
        <v>31150</v>
      </c>
      <c r="K94" s="19">
        <f>VLOOKUP($I94,Distritos!$E$6:$P$14,2,FALSE)</f>
        <v>1578</v>
      </c>
      <c r="L94" s="21">
        <f>VLOOKUP($I94,Distritos!$E$6:$P$14,9,FALSE)</f>
        <v>1582.7482447342027</v>
      </c>
      <c r="M94" s="21">
        <f>VLOOKUP($I94,Distritos!$E$6:$P$14,10,FALSE)</f>
        <v>739.45</v>
      </c>
      <c r="N94" s="16">
        <f t="shared" si="3"/>
        <v>0.74375313753930605</v>
      </c>
      <c r="O94" s="12">
        <v>1.4</v>
      </c>
      <c r="P94" s="52">
        <f t="shared" si="4"/>
        <v>0.46859949302915083</v>
      </c>
      <c r="Q94" s="14">
        <f t="shared" si="5"/>
        <v>14596.874207858049</v>
      </c>
      <c r="R94" s="19">
        <v>0.95542540296035194</v>
      </c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1"/>
      <c r="AG94" s="11"/>
      <c r="AH94" s="11"/>
      <c r="AI94" s="11"/>
    </row>
    <row r="95" spans="1:35" ht="17.399999999999999">
      <c r="A95" s="15" t="s">
        <v>20</v>
      </c>
      <c r="B95" s="15">
        <v>94</v>
      </c>
      <c r="C95" s="15" t="s">
        <v>18</v>
      </c>
      <c r="D95" s="15" t="s">
        <v>353</v>
      </c>
      <c r="E95" s="15">
        <v>-3.8794249999999999</v>
      </c>
      <c r="F95" s="15">
        <v>40.418281</v>
      </c>
      <c r="G95" s="15" t="s">
        <v>354</v>
      </c>
      <c r="H95" s="15">
        <v>4.0888929999999997</v>
      </c>
      <c r="I95" s="15" t="s">
        <v>30</v>
      </c>
      <c r="J95" s="15">
        <f>VLOOKUP($I95,Distritos!$E$6:$P$14,8,FALSE)</f>
        <v>31150</v>
      </c>
      <c r="K95" s="15">
        <f>VLOOKUP($I95,Distritos!$E$6:$P$14,2,FALSE)</f>
        <v>1578</v>
      </c>
      <c r="L95" s="20">
        <f>VLOOKUP($I95,Distritos!$E$6:$P$14,9,FALSE)</f>
        <v>1582.7482447342027</v>
      </c>
      <c r="M95" s="20">
        <f>VLOOKUP($I95,Distritos!$E$6:$P$14,10,FALSE)</f>
        <v>739.45</v>
      </c>
      <c r="N95" s="12">
        <f t="shared" si="3"/>
        <v>0.74375313753930605</v>
      </c>
      <c r="O95" s="12">
        <v>1.4</v>
      </c>
      <c r="P95" s="52">
        <f t="shared" si="4"/>
        <v>0.46859949302915083</v>
      </c>
      <c r="Q95" s="14">
        <f t="shared" si="5"/>
        <v>14596.874207858049</v>
      </c>
      <c r="R95" s="19">
        <v>0.95542540296035194</v>
      </c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1"/>
      <c r="AG95" s="11"/>
      <c r="AH95" s="11"/>
      <c r="AI95" s="11"/>
    </row>
    <row r="96" spans="1:35" ht="17.399999999999999">
      <c r="A96" s="19" t="s">
        <v>20</v>
      </c>
      <c r="B96" s="19">
        <v>95</v>
      </c>
      <c r="C96" s="19" t="s">
        <v>18</v>
      </c>
      <c r="D96" s="19" t="s">
        <v>355</v>
      </c>
      <c r="E96" s="19">
        <v>-3.8837160000000002</v>
      </c>
      <c r="F96" s="19">
        <v>40.414490999999998</v>
      </c>
      <c r="G96" s="19" t="s">
        <v>356</v>
      </c>
      <c r="H96" s="19">
        <v>4.5548520000000003</v>
      </c>
      <c r="I96" s="19" t="s">
        <v>27</v>
      </c>
      <c r="J96" s="19">
        <f>VLOOKUP($I96,Distritos!$E$6:$P$14,8,FALSE)</f>
        <v>33950</v>
      </c>
      <c r="K96" s="19">
        <f>VLOOKUP($I96,Distritos!$E$6:$P$14,2,FALSE)</f>
        <v>2574</v>
      </c>
      <c r="L96" s="21">
        <f>VLOOKUP($I96,Distritos!$E$6:$P$14,9,FALSE)</f>
        <v>7110.4972375690613</v>
      </c>
      <c r="M96" s="21">
        <f>VLOOKUP($I96,Distritos!$E$6:$P$14,10,FALSE)</f>
        <v>1269.7666666666667</v>
      </c>
      <c r="N96" s="16">
        <f t="shared" si="3"/>
        <v>0.85334392969355433</v>
      </c>
      <c r="O96" s="12">
        <v>1.4</v>
      </c>
      <c r="P96" s="52">
        <f t="shared" si="4"/>
        <v>0.49330484330484331</v>
      </c>
      <c r="Q96" s="14">
        <f t="shared" si="5"/>
        <v>16747.699430199431</v>
      </c>
      <c r="R96" s="19">
        <v>1.0962057526085351</v>
      </c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1"/>
      <c r="AG96" s="11"/>
      <c r="AH96" s="11"/>
      <c r="AI96" s="11"/>
    </row>
    <row r="97" spans="1:35" ht="34.799999999999997">
      <c r="A97" s="15" t="s">
        <v>20</v>
      </c>
      <c r="B97" s="15">
        <v>96</v>
      </c>
      <c r="C97" s="15" t="s">
        <v>78</v>
      </c>
      <c r="D97" s="15" t="s">
        <v>357</v>
      </c>
      <c r="E97" s="15">
        <v>-3.8519589999999999</v>
      </c>
      <c r="F97" s="15">
        <v>40.410308999999998</v>
      </c>
      <c r="G97" s="15" t="s">
        <v>358</v>
      </c>
      <c r="H97" s="15">
        <v>5.3179280000000002</v>
      </c>
      <c r="I97" s="15" t="s">
        <v>31</v>
      </c>
      <c r="J97" s="15">
        <f>VLOOKUP($I97,Distritos!$E$76:$P$81,8,FALSE)</f>
        <v>36750</v>
      </c>
      <c r="K97" s="15">
        <f>VLOOKUP($I97,Distritos!$E$76:$P$81,2,FALSE)</f>
        <v>2019</v>
      </c>
      <c r="L97" s="20">
        <f>VLOOKUP($I97,Distritos!$E$76:$P$81,9,FALSE)</f>
        <v>1654.9180327868853</v>
      </c>
      <c r="M97" s="20">
        <f>VLOOKUP($I97,Distritos!$E$76:$P$81,10,FALSE)</f>
        <v>865.28333333333342</v>
      </c>
      <c r="N97" s="12">
        <f t="shared" si="3"/>
        <v>0.80250603769343598</v>
      </c>
      <c r="O97" s="12">
        <v>1.4</v>
      </c>
      <c r="P97" s="52">
        <f t="shared" si="4"/>
        <v>0.42857024929833254</v>
      </c>
      <c r="Q97" s="14">
        <f t="shared" si="5"/>
        <v>15749.956661713721</v>
      </c>
      <c r="R97" s="19">
        <v>1.0308993881734663</v>
      </c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1"/>
      <c r="AG97" s="11"/>
      <c r="AH97" s="11"/>
      <c r="AI97" s="11"/>
    </row>
    <row r="98" spans="1:35" ht="17.399999999999999">
      <c r="A98" s="19" t="s">
        <v>20</v>
      </c>
      <c r="B98" s="19">
        <v>97</v>
      </c>
      <c r="C98" s="19" t="s">
        <v>78</v>
      </c>
      <c r="D98" s="19" t="s">
        <v>359</v>
      </c>
      <c r="E98" s="19">
        <v>-3.8452639999999998</v>
      </c>
      <c r="F98" s="19">
        <v>40.411354000000003</v>
      </c>
      <c r="G98" s="19" t="s">
        <v>360</v>
      </c>
      <c r="H98" s="19">
        <v>5.4450209999999997</v>
      </c>
      <c r="I98" s="19" t="s">
        <v>31</v>
      </c>
      <c r="J98" s="19">
        <f>VLOOKUP($I98,Distritos!$E$76:$P$81,8,FALSE)</f>
        <v>36750</v>
      </c>
      <c r="K98" s="19">
        <f>VLOOKUP($I98,Distritos!$E$76:$P$81,2,FALSE)</f>
        <v>2019</v>
      </c>
      <c r="L98" s="21">
        <f>VLOOKUP($I98,Distritos!$E$76:$P$81,9,FALSE)</f>
        <v>1654.9180327868853</v>
      </c>
      <c r="M98" s="21">
        <f>VLOOKUP($I98,Distritos!$E$76:$P$81,10,FALSE)</f>
        <v>865.28333333333342</v>
      </c>
      <c r="N98" s="16">
        <f t="shared" si="3"/>
        <v>0.80250603769343598</v>
      </c>
      <c r="O98" s="12">
        <v>1.4</v>
      </c>
      <c r="P98" s="52">
        <f t="shared" si="4"/>
        <v>0.42857024929833254</v>
      </c>
      <c r="Q98" s="14">
        <f t="shared" si="5"/>
        <v>15749.956661713721</v>
      </c>
      <c r="R98" s="19">
        <v>1.0308993881734663</v>
      </c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1"/>
      <c r="AG98" s="11"/>
      <c r="AH98" s="11"/>
      <c r="AI98" s="11"/>
    </row>
    <row r="99" spans="1:35" ht="17.399999999999999">
      <c r="A99" s="15" t="s">
        <v>20</v>
      </c>
      <c r="B99" s="15">
        <v>98</v>
      </c>
      <c r="C99" s="15" t="s">
        <v>78</v>
      </c>
      <c r="D99" s="15" t="s">
        <v>361</v>
      </c>
      <c r="E99" s="15">
        <v>-3.8463799999999999</v>
      </c>
      <c r="F99" s="15">
        <v>40.407302000000001</v>
      </c>
      <c r="G99" s="15" t="s">
        <v>362</v>
      </c>
      <c r="H99" s="15">
        <v>5.8095230000000004</v>
      </c>
      <c r="I99" s="15" t="s">
        <v>31</v>
      </c>
      <c r="J99" s="15">
        <f>VLOOKUP($I99,Distritos!$E$76:$P$81,8,FALSE)</f>
        <v>36750</v>
      </c>
      <c r="K99" s="15">
        <f>VLOOKUP($I99,Distritos!$E$76:$P$81,2,FALSE)</f>
        <v>2019</v>
      </c>
      <c r="L99" s="20">
        <f>VLOOKUP($I99,Distritos!$E$76:$P$81,9,FALSE)</f>
        <v>1654.9180327868853</v>
      </c>
      <c r="M99" s="20">
        <f>VLOOKUP($I99,Distritos!$E$76:$P$81,10,FALSE)</f>
        <v>865.28333333333342</v>
      </c>
      <c r="N99" s="12">
        <f t="shared" si="3"/>
        <v>0.80250603769343598</v>
      </c>
      <c r="O99" s="12">
        <v>1.4</v>
      </c>
      <c r="P99" s="52">
        <f t="shared" si="4"/>
        <v>0.42857024929833254</v>
      </c>
      <c r="Q99" s="14">
        <f t="shared" si="5"/>
        <v>15749.956661713721</v>
      </c>
      <c r="R99" s="19">
        <v>1.0308993881734663</v>
      </c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1"/>
      <c r="AG99" s="11"/>
      <c r="AH99" s="11"/>
      <c r="AI99" s="11"/>
    </row>
    <row r="100" spans="1:35" ht="17.399999999999999">
      <c r="A100" s="15" t="s">
        <v>20</v>
      </c>
      <c r="B100" s="15">
        <v>102</v>
      </c>
      <c r="C100" s="15" t="s">
        <v>78</v>
      </c>
      <c r="D100" s="15" t="s">
        <v>369</v>
      </c>
      <c r="E100" s="15">
        <v>-3.8286989999999999</v>
      </c>
      <c r="F100" s="15">
        <v>40.414230000000003</v>
      </c>
      <c r="G100" s="15" t="s">
        <v>370</v>
      </c>
      <c r="H100" s="15">
        <v>5.967867</v>
      </c>
      <c r="I100" s="15" t="s">
        <v>47</v>
      </c>
      <c r="J100" s="15">
        <f>VLOOKUP($I100,Distritos!$E$76:$P$81,8,FALSE)</f>
        <v>31850</v>
      </c>
      <c r="K100" s="15">
        <f>VLOOKUP($I100,Distritos!$E$76:$P$81,2,FALSE)</f>
        <v>1897</v>
      </c>
      <c r="L100" s="20">
        <f>VLOOKUP($I100,Distritos!$E$76:$P$81,9,FALSE)</f>
        <v>2035.4077253218884</v>
      </c>
      <c r="M100" s="20">
        <f>VLOOKUP($I100,Distritos!$E$76:$P$81,10,FALSE)</f>
        <v>863.40000000000009</v>
      </c>
      <c r="N100" s="12">
        <f t="shared" si="3"/>
        <v>0.73862345663689055</v>
      </c>
      <c r="O100" s="12">
        <v>1.4</v>
      </c>
      <c r="P100" s="52">
        <f t="shared" si="4"/>
        <v>0.45513969425408546</v>
      </c>
      <c r="Q100" s="14">
        <f t="shared" si="5"/>
        <v>14496.199261992622</v>
      </c>
      <c r="R100" s="19">
        <v>0.94883581402838013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1"/>
      <c r="AG100" s="11"/>
      <c r="AH100" s="11"/>
      <c r="AI100" s="11"/>
    </row>
    <row r="101" spans="1:35" ht="17.399999999999999">
      <c r="A101" s="19" t="s">
        <v>20</v>
      </c>
      <c r="B101" s="19">
        <v>103</v>
      </c>
      <c r="C101" s="19" t="s">
        <v>78</v>
      </c>
      <c r="D101" s="19" t="s">
        <v>371</v>
      </c>
      <c r="E101" s="19">
        <v>-3.8340200000000002</v>
      </c>
      <c r="F101" s="19">
        <v>40.415928999999998</v>
      </c>
      <c r="G101" s="19" t="s">
        <v>372</v>
      </c>
      <c r="H101" s="19">
        <v>5.5349820000000003</v>
      </c>
      <c r="I101" s="19" t="s">
        <v>47</v>
      </c>
      <c r="J101" s="19">
        <f>VLOOKUP($I101,Distritos!$E$76:$P$81,8,FALSE)</f>
        <v>31850</v>
      </c>
      <c r="K101" s="19">
        <f>VLOOKUP($I101,Distritos!$E$76:$P$81,2,FALSE)</f>
        <v>1897</v>
      </c>
      <c r="L101" s="21">
        <f>VLOOKUP($I101,Distritos!$E$76:$P$81,9,FALSE)</f>
        <v>2035.4077253218884</v>
      </c>
      <c r="M101" s="21">
        <f>VLOOKUP($I101,Distritos!$E$76:$P$81,10,FALSE)</f>
        <v>863.40000000000009</v>
      </c>
      <c r="N101" s="16">
        <f t="shared" si="3"/>
        <v>0.73862345663689055</v>
      </c>
      <c r="O101" s="12">
        <v>1.4</v>
      </c>
      <c r="P101" s="52">
        <f t="shared" si="4"/>
        <v>0.45513969425408546</v>
      </c>
      <c r="Q101" s="14">
        <f t="shared" si="5"/>
        <v>14496.199261992622</v>
      </c>
      <c r="R101" s="19">
        <v>0.94883581402838013</v>
      </c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1"/>
      <c r="AG101" s="11"/>
      <c r="AH101" s="11"/>
      <c r="AI101" s="11"/>
    </row>
    <row r="102" spans="1:35" ht="34.799999999999997">
      <c r="A102" s="15" t="s">
        <v>20</v>
      </c>
      <c r="B102" s="15">
        <v>104</v>
      </c>
      <c r="C102" s="15" t="s">
        <v>78</v>
      </c>
      <c r="D102" s="15" t="s">
        <v>373</v>
      </c>
      <c r="E102" s="15">
        <v>-3.835737</v>
      </c>
      <c r="F102" s="15">
        <v>40.420634</v>
      </c>
      <c r="G102" s="15" t="s">
        <v>374</v>
      </c>
      <c r="H102" s="15">
        <v>5.0395029999999998</v>
      </c>
      <c r="I102" s="15" t="s">
        <v>47</v>
      </c>
      <c r="J102" s="15">
        <f>VLOOKUP($I102,Distritos!$E$76:$P$81,8,FALSE)</f>
        <v>31850</v>
      </c>
      <c r="K102" s="15">
        <f>VLOOKUP($I102,Distritos!$E$76:$P$81,2,FALSE)</f>
        <v>1897</v>
      </c>
      <c r="L102" s="20">
        <f>VLOOKUP($I102,Distritos!$E$76:$P$81,9,FALSE)</f>
        <v>2035.4077253218884</v>
      </c>
      <c r="M102" s="20">
        <f>VLOOKUP($I102,Distritos!$E$76:$P$81,10,FALSE)</f>
        <v>863.40000000000009</v>
      </c>
      <c r="N102" s="12">
        <f t="shared" si="3"/>
        <v>0.73862345663689055</v>
      </c>
      <c r="O102" s="12">
        <v>1.4</v>
      </c>
      <c r="P102" s="52">
        <f t="shared" si="4"/>
        <v>0.45513969425408546</v>
      </c>
      <c r="Q102" s="14">
        <f t="shared" si="5"/>
        <v>14496.199261992622</v>
      </c>
      <c r="R102" s="19">
        <v>0.94883581402838013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1"/>
      <c r="AG102" s="11"/>
      <c r="AH102" s="11"/>
      <c r="AI102" s="11"/>
    </row>
    <row r="103" spans="1:35" ht="17.399999999999999">
      <c r="A103" s="19" t="s">
        <v>20</v>
      </c>
      <c r="B103" s="19">
        <v>105</v>
      </c>
      <c r="C103" s="19" t="s">
        <v>78</v>
      </c>
      <c r="D103" s="19" t="s">
        <v>375</v>
      </c>
      <c r="E103" s="19">
        <v>-3.8451780000000002</v>
      </c>
      <c r="F103" s="19">
        <v>40.421025999999998</v>
      </c>
      <c r="G103" s="19" t="s">
        <v>376</v>
      </c>
      <c r="H103" s="19">
        <v>4.5199590000000001</v>
      </c>
      <c r="I103" s="19" t="s">
        <v>26</v>
      </c>
      <c r="J103" s="19">
        <f>VLOOKUP($I103,Distritos!$E$76:$P$81,8,FALSE)</f>
        <v>36750</v>
      </c>
      <c r="K103" s="19">
        <f>VLOOKUP($I103,Distritos!$E$76:$P$81,2,FALSE)</f>
        <v>1478</v>
      </c>
      <c r="L103" s="21">
        <f>VLOOKUP($I103,Distritos!$E$76:$P$81,9,FALSE)</f>
        <v>739</v>
      </c>
      <c r="M103" s="21">
        <f>VLOOKUP($I103,Distritos!$E$76:$P$81,10,FALSE)</f>
        <v>656.76666666666654</v>
      </c>
      <c r="N103" s="16">
        <f t="shared" si="3"/>
        <v>0.83207592680396336</v>
      </c>
      <c r="O103" s="12">
        <v>1.4</v>
      </c>
      <c r="P103" s="52">
        <f t="shared" si="4"/>
        <v>0.44436175011276491</v>
      </c>
      <c r="Q103" s="14">
        <f t="shared" si="5"/>
        <v>16330.294316644111</v>
      </c>
      <c r="R103" s="19">
        <v>1.0688848725942637</v>
      </c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1"/>
      <c r="AG103" s="11"/>
      <c r="AH103" s="11"/>
      <c r="AI103" s="11"/>
    </row>
    <row r="104" spans="1:35" ht="34.799999999999997">
      <c r="A104" s="15" t="s">
        <v>20</v>
      </c>
      <c r="B104" s="15">
        <v>106</v>
      </c>
      <c r="C104" s="15" t="s">
        <v>78</v>
      </c>
      <c r="D104" s="15" t="s">
        <v>377</v>
      </c>
      <c r="E104" s="15">
        <v>-3.8408009999999999</v>
      </c>
      <c r="F104" s="15">
        <v>40.423966</v>
      </c>
      <c r="G104" s="15" t="s">
        <v>378</v>
      </c>
      <c r="H104" s="15">
        <v>4.4795150000000001</v>
      </c>
      <c r="I104" s="15" t="s">
        <v>26</v>
      </c>
      <c r="J104" s="15">
        <f>VLOOKUP($I104,Distritos!$E$76:$P$81,8,FALSE)</f>
        <v>36750</v>
      </c>
      <c r="K104" s="15">
        <f>VLOOKUP($I104,Distritos!$E$76:$P$81,2,FALSE)</f>
        <v>1478</v>
      </c>
      <c r="L104" s="20">
        <f>VLOOKUP($I104,Distritos!$E$76:$P$81,9,FALSE)</f>
        <v>739</v>
      </c>
      <c r="M104" s="20">
        <f>VLOOKUP($I104,Distritos!$E$76:$P$81,10,FALSE)</f>
        <v>656.76666666666654</v>
      </c>
      <c r="N104" s="12">
        <f t="shared" si="3"/>
        <v>0.83207592680396336</v>
      </c>
      <c r="O104" s="12">
        <v>1.4</v>
      </c>
      <c r="P104" s="52">
        <f t="shared" si="4"/>
        <v>0.44436175011276491</v>
      </c>
      <c r="Q104" s="14">
        <f t="shared" si="5"/>
        <v>16330.294316644111</v>
      </c>
      <c r="R104" s="19">
        <v>1.0688848725942637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1"/>
      <c r="AG104" s="11"/>
      <c r="AH104" s="11"/>
      <c r="AI104" s="11"/>
    </row>
    <row r="105" spans="1:35" ht="34.799999999999997">
      <c r="A105" s="19" t="s">
        <v>20</v>
      </c>
      <c r="B105" s="19">
        <v>107</v>
      </c>
      <c r="C105" s="19" t="s">
        <v>78</v>
      </c>
      <c r="D105" s="19" t="s">
        <v>379</v>
      </c>
      <c r="E105" s="19">
        <v>-3.8492120000000001</v>
      </c>
      <c r="F105" s="19">
        <v>40.425925999999997</v>
      </c>
      <c r="G105" s="19" t="s">
        <v>380</v>
      </c>
      <c r="H105" s="19">
        <v>3.877205</v>
      </c>
      <c r="I105" s="19" t="s">
        <v>26</v>
      </c>
      <c r="J105" s="19">
        <f>VLOOKUP($I105,Distritos!$E$76:$P$81,8,FALSE)</f>
        <v>36750</v>
      </c>
      <c r="K105" s="19">
        <f>VLOOKUP($I105,Distritos!$E$76:$P$81,2,FALSE)</f>
        <v>1478</v>
      </c>
      <c r="L105" s="21">
        <f>VLOOKUP($I105,Distritos!$E$76:$P$81,9,FALSE)</f>
        <v>739</v>
      </c>
      <c r="M105" s="21">
        <f>VLOOKUP($I105,Distritos!$E$76:$P$81,10,FALSE)</f>
        <v>656.76666666666654</v>
      </c>
      <c r="N105" s="16">
        <f t="shared" si="3"/>
        <v>0.83207592680396336</v>
      </c>
      <c r="O105" s="12">
        <v>1.4</v>
      </c>
      <c r="P105" s="52">
        <f t="shared" si="4"/>
        <v>0.44436175011276491</v>
      </c>
      <c r="Q105" s="14">
        <f t="shared" si="5"/>
        <v>16330.294316644111</v>
      </c>
      <c r="R105" s="19">
        <v>1.0688848725942637</v>
      </c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1"/>
      <c r="AG105" s="11"/>
      <c r="AH105" s="11"/>
      <c r="AI105" s="11"/>
    </row>
    <row r="106" spans="1:35" ht="17.399999999999999">
      <c r="A106" s="15" t="s">
        <v>20</v>
      </c>
      <c r="B106" s="15">
        <v>108</v>
      </c>
      <c r="C106" s="15" t="s">
        <v>78</v>
      </c>
      <c r="D106" s="15" t="s">
        <v>381</v>
      </c>
      <c r="E106" s="15">
        <v>-3.843547</v>
      </c>
      <c r="F106" s="15">
        <v>40.428213</v>
      </c>
      <c r="G106" s="15" t="s">
        <v>382</v>
      </c>
      <c r="H106" s="15">
        <v>3.970011</v>
      </c>
      <c r="I106" s="15" t="s">
        <v>26</v>
      </c>
      <c r="J106" s="15">
        <f>VLOOKUP($I106,Distritos!$E$76:$P$81,8,FALSE)</f>
        <v>36750</v>
      </c>
      <c r="K106" s="15">
        <f>VLOOKUP($I106,Distritos!$E$76:$P$81,2,FALSE)</f>
        <v>1478</v>
      </c>
      <c r="L106" s="20">
        <f>VLOOKUP($I106,Distritos!$E$76:$P$81,9,FALSE)</f>
        <v>739</v>
      </c>
      <c r="M106" s="20">
        <f>VLOOKUP($I106,Distritos!$E$76:$P$81,10,FALSE)</f>
        <v>656.76666666666654</v>
      </c>
      <c r="N106" s="12">
        <f t="shared" si="3"/>
        <v>0.83207592680396336</v>
      </c>
      <c r="O106" s="12">
        <v>1.4</v>
      </c>
      <c r="P106" s="52">
        <f t="shared" si="4"/>
        <v>0.44436175011276491</v>
      </c>
      <c r="Q106" s="14">
        <f t="shared" si="5"/>
        <v>16330.294316644111</v>
      </c>
      <c r="R106" s="19">
        <v>1.0688848725942637</v>
      </c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1"/>
      <c r="AG106" s="11"/>
      <c r="AH106" s="11"/>
      <c r="AI106" s="11"/>
    </row>
    <row r="107" spans="1:35" ht="17.399999999999999">
      <c r="A107" s="19" t="s">
        <v>20</v>
      </c>
      <c r="B107" s="19">
        <v>109</v>
      </c>
      <c r="C107" s="19" t="s">
        <v>78</v>
      </c>
      <c r="D107" s="19" t="s">
        <v>383</v>
      </c>
      <c r="E107" s="19">
        <v>-3.8520449999999999</v>
      </c>
      <c r="F107" s="19">
        <v>40.431480000000001</v>
      </c>
      <c r="G107" s="19" t="s">
        <v>384</v>
      </c>
      <c r="H107" s="19">
        <v>3.234</v>
      </c>
      <c r="I107" s="19" t="s">
        <v>26</v>
      </c>
      <c r="J107" s="19">
        <f>VLOOKUP($I107,Distritos!$E$76:$P$81,8,FALSE)</f>
        <v>36750</v>
      </c>
      <c r="K107" s="19">
        <f>VLOOKUP($I107,Distritos!$E$76:$P$81,2,FALSE)</f>
        <v>1478</v>
      </c>
      <c r="L107" s="21">
        <f>VLOOKUP($I107,Distritos!$E$76:$P$81,9,FALSE)</f>
        <v>739</v>
      </c>
      <c r="M107" s="21">
        <f>VLOOKUP($I107,Distritos!$E$76:$P$81,10,FALSE)</f>
        <v>656.76666666666654</v>
      </c>
      <c r="N107" s="16">
        <f t="shared" si="3"/>
        <v>0.83207592680396336</v>
      </c>
      <c r="O107" s="12">
        <v>1.4</v>
      </c>
      <c r="P107" s="52">
        <f t="shared" si="4"/>
        <v>0.44436175011276491</v>
      </c>
      <c r="Q107" s="14">
        <f t="shared" si="5"/>
        <v>16330.294316644111</v>
      </c>
      <c r="R107" s="19">
        <v>1.0688848725942637</v>
      </c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1"/>
      <c r="AG107" s="11"/>
      <c r="AH107" s="11"/>
      <c r="AI107" s="11"/>
    </row>
    <row r="108" spans="1:35" ht="34.799999999999997">
      <c r="A108" s="15" t="s">
        <v>20</v>
      </c>
      <c r="B108" s="15">
        <v>110</v>
      </c>
      <c r="C108" s="15" t="s">
        <v>78</v>
      </c>
      <c r="D108" s="15" t="s">
        <v>385</v>
      </c>
      <c r="E108" s="15">
        <v>-3.8471519999999999</v>
      </c>
      <c r="F108" s="15">
        <v>40.433504999999997</v>
      </c>
      <c r="G108" s="15" t="s">
        <v>386</v>
      </c>
      <c r="H108" s="15">
        <v>3.3315869999999999</v>
      </c>
      <c r="I108" s="15" t="s">
        <v>26</v>
      </c>
      <c r="J108" s="15">
        <f>VLOOKUP($I108,Distritos!$E$76:$P$81,8,FALSE)</f>
        <v>36750</v>
      </c>
      <c r="K108" s="15">
        <f>VLOOKUP($I108,Distritos!$E$76:$P$81,2,FALSE)</f>
        <v>1478</v>
      </c>
      <c r="L108" s="20">
        <f>VLOOKUP($I108,Distritos!$E$76:$P$81,9,FALSE)</f>
        <v>739</v>
      </c>
      <c r="M108" s="20">
        <f>VLOOKUP($I108,Distritos!$E$76:$P$81,10,FALSE)</f>
        <v>656.76666666666654</v>
      </c>
      <c r="N108" s="12">
        <f t="shared" si="3"/>
        <v>0.83207592680396336</v>
      </c>
      <c r="O108" s="12">
        <v>1.4</v>
      </c>
      <c r="P108" s="52">
        <f t="shared" si="4"/>
        <v>0.44436175011276491</v>
      </c>
      <c r="Q108" s="14">
        <f t="shared" si="5"/>
        <v>16330.294316644111</v>
      </c>
      <c r="R108" s="19">
        <v>1.0688848725942637</v>
      </c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1"/>
      <c r="AG108" s="11"/>
      <c r="AH108" s="11"/>
      <c r="AI108" s="11"/>
    </row>
    <row r="109" spans="1:35" ht="34.799999999999997">
      <c r="A109" s="19" t="s">
        <v>20</v>
      </c>
      <c r="B109" s="19">
        <v>111</v>
      </c>
      <c r="C109" s="19" t="s">
        <v>78</v>
      </c>
      <c r="D109" s="19" t="s">
        <v>387</v>
      </c>
      <c r="E109" s="19">
        <v>-3.8568509999999998</v>
      </c>
      <c r="F109" s="19">
        <v>40.438405000000003</v>
      </c>
      <c r="G109" s="19" t="s">
        <v>388</v>
      </c>
      <c r="H109" s="19">
        <v>2.376449</v>
      </c>
      <c r="I109" s="19" t="s">
        <v>26</v>
      </c>
      <c r="J109" s="19">
        <f>VLOOKUP($I109,Distritos!$E$76:$P$81,8,FALSE)</f>
        <v>36750</v>
      </c>
      <c r="K109" s="19">
        <f>VLOOKUP($I109,Distritos!$E$76:$P$81,2,FALSE)</f>
        <v>1478</v>
      </c>
      <c r="L109" s="21">
        <f>VLOOKUP($I109,Distritos!$E$76:$P$81,9,FALSE)</f>
        <v>739</v>
      </c>
      <c r="M109" s="21">
        <f>VLOOKUP($I109,Distritos!$E$76:$P$81,10,FALSE)</f>
        <v>656.76666666666654</v>
      </c>
      <c r="N109" s="16">
        <f t="shared" si="3"/>
        <v>0.83207592680396336</v>
      </c>
      <c r="O109" s="12">
        <v>1.4</v>
      </c>
      <c r="P109" s="52">
        <f t="shared" si="4"/>
        <v>0.44436175011276491</v>
      </c>
      <c r="Q109" s="14">
        <f t="shared" si="5"/>
        <v>16330.294316644111</v>
      </c>
      <c r="R109" s="19">
        <v>1.0688848725942637</v>
      </c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1"/>
      <c r="AG109" s="11"/>
      <c r="AH109" s="11"/>
      <c r="AI109" s="11"/>
    </row>
    <row r="110" spans="1:35" ht="34.799999999999997">
      <c r="A110" s="15" t="s">
        <v>20</v>
      </c>
      <c r="B110" s="15">
        <v>112</v>
      </c>
      <c r="C110" s="15" t="s">
        <v>78</v>
      </c>
      <c r="D110" s="15" t="s">
        <v>389</v>
      </c>
      <c r="E110" s="15">
        <v>-3.8503280000000002</v>
      </c>
      <c r="F110" s="15">
        <v>40.438077999999997</v>
      </c>
      <c r="G110" s="15" t="s">
        <v>390</v>
      </c>
      <c r="H110" s="15">
        <v>2.785301</v>
      </c>
      <c r="I110" s="15" t="s">
        <v>56</v>
      </c>
      <c r="J110" s="15">
        <f>VLOOKUP($I110,Distritos!$E$76:$P$81,8,FALSE)</f>
        <v>36750</v>
      </c>
      <c r="K110" s="15">
        <f>VLOOKUP($I110,Distritos!$E$76:$P$81,2,FALSE)</f>
        <v>1010</v>
      </c>
      <c r="L110" s="20">
        <f>VLOOKUP($I110,Distritos!$E$76:$P$81,9,FALSE)</f>
        <v>1105.0328227571115</v>
      </c>
      <c r="M110" s="20">
        <f>VLOOKUP($I110,Distritos!$E$76:$P$81,10,FALSE)</f>
        <v>440.00000000000006</v>
      </c>
      <c r="N110" s="12">
        <f t="shared" si="3"/>
        <v>0.81575095623346339</v>
      </c>
      <c r="O110" s="12">
        <v>1.4</v>
      </c>
      <c r="P110" s="52">
        <f t="shared" si="4"/>
        <v>0.4356435643564357</v>
      </c>
      <c r="Q110" s="14">
        <f t="shared" si="5"/>
        <v>16009.900990099011</v>
      </c>
      <c r="R110" s="19">
        <v>1.047913812711089</v>
      </c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1"/>
      <c r="AG110" s="11"/>
      <c r="AH110" s="11"/>
      <c r="AI110" s="11"/>
    </row>
    <row r="111" spans="1:35" ht="17.399999999999999">
      <c r="A111" s="19" t="s">
        <v>20</v>
      </c>
      <c r="B111" s="19">
        <v>113</v>
      </c>
      <c r="C111" s="19" t="s">
        <v>78</v>
      </c>
      <c r="D111" s="19" t="s">
        <v>391</v>
      </c>
      <c r="E111" s="19">
        <v>-3.8601130000000001</v>
      </c>
      <c r="F111" s="19">
        <v>40.442455000000002</v>
      </c>
      <c r="G111" s="19" t="s">
        <v>392</v>
      </c>
      <c r="H111" s="19">
        <v>1.8549199999999999</v>
      </c>
      <c r="I111" s="19" t="s">
        <v>26</v>
      </c>
      <c r="J111" s="19">
        <f>VLOOKUP($I111,Distritos!$E$76:$P$81,8,FALSE)</f>
        <v>36750</v>
      </c>
      <c r="K111" s="19">
        <f>VLOOKUP($I111,Distritos!$E$76:$P$81,2,FALSE)</f>
        <v>1478</v>
      </c>
      <c r="L111" s="21">
        <f>VLOOKUP($I111,Distritos!$E$76:$P$81,9,FALSE)</f>
        <v>739</v>
      </c>
      <c r="M111" s="21">
        <f>VLOOKUP($I111,Distritos!$E$76:$P$81,10,FALSE)</f>
        <v>656.76666666666654</v>
      </c>
      <c r="N111" s="16">
        <f t="shared" si="3"/>
        <v>0.83207592680396336</v>
      </c>
      <c r="O111" s="12">
        <v>1.4</v>
      </c>
      <c r="P111" s="52">
        <f t="shared" si="4"/>
        <v>0.44436175011276491</v>
      </c>
      <c r="Q111" s="14">
        <f t="shared" si="5"/>
        <v>16330.294316644111</v>
      </c>
      <c r="R111" s="19">
        <v>1.0688848725942637</v>
      </c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1"/>
      <c r="AG111" s="11"/>
      <c r="AH111" s="11"/>
      <c r="AI111" s="11"/>
    </row>
    <row r="112" spans="1:35" ht="17.399999999999999">
      <c r="A112" s="15" t="s">
        <v>20</v>
      </c>
      <c r="B112" s="15">
        <v>114</v>
      </c>
      <c r="C112" s="15" t="s">
        <v>78</v>
      </c>
      <c r="D112" s="15" t="s">
        <v>393</v>
      </c>
      <c r="E112" s="15">
        <v>-3.85419</v>
      </c>
      <c r="F112" s="15">
        <v>40.442912</v>
      </c>
      <c r="G112" s="15" t="s">
        <v>394</v>
      </c>
      <c r="H112" s="15">
        <v>2.189686</v>
      </c>
      <c r="I112" s="15" t="s">
        <v>56</v>
      </c>
      <c r="J112" s="15">
        <f>VLOOKUP($I112,Distritos!$E$76:$P$81,8,FALSE)</f>
        <v>36750</v>
      </c>
      <c r="K112" s="15">
        <f>VLOOKUP($I112,Distritos!$E$76:$P$81,2,FALSE)</f>
        <v>1010</v>
      </c>
      <c r="L112" s="20">
        <f>VLOOKUP($I112,Distritos!$E$76:$P$81,9,FALSE)</f>
        <v>1105.0328227571115</v>
      </c>
      <c r="M112" s="20">
        <f>VLOOKUP($I112,Distritos!$E$76:$P$81,10,FALSE)</f>
        <v>440.00000000000006</v>
      </c>
      <c r="N112" s="12">
        <f t="shared" si="3"/>
        <v>0.81575095623346339</v>
      </c>
      <c r="O112" s="12">
        <v>1.4</v>
      </c>
      <c r="P112" s="52">
        <f t="shared" si="4"/>
        <v>0.4356435643564357</v>
      </c>
      <c r="Q112" s="14">
        <f t="shared" si="5"/>
        <v>16009.900990099011</v>
      </c>
      <c r="R112" s="19">
        <v>1.047913812711089</v>
      </c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1"/>
      <c r="AG112" s="11"/>
      <c r="AH112" s="11"/>
      <c r="AI112" s="11"/>
    </row>
    <row r="113" spans="1:35" ht="17.399999999999999">
      <c r="A113" s="19" t="s">
        <v>20</v>
      </c>
      <c r="B113" s="19">
        <v>115</v>
      </c>
      <c r="C113" s="19" t="s">
        <v>78</v>
      </c>
      <c r="D113" s="19" t="s">
        <v>395</v>
      </c>
      <c r="E113" s="19">
        <v>-3.8484400000000001</v>
      </c>
      <c r="F113" s="19">
        <v>40.441932000000001</v>
      </c>
      <c r="G113" s="19" t="s">
        <v>396</v>
      </c>
      <c r="H113" s="19">
        <v>2.6505779999999999</v>
      </c>
      <c r="I113" s="19" t="s">
        <v>56</v>
      </c>
      <c r="J113" s="19">
        <f>VLOOKUP($I113,Distritos!$E$76:$P$81,8,FALSE)</f>
        <v>36750</v>
      </c>
      <c r="K113" s="19">
        <f>VLOOKUP($I113,Distritos!$E$76:$P$81,2,FALSE)</f>
        <v>1010</v>
      </c>
      <c r="L113" s="21">
        <f>VLOOKUP($I113,Distritos!$E$76:$P$81,9,FALSE)</f>
        <v>1105.0328227571115</v>
      </c>
      <c r="M113" s="21">
        <f>VLOOKUP($I113,Distritos!$E$76:$P$81,10,FALSE)</f>
        <v>440.00000000000006</v>
      </c>
      <c r="N113" s="16">
        <f t="shared" si="3"/>
        <v>0.81575095623346339</v>
      </c>
      <c r="O113" s="12">
        <v>1.4</v>
      </c>
      <c r="P113" s="52">
        <f t="shared" si="4"/>
        <v>0.4356435643564357</v>
      </c>
      <c r="Q113" s="14">
        <f t="shared" si="5"/>
        <v>16009.900990099011</v>
      </c>
      <c r="R113" s="19">
        <v>1.047913812711089</v>
      </c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1"/>
      <c r="AG113" s="11"/>
      <c r="AH113" s="11"/>
      <c r="AI113" s="11"/>
    </row>
    <row r="114" spans="1:35" ht="34.799999999999997">
      <c r="A114" s="15" t="s">
        <v>20</v>
      </c>
      <c r="B114" s="15">
        <v>116</v>
      </c>
      <c r="C114" s="15" t="s">
        <v>78</v>
      </c>
      <c r="D114" s="15" t="s">
        <v>397</v>
      </c>
      <c r="E114" s="15">
        <v>-3.847925</v>
      </c>
      <c r="F114" s="15">
        <v>40.447288</v>
      </c>
      <c r="G114" s="15" t="s">
        <v>398</v>
      </c>
      <c r="H114" s="15">
        <v>2.4209070000000001</v>
      </c>
      <c r="I114" s="15" t="s">
        <v>28</v>
      </c>
      <c r="J114" s="15">
        <f>VLOOKUP($I114,Distritos!$E$76:$P$81,8,FALSE)</f>
        <v>36750</v>
      </c>
      <c r="K114" s="15">
        <f>VLOOKUP($I114,Distritos!$E$76:$P$81,2,FALSE)</f>
        <v>1311</v>
      </c>
      <c r="L114" s="20">
        <f>VLOOKUP($I114,Distritos!$E$76:$P$81,9,FALSE)</f>
        <v>1181.081081081081</v>
      </c>
      <c r="M114" s="20">
        <f>VLOOKUP($I114,Distritos!$E$76:$P$81,10,FALSE)</f>
        <v>562.91666666666663</v>
      </c>
      <c r="N114" s="12">
        <f t="shared" si="3"/>
        <v>0.80402157826124743</v>
      </c>
      <c r="O114" s="12">
        <v>1.4</v>
      </c>
      <c r="P114" s="52">
        <f t="shared" si="4"/>
        <v>0.42937960844139333</v>
      </c>
      <c r="Q114" s="14">
        <f t="shared" si="5"/>
        <v>15779.700610221205</v>
      </c>
      <c r="R114" s="19">
        <v>1.0328462518364481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1"/>
      <c r="AG114" s="11"/>
      <c r="AH114" s="11"/>
      <c r="AI114" s="11"/>
    </row>
    <row r="115" spans="1:35" ht="34.799999999999997">
      <c r="A115" s="19" t="s">
        <v>20</v>
      </c>
      <c r="B115" s="19">
        <v>117</v>
      </c>
      <c r="C115" s="19" t="s">
        <v>78</v>
      </c>
      <c r="D115" s="19" t="s">
        <v>399</v>
      </c>
      <c r="E115" s="19">
        <v>-3.8438050000000001</v>
      </c>
      <c r="F115" s="19">
        <v>40.444284000000003</v>
      </c>
      <c r="G115" s="19" t="s">
        <v>400</v>
      </c>
      <c r="H115" s="19">
        <v>2.870565</v>
      </c>
      <c r="I115" s="19" t="s">
        <v>28</v>
      </c>
      <c r="J115" s="19">
        <f>VLOOKUP($I115,Distritos!$E$76:$P$81,8,FALSE)</f>
        <v>36750</v>
      </c>
      <c r="K115" s="19">
        <f>VLOOKUP($I115,Distritos!$E$76:$P$81,2,FALSE)</f>
        <v>1311</v>
      </c>
      <c r="L115" s="21">
        <f>VLOOKUP($I115,Distritos!$E$76:$P$81,9,FALSE)</f>
        <v>1181.081081081081</v>
      </c>
      <c r="M115" s="21">
        <f>VLOOKUP($I115,Distritos!$E$76:$P$81,10,FALSE)</f>
        <v>562.91666666666663</v>
      </c>
      <c r="N115" s="16">
        <f t="shared" si="3"/>
        <v>0.80402157826124743</v>
      </c>
      <c r="O115" s="12">
        <v>1.4</v>
      </c>
      <c r="P115" s="52">
        <f t="shared" si="4"/>
        <v>0.42937960844139333</v>
      </c>
      <c r="Q115" s="14">
        <f t="shared" si="5"/>
        <v>15779.700610221205</v>
      </c>
      <c r="R115" s="19">
        <v>1.0328462518364481</v>
      </c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1"/>
      <c r="AG115" s="11"/>
      <c r="AH115" s="11"/>
      <c r="AI115" s="11"/>
    </row>
    <row r="116" spans="1:35" ht="17.399999999999999">
      <c r="A116" s="15" t="s">
        <v>20</v>
      </c>
      <c r="B116" s="15">
        <v>118</v>
      </c>
      <c r="C116" s="15" t="s">
        <v>78</v>
      </c>
      <c r="D116" s="15" t="s">
        <v>401</v>
      </c>
      <c r="E116" s="15">
        <v>-3.8397709999999998</v>
      </c>
      <c r="F116" s="15">
        <v>40.441540000000003</v>
      </c>
      <c r="G116" s="15" t="s">
        <v>402</v>
      </c>
      <c r="H116" s="15">
        <v>3.3100040000000002</v>
      </c>
      <c r="I116" s="15" t="s">
        <v>28</v>
      </c>
      <c r="J116" s="15">
        <f>VLOOKUP($I116,Distritos!$E$76:$P$81,8,FALSE)</f>
        <v>36750</v>
      </c>
      <c r="K116" s="15">
        <f>VLOOKUP($I116,Distritos!$E$76:$P$81,2,FALSE)</f>
        <v>1311</v>
      </c>
      <c r="L116" s="20">
        <f>VLOOKUP($I116,Distritos!$E$76:$P$81,9,FALSE)</f>
        <v>1181.081081081081</v>
      </c>
      <c r="M116" s="20">
        <f>VLOOKUP($I116,Distritos!$E$76:$P$81,10,FALSE)</f>
        <v>562.91666666666663</v>
      </c>
      <c r="N116" s="12">
        <f t="shared" si="3"/>
        <v>0.80402157826124743</v>
      </c>
      <c r="O116" s="12">
        <v>1.4</v>
      </c>
      <c r="P116" s="52">
        <f t="shared" si="4"/>
        <v>0.42937960844139333</v>
      </c>
      <c r="Q116" s="14">
        <f t="shared" si="5"/>
        <v>15779.700610221205</v>
      </c>
      <c r="R116" s="19">
        <v>1.0328462518364481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1"/>
      <c r="AG116" s="11"/>
      <c r="AH116" s="11"/>
      <c r="AI116" s="11"/>
    </row>
    <row r="117" spans="1:35" ht="34.799999999999997">
      <c r="A117" s="19" t="s">
        <v>20</v>
      </c>
      <c r="B117" s="19">
        <v>119</v>
      </c>
      <c r="C117" s="19" t="s">
        <v>78</v>
      </c>
      <c r="D117" s="19" t="s">
        <v>403</v>
      </c>
      <c r="E117" s="19">
        <v>-3.8389980000000001</v>
      </c>
      <c r="F117" s="19">
        <v>40.447091999999998</v>
      </c>
      <c r="G117" s="19" t="s">
        <v>404</v>
      </c>
      <c r="H117" s="19">
        <v>3.1458520000000001</v>
      </c>
      <c r="I117" s="19" t="s">
        <v>28</v>
      </c>
      <c r="J117" s="19">
        <f>VLOOKUP($I117,Distritos!$E$76:$P$81,8,FALSE)</f>
        <v>36750</v>
      </c>
      <c r="K117" s="19">
        <f>VLOOKUP($I117,Distritos!$E$76:$P$81,2,FALSE)</f>
        <v>1311</v>
      </c>
      <c r="L117" s="21">
        <f>VLOOKUP($I117,Distritos!$E$76:$P$81,9,FALSE)</f>
        <v>1181.081081081081</v>
      </c>
      <c r="M117" s="21">
        <f>VLOOKUP($I117,Distritos!$E$76:$P$81,10,FALSE)</f>
        <v>562.91666666666663</v>
      </c>
      <c r="N117" s="16">
        <f t="shared" si="3"/>
        <v>0.80402157826124743</v>
      </c>
      <c r="O117" s="12">
        <v>1.4</v>
      </c>
      <c r="P117" s="52">
        <f t="shared" si="4"/>
        <v>0.42937960844139333</v>
      </c>
      <c r="Q117" s="14">
        <f t="shared" si="5"/>
        <v>15779.700610221205</v>
      </c>
      <c r="R117" s="19">
        <v>1.0328462518364481</v>
      </c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1"/>
      <c r="AG117" s="11"/>
      <c r="AH117" s="11"/>
      <c r="AI117" s="11"/>
    </row>
    <row r="118" spans="1:35" ht="17.399999999999999">
      <c r="A118" s="15" t="s">
        <v>20</v>
      </c>
      <c r="B118" s="15">
        <v>120</v>
      </c>
      <c r="C118" s="15" t="s">
        <v>78</v>
      </c>
      <c r="D118" s="15" t="s">
        <v>405</v>
      </c>
      <c r="E118" s="15">
        <v>-3.824236</v>
      </c>
      <c r="F118" s="15">
        <v>40.437489999999997</v>
      </c>
      <c r="G118" s="15" t="s">
        <v>406</v>
      </c>
      <c r="H118" s="15">
        <v>4.6908050000000001</v>
      </c>
      <c r="I118" s="15" t="s">
        <v>31</v>
      </c>
      <c r="J118" s="15">
        <f>VLOOKUP($I118,Distritos!$E$76:$P$81,8,FALSE)</f>
        <v>36750</v>
      </c>
      <c r="K118" s="15">
        <f>VLOOKUP($I118,Distritos!$E$76:$P$81,2,FALSE)</f>
        <v>2019</v>
      </c>
      <c r="L118" s="20">
        <f>VLOOKUP($I118,Distritos!$E$76:$P$81,9,FALSE)</f>
        <v>1654.9180327868853</v>
      </c>
      <c r="M118" s="20">
        <f>VLOOKUP($I118,Distritos!$E$76:$P$81,10,FALSE)</f>
        <v>865.28333333333342</v>
      </c>
      <c r="N118" s="12">
        <f t="shared" si="3"/>
        <v>0.80250603769343598</v>
      </c>
      <c r="O118" s="12">
        <v>1.4</v>
      </c>
      <c r="P118" s="52">
        <f t="shared" si="4"/>
        <v>0.42857024929833254</v>
      </c>
      <c r="Q118" s="14">
        <f t="shared" si="5"/>
        <v>15749.956661713721</v>
      </c>
      <c r="R118" s="19">
        <v>1.0308993881734663</v>
      </c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1"/>
      <c r="AG118" s="11"/>
      <c r="AH118" s="11"/>
      <c r="AI118" s="11"/>
    </row>
    <row r="119" spans="1:35" ht="17.399999999999999">
      <c r="A119" s="19" t="s">
        <v>20</v>
      </c>
      <c r="B119" s="19">
        <v>121</v>
      </c>
      <c r="C119" s="19" t="s">
        <v>78</v>
      </c>
      <c r="D119" s="19" t="s">
        <v>407</v>
      </c>
      <c r="E119" s="19">
        <v>-3.8184849999999999</v>
      </c>
      <c r="F119" s="19">
        <v>40.441540000000003</v>
      </c>
      <c r="G119" s="19" t="s">
        <v>408</v>
      </c>
      <c r="H119" s="19">
        <v>4.9859749999999998</v>
      </c>
      <c r="I119" s="19" t="s">
        <v>31</v>
      </c>
      <c r="J119" s="19">
        <f>VLOOKUP($I119,Distritos!$E$76:$P$81,8,FALSE)</f>
        <v>36750</v>
      </c>
      <c r="K119" s="19">
        <f>VLOOKUP($I119,Distritos!$E$76:$P$81,2,FALSE)</f>
        <v>2019</v>
      </c>
      <c r="L119" s="21">
        <f>VLOOKUP($I119,Distritos!$E$76:$P$81,9,FALSE)</f>
        <v>1654.9180327868853</v>
      </c>
      <c r="M119" s="21">
        <f>VLOOKUP($I119,Distritos!$E$76:$P$81,10,FALSE)</f>
        <v>865.28333333333342</v>
      </c>
      <c r="N119" s="16">
        <f t="shared" si="3"/>
        <v>0.80250603769343598</v>
      </c>
      <c r="O119" s="12">
        <v>1.4</v>
      </c>
      <c r="P119" s="52">
        <f t="shared" si="4"/>
        <v>0.42857024929833254</v>
      </c>
      <c r="Q119" s="14">
        <f t="shared" si="5"/>
        <v>15749.956661713721</v>
      </c>
      <c r="R119" s="19">
        <v>1.0308993881734663</v>
      </c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1"/>
      <c r="AG119" s="11"/>
      <c r="AH119" s="11"/>
      <c r="AI119" s="11"/>
    </row>
    <row r="120" spans="1:35" ht="17.399999999999999">
      <c r="A120" s="15" t="s">
        <v>20</v>
      </c>
      <c r="B120" s="15">
        <v>122</v>
      </c>
      <c r="C120" s="15" t="s">
        <v>78</v>
      </c>
      <c r="D120" s="15" t="s">
        <v>409</v>
      </c>
      <c r="E120" s="15">
        <v>-3.8227769999999999</v>
      </c>
      <c r="F120" s="15">
        <v>40.445720999999999</v>
      </c>
      <c r="G120" s="15" t="s">
        <v>410</v>
      </c>
      <c r="H120" s="15">
        <v>4.5133029999999996</v>
      </c>
      <c r="I120" s="15" t="s">
        <v>31</v>
      </c>
      <c r="J120" s="15">
        <f>VLOOKUP($I120,Distritos!$E$76:$P$81,8,FALSE)</f>
        <v>36750</v>
      </c>
      <c r="K120" s="15">
        <f>VLOOKUP($I120,Distritos!$E$76:$P$81,2,FALSE)</f>
        <v>2019</v>
      </c>
      <c r="L120" s="20">
        <f>VLOOKUP($I120,Distritos!$E$76:$P$81,9,FALSE)</f>
        <v>1654.9180327868853</v>
      </c>
      <c r="M120" s="20">
        <f>VLOOKUP($I120,Distritos!$E$76:$P$81,10,FALSE)</f>
        <v>865.28333333333342</v>
      </c>
      <c r="N120" s="12">
        <f t="shared" si="3"/>
        <v>0.80250603769343598</v>
      </c>
      <c r="O120" s="12">
        <v>1.4</v>
      </c>
      <c r="P120" s="52">
        <f t="shared" si="4"/>
        <v>0.42857024929833254</v>
      </c>
      <c r="Q120" s="14">
        <f t="shared" si="5"/>
        <v>15749.956661713721</v>
      </c>
      <c r="R120" s="19">
        <v>1.0308993881734663</v>
      </c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1"/>
      <c r="AG120" s="11"/>
      <c r="AH120" s="11"/>
      <c r="AI120" s="11"/>
    </row>
    <row r="121" spans="1:35" ht="17.399999999999999">
      <c r="A121" s="19" t="s">
        <v>20</v>
      </c>
      <c r="B121" s="19">
        <v>123</v>
      </c>
      <c r="C121" s="19" t="s">
        <v>78</v>
      </c>
      <c r="D121" s="19" t="s">
        <v>411</v>
      </c>
      <c r="E121" s="19">
        <v>-3.8161670000000001</v>
      </c>
      <c r="F121" s="19">
        <v>40.446635000000001</v>
      </c>
      <c r="G121" s="19" t="s">
        <v>412</v>
      </c>
      <c r="H121" s="19">
        <v>5.0402560000000003</v>
      </c>
      <c r="I121" s="19" t="s">
        <v>31</v>
      </c>
      <c r="J121" s="19">
        <f>VLOOKUP($I121,Distritos!$E$76:$P$81,8,FALSE)</f>
        <v>36750</v>
      </c>
      <c r="K121" s="19">
        <f>VLOOKUP($I121,Distritos!$E$76:$P$81,2,FALSE)</f>
        <v>2019</v>
      </c>
      <c r="L121" s="21">
        <f>VLOOKUP($I121,Distritos!$E$76:$P$81,9,FALSE)</f>
        <v>1654.9180327868853</v>
      </c>
      <c r="M121" s="21">
        <f>VLOOKUP($I121,Distritos!$E$76:$P$81,10,FALSE)</f>
        <v>865.28333333333342</v>
      </c>
      <c r="N121" s="16">
        <f t="shared" si="3"/>
        <v>0.80250603769343598</v>
      </c>
      <c r="O121" s="12">
        <v>1.4</v>
      </c>
      <c r="P121" s="52">
        <f t="shared" si="4"/>
        <v>0.42857024929833254</v>
      </c>
      <c r="Q121" s="14">
        <f t="shared" si="5"/>
        <v>15749.956661713721</v>
      </c>
      <c r="R121" s="19">
        <v>1.0308993881734663</v>
      </c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1"/>
      <c r="AG121" s="11"/>
      <c r="AH121" s="11"/>
      <c r="AI121" s="11"/>
    </row>
    <row r="122" spans="1:35" ht="17.399999999999999">
      <c r="A122" s="15" t="s">
        <v>20</v>
      </c>
      <c r="B122" s="15">
        <v>124</v>
      </c>
      <c r="C122" s="15" t="s">
        <v>78</v>
      </c>
      <c r="D122" s="15" t="s">
        <v>413</v>
      </c>
      <c r="E122" s="15">
        <v>-3.814708</v>
      </c>
      <c r="F122" s="15">
        <v>40.451794999999997</v>
      </c>
      <c r="G122" s="15" t="s">
        <v>414</v>
      </c>
      <c r="H122" s="15">
        <v>5.0910019999999996</v>
      </c>
      <c r="I122" s="15" t="s">
        <v>79</v>
      </c>
      <c r="J122" s="15">
        <f>VLOOKUP($I122,Distritos!$E$76:$P$81,8,FALSE)</f>
        <v>36750</v>
      </c>
      <c r="K122" s="15">
        <f>VLOOKUP($I122,Distritos!$E$76:$P$81,2,FALSE)</f>
        <v>716</v>
      </c>
      <c r="L122" s="20">
        <f>VLOOKUP($I122,Distritos!$E$76:$P$81,9,FALSE)</f>
        <v>3808.5106382978724</v>
      </c>
      <c r="M122" s="20">
        <f>VLOOKUP($I122,Distritos!$E$76:$P$81,10,FALSE)</f>
        <v>298.76666666666671</v>
      </c>
      <c r="N122" s="12">
        <f t="shared" si="3"/>
        <v>0.78134962533093555</v>
      </c>
      <c r="O122" s="12">
        <v>1.4</v>
      </c>
      <c r="P122" s="52">
        <f t="shared" si="4"/>
        <v>0.41727188081936689</v>
      </c>
      <c r="Q122" s="14">
        <f t="shared" si="5"/>
        <v>15334.741620111734</v>
      </c>
      <c r="R122" s="19">
        <v>1.0037218573686713</v>
      </c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1"/>
      <c r="AG122" s="11"/>
      <c r="AH122" s="11"/>
      <c r="AI122" s="11"/>
    </row>
    <row r="123" spans="1:35" ht="34.799999999999997">
      <c r="A123" s="19" t="s">
        <v>20</v>
      </c>
      <c r="B123" s="19">
        <v>125</v>
      </c>
      <c r="C123" s="19" t="s">
        <v>78</v>
      </c>
      <c r="D123" s="19" t="s">
        <v>415</v>
      </c>
      <c r="E123" s="19">
        <v>-3.8408009999999999</v>
      </c>
      <c r="F123" s="19">
        <v>40.417824000000003</v>
      </c>
      <c r="G123" s="19" t="s">
        <v>416</v>
      </c>
      <c r="H123" s="19">
        <v>5.0228039999999998</v>
      </c>
      <c r="I123" s="19" t="s">
        <v>47</v>
      </c>
      <c r="J123" s="19">
        <f>VLOOKUP($I123,Distritos!$E$76:$P$81,8,FALSE)</f>
        <v>31850</v>
      </c>
      <c r="K123" s="19">
        <f>VLOOKUP($I123,Distritos!$E$76:$P$81,2,FALSE)</f>
        <v>1897</v>
      </c>
      <c r="L123" s="21">
        <f>VLOOKUP($I123,Distritos!$E$76:$P$81,9,FALSE)</f>
        <v>2035.4077253218884</v>
      </c>
      <c r="M123" s="21">
        <f>VLOOKUP($I123,Distritos!$E$76:$P$81,10,FALSE)</f>
        <v>863.40000000000009</v>
      </c>
      <c r="N123" s="16">
        <f t="shared" si="3"/>
        <v>0.73862345663689055</v>
      </c>
      <c r="O123" s="12">
        <v>1.4</v>
      </c>
      <c r="P123" s="52">
        <f t="shared" si="4"/>
        <v>0.45513969425408546</v>
      </c>
      <c r="Q123" s="14">
        <f t="shared" si="5"/>
        <v>14496.199261992622</v>
      </c>
      <c r="R123" s="19">
        <v>0.94883581402838013</v>
      </c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1"/>
      <c r="AG123" s="11"/>
      <c r="AH123" s="11"/>
      <c r="AI123" s="11"/>
    </row>
    <row r="124" spans="1:35" ht="34.799999999999997">
      <c r="A124" s="19" t="s">
        <v>20</v>
      </c>
      <c r="B124" s="19">
        <v>126</v>
      </c>
      <c r="C124" s="19" t="s">
        <v>45</v>
      </c>
      <c r="D124" s="19" t="s">
        <v>179</v>
      </c>
      <c r="E124" s="19">
        <v>-3.8767670000000001</v>
      </c>
      <c r="F124" s="19">
        <v>40.483148</v>
      </c>
      <c r="G124" s="19" t="s">
        <v>180</v>
      </c>
      <c r="H124" s="19">
        <v>3.147932</v>
      </c>
      <c r="I124" s="19" t="s">
        <v>58</v>
      </c>
      <c r="J124" s="19">
        <f>VLOOKUP($I124,Distritos!$E$26:$P$57,8,FALSE)</f>
        <v>25550</v>
      </c>
      <c r="K124" s="19">
        <f>VLOOKUP($I124,Distritos!$E$26:$P$57,2,FALSE)</f>
        <v>1795</v>
      </c>
      <c r="L124" s="21">
        <f>VLOOKUP($I124,Distritos!$E$26:$P$57,9,FALSE)</f>
        <v>22160.493827160491</v>
      </c>
      <c r="M124" s="21">
        <f>VLOOKUP($I124,Distritos!$E$26:$P$57,10,FALSE)</f>
        <v>887.93333333333339</v>
      </c>
      <c r="N124" s="16">
        <f t="shared" si="3"/>
        <v>0.64398500764364619</v>
      </c>
      <c r="O124" s="12">
        <v>1.4</v>
      </c>
      <c r="P124" s="52">
        <f t="shared" si="4"/>
        <v>0.49467038068709379</v>
      </c>
      <c r="Q124" s="14">
        <f t="shared" si="5"/>
        <v>12638.828226555246</v>
      </c>
      <c r="R124" s="19">
        <v>0.82726324686709574</v>
      </c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1"/>
      <c r="AG124" s="11"/>
      <c r="AH124" s="11"/>
      <c r="AI124" s="11"/>
    </row>
    <row r="125" spans="1:35" ht="34.799999999999997">
      <c r="A125" s="15" t="s">
        <v>33</v>
      </c>
      <c r="B125" s="15">
        <v>1</v>
      </c>
      <c r="C125" s="15" t="s">
        <v>32</v>
      </c>
      <c r="D125" s="15" t="s">
        <v>105</v>
      </c>
      <c r="E125" s="15">
        <v>-3.6477529999999998</v>
      </c>
      <c r="F125" s="15">
        <v>40.522725000000001</v>
      </c>
      <c r="G125" s="15" t="s">
        <v>106</v>
      </c>
      <c r="H125" s="15">
        <v>0.78530500000000003</v>
      </c>
      <c r="I125" s="15" t="s">
        <v>34</v>
      </c>
      <c r="J125" s="12">
        <f>VLOOKUP($I125,Distritos!$E$15:$P$25,8,FALSE)</f>
        <v>36750</v>
      </c>
      <c r="K125" s="13">
        <f>VLOOKUP($I125,Distritos!$E$15:$P$25,2,FALSE)</f>
        <v>2250</v>
      </c>
      <c r="L125" s="13">
        <f>VLOOKUP($I125,Distritos!$E$15:$P$25,9,FALSE)</f>
        <v>4966.8874172185433</v>
      </c>
      <c r="M125" s="13">
        <f>VLOOKUP($I125,Distritos!$E$15:$P$25,10,FALSE)</f>
        <v>1030.4166666666665</v>
      </c>
      <c r="N125" s="12">
        <f t="shared" si="3"/>
        <v>0.85754445955934688</v>
      </c>
      <c r="O125" s="12">
        <v>1.4</v>
      </c>
      <c r="P125" s="52">
        <f t="shared" si="4"/>
        <v>0.45796296296296291</v>
      </c>
      <c r="Q125" s="14">
        <f t="shared" si="5"/>
        <v>16830.138888888887</v>
      </c>
      <c r="R125" s="19">
        <v>1.1016017539658536</v>
      </c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1"/>
      <c r="AG125" s="11"/>
      <c r="AH125" s="11"/>
      <c r="AI125" s="11"/>
    </row>
    <row r="126" spans="1:35" ht="17.399999999999999">
      <c r="A126" s="19" t="s">
        <v>33</v>
      </c>
      <c r="B126" s="19">
        <v>2</v>
      </c>
      <c r="C126" s="19" t="s">
        <v>32</v>
      </c>
      <c r="D126" s="19" t="s">
        <v>107</v>
      </c>
      <c r="E126" s="19">
        <v>-3.6395</v>
      </c>
      <c r="F126" s="19">
        <v>40.528418000000002</v>
      </c>
      <c r="G126" s="19" t="s">
        <v>108</v>
      </c>
      <c r="H126" s="19">
        <v>1.7239629999999999</v>
      </c>
      <c r="I126" s="19" t="s">
        <v>34</v>
      </c>
      <c r="J126" s="16">
        <f>VLOOKUP($I126,Distritos!$E$15:$P$25,8,FALSE)</f>
        <v>36750</v>
      </c>
      <c r="K126" s="17">
        <f>VLOOKUP($I126,Distritos!$E$15:$P$25,2,FALSE)</f>
        <v>2250</v>
      </c>
      <c r="L126" s="17">
        <f>VLOOKUP($I126,Distritos!$E$15:$P$25,9,FALSE)</f>
        <v>4966.8874172185433</v>
      </c>
      <c r="M126" s="17">
        <f>VLOOKUP($I126,Distritos!$E$15:$P$25,10,FALSE)</f>
        <v>1030.4166666666665</v>
      </c>
      <c r="N126" s="16">
        <f t="shared" si="3"/>
        <v>0.85754445955934688</v>
      </c>
      <c r="O126" s="12">
        <v>1.4</v>
      </c>
      <c r="P126" s="52">
        <f t="shared" si="4"/>
        <v>0.45796296296296291</v>
      </c>
      <c r="Q126" s="14">
        <f t="shared" si="5"/>
        <v>16830.138888888887</v>
      </c>
      <c r="R126" s="19">
        <v>1.1016017539658536</v>
      </c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1"/>
      <c r="AG126" s="11"/>
      <c r="AH126" s="11"/>
      <c r="AI126" s="11"/>
    </row>
    <row r="127" spans="1:35" ht="17.399999999999999">
      <c r="A127" s="15" t="s">
        <v>33</v>
      </c>
      <c r="B127" s="15">
        <v>3</v>
      </c>
      <c r="C127" s="15" t="s">
        <v>32</v>
      </c>
      <c r="D127" s="15" t="s">
        <v>109</v>
      </c>
      <c r="E127" s="15">
        <v>-3.6421800000000002</v>
      </c>
      <c r="F127" s="15">
        <v>40.524785000000001</v>
      </c>
      <c r="G127" s="15" t="s">
        <v>110</v>
      </c>
      <c r="H127" s="15">
        <v>1.305078</v>
      </c>
      <c r="I127" s="15" t="s">
        <v>35</v>
      </c>
      <c r="J127" s="12">
        <f>VLOOKUP($I127,Distritos!$E$15:$P$25,8,FALSE)</f>
        <v>36750</v>
      </c>
      <c r="K127" s="13">
        <f>VLOOKUP($I127,Distritos!$E$15:$P$25,2,FALSE)</f>
        <v>2329</v>
      </c>
      <c r="L127" s="13">
        <f>VLOOKUP($I127,Distritos!$E$15:$P$25,9,FALSE)</f>
        <v>7661.1842105263158</v>
      </c>
      <c r="M127" s="13">
        <f>VLOOKUP($I127,Distritos!$E$15:$P$25,10,FALSE)</f>
        <v>1081.1500000000001</v>
      </c>
      <c r="N127" s="12">
        <f t="shared" si="3"/>
        <v>0.86924610425380278</v>
      </c>
      <c r="O127" s="12">
        <v>1.4</v>
      </c>
      <c r="P127" s="52">
        <f t="shared" si="4"/>
        <v>0.46421210820094466</v>
      </c>
      <c r="Q127" s="14">
        <f t="shared" si="5"/>
        <v>17059.794976384717</v>
      </c>
      <c r="R127" s="19">
        <v>1.1166336886673169</v>
      </c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1"/>
      <c r="AG127" s="11"/>
      <c r="AH127" s="11"/>
      <c r="AI127" s="11"/>
    </row>
    <row r="128" spans="1:35" ht="34.799999999999997">
      <c r="A128" s="19" t="s">
        <v>33</v>
      </c>
      <c r="B128" s="19">
        <v>4</v>
      </c>
      <c r="C128" s="19" t="s">
        <v>32</v>
      </c>
      <c r="D128" s="19" t="s">
        <v>111</v>
      </c>
      <c r="E128" s="19">
        <v>-3.6347689999999999</v>
      </c>
      <c r="F128" s="19">
        <v>40.527467000000001</v>
      </c>
      <c r="G128" s="19" t="s">
        <v>112</v>
      </c>
      <c r="H128" s="19">
        <v>1.996373</v>
      </c>
      <c r="I128" s="19" t="s">
        <v>36</v>
      </c>
      <c r="J128" s="16">
        <f>VLOOKUP($I128,Distritos!$E$15:$P$25,8,FALSE)</f>
        <v>36750</v>
      </c>
      <c r="K128" s="17">
        <f>VLOOKUP($I128,Distritos!$E$15:$P$25,2,FALSE)</f>
        <v>2876</v>
      </c>
      <c r="L128" s="17">
        <f>VLOOKUP($I128,Distritos!$E$15:$P$25,9,FALSE)</f>
        <v>9159.2356687898082</v>
      </c>
      <c r="M128" s="17">
        <f>VLOOKUP($I128,Distritos!$E$15:$P$25,10,FALSE)</f>
        <v>1304.1666666666667</v>
      </c>
      <c r="N128" s="16">
        <f t="shared" si="3"/>
        <v>0.84912280114059391</v>
      </c>
      <c r="O128" s="12">
        <v>1.4</v>
      </c>
      <c r="P128" s="52">
        <f t="shared" si="4"/>
        <v>0.45346546128882709</v>
      </c>
      <c r="Q128" s="14">
        <f t="shared" si="5"/>
        <v>16664.855702364395</v>
      </c>
      <c r="R128" s="19">
        <v>1.0907832901742889</v>
      </c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1"/>
      <c r="AG128" s="11"/>
      <c r="AH128" s="11"/>
      <c r="AI128" s="11"/>
    </row>
    <row r="129" spans="1:35" ht="17.399999999999999">
      <c r="A129" s="15" t="s">
        <v>33</v>
      </c>
      <c r="B129" s="15">
        <v>5</v>
      </c>
      <c r="C129" s="15" t="s">
        <v>32</v>
      </c>
      <c r="D129" s="15" t="s">
        <v>113</v>
      </c>
      <c r="E129" s="15">
        <v>-3.638871</v>
      </c>
      <c r="F129" s="15">
        <v>40.515403999999997</v>
      </c>
      <c r="G129" s="15" t="s">
        <v>114</v>
      </c>
      <c r="H129" s="15">
        <v>1.4397200000000001</v>
      </c>
      <c r="I129" s="15" t="s">
        <v>44</v>
      </c>
      <c r="J129" s="12">
        <f>VLOOKUP($I129,Distritos!$E$15:$P$25,8,FALSE)</f>
        <v>36750</v>
      </c>
      <c r="K129" s="13">
        <f>VLOOKUP($I129,Distritos!$E$15:$P$25,2,FALSE)</f>
        <v>2144</v>
      </c>
      <c r="L129" s="13">
        <f>VLOOKUP($I129,Distritos!$E$15:$P$25,9,FALSE)</f>
        <v>714.66666666666663</v>
      </c>
      <c r="M129" s="13">
        <f>VLOOKUP($I129,Distritos!$E$15:$P$25,10,FALSE)</f>
        <v>1006.1166666666667</v>
      </c>
      <c r="N129" s="12">
        <f t="shared" si="3"/>
        <v>0.8787186643963234</v>
      </c>
      <c r="O129" s="12">
        <v>1.4</v>
      </c>
      <c r="P129" s="52">
        <f t="shared" si="4"/>
        <v>0.46927083333333336</v>
      </c>
      <c r="Q129" s="14">
        <f t="shared" si="5"/>
        <v>17245.703125</v>
      </c>
      <c r="R129" s="19">
        <v>1.1288021409862903</v>
      </c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1"/>
      <c r="AG129" s="11"/>
      <c r="AH129" s="11"/>
      <c r="AI129" s="11"/>
    </row>
    <row r="130" spans="1:35" ht="34.799999999999997">
      <c r="A130" s="19" t="s">
        <v>33</v>
      </c>
      <c r="B130" s="19">
        <v>6</v>
      </c>
      <c r="C130" s="19" t="s">
        <v>32</v>
      </c>
      <c r="D130" s="19" t="s">
        <v>115</v>
      </c>
      <c r="E130" s="19">
        <v>-3.6260970000000001</v>
      </c>
      <c r="F130" s="19">
        <v>40.527455000000003</v>
      </c>
      <c r="G130" s="19" t="s">
        <v>116</v>
      </c>
      <c r="H130" s="19">
        <v>2.6591149999999999</v>
      </c>
      <c r="I130" s="19" t="s">
        <v>37</v>
      </c>
      <c r="J130" s="16">
        <f>VLOOKUP($I130,Distritos!$E$15:$P$25,8,FALSE)</f>
        <v>36750</v>
      </c>
      <c r="K130" s="17">
        <f>VLOOKUP($I130,Distritos!$E$15:$P$25,2,FALSE)</f>
        <v>1977</v>
      </c>
      <c r="L130" s="17">
        <f>VLOOKUP($I130,Distritos!$E$15:$P$25,9,FALSE)</f>
        <v>1259.2356687898089</v>
      </c>
      <c r="M130" s="17">
        <f>VLOOKUP($I130,Distritos!$E$15:$P$25,10,FALSE)</f>
        <v>897.06666666666661</v>
      </c>
      <c r="N130" s="16">
        <f t="shared" ref="N130:N193" si="6">(J130*M130/K130)/19625.9665621735</f>
        <v>0.84965836787819438</v>
      </c>
      <c r="O130" s="12">
        <v>1.4</v>
      </c>
      <c r="P130" s="52">
        <f t="shared" ref="P130:P193" si="7">M130/K130</f>
        <v>0.45375147529927495</v>
      </c>
      <c r="Q130" s="14">
        <f t="shared" ref="Q130:Q193" si="8">P130*J130</f>
        <v>16675.366717248355</v>
      </c>
      <c r="R130" s="19">
        <v>1.0914712792936048</v>
      </c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1"/>
      <c r="AG130" s="11"/>
      <c r="AH130" s="11"/>
      <c r="AI130" s="11"/>
    </row>
    <row r="131" spans="1:35" ht="34.799999999999997">
      <c r="A131" s="15" t="s">
        <v>33</v>
      </c>
      <c r="B131" s="15">
        <v>7</v>
      </c>
      <c r="C131" s="15" t="s">
        <v>32</v>
      </c>
      <c r="D131" s="15" t="s">
        <v>117</v>
      </c>
      <c r="E131" s="15">
        <v>-3.608314</v>
      </c>
      <c r="F131" s="15">
        <v>40.527723999999999</v>
      </c>
      <c r="G131" s="15" t="s">
        <v>118</v>
      </c>
      <c r="H131" s="15">
        <v>4.1016550000000001</v>
      </c>
      <c r="I131" s="15" t="s">
        <v>37</v>
      </c>
      <c r="J131" s="12">
        <f>VLOOKUP($I131,Distritos!$E$15:$P$25,8,FALSE)</f>
        <v>36750</v>
      </c>
      <c r="K131" s="13">
        <f>VLOOKUP($I131,Distritos!$E$15:$P$25,2,FALSE)</f>
        <v>1977</v>
      </c>
      <c r="L131" s="13">
        <f>VLOOKUP($I131,Distritos!$E$15:$P$25,9,FALSE)</f>
        <v>1259.2356687898089</v>
      </c>
      <c r="M131" s="13">
        <f>VLOOKUP($I131,Distritos!$E$15:$P$25,10,FALSE)</f>
        <v>897.06666666666661</v>
      </c>
      <c r="N131" s="12">
        <f t="shared" si="6"/>
        <v>0.84965836787819438</v>
      </c>
      <c r="O131" s="12">
        <v>1.4</v>
      </c>
      <c r="P131" s="52">
        <f t="shared" si="7"/>
        <v>0.45375147529927495</v>
      </c>
      <c r="Q131" s="14">
        <f t="shared" si="8"/>
        <v>16675.366717248355</v>
      </c>
      <c r="R131" s="19">
        <v>1.0914712792936048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1"/>
      <c r="AG131" s="11"/>
      <c r="AH131" s="11"/>
      <c r="AI131" s="11"/>
    </row>
    <row r="132" spans="1:35" ht="17.399999999999999">
      <c r="A132" s="19" t="s">
        <v>33</v>
      </c>
      <c r="B132" s="19">
        <v>8</v>
      </c>
      <c r="C132" s="19" t="s">
        <v>32</v>
      </c>
      <c r="D132" s="19" t="s">
        <v>119</v>
      </c>
      <c r="E132" s="19">
        <v>-3.6174430000000002</v>
      </c>
      <c r="F132" s="19">
        <v>40.527611</v>
      </c>
      <c r="G132" s="19" t="s">
        <v>120</v>
      </c>
      <c r="H132" s="19">
        <v>3.3552780000000002</v>
      </c>
      <c r="I132" s="19" t="s">
        <v>37</v>
      </c>
      <c r="J132" s="16">
        <f>VLOOKUP($I132,Distritos!$E$15:$P$25,8,FALSE)</f>
        <v>36750</v>
      </c>
      <c r="K132" s="17">
        <f>VLOOKUP($I132,Distritos!$E$15:$P$25,2,FALSE)</f>
        <v>1977</v>
      </c>
      <c r="L132" s="17">
        <f>VLOOKUP($I132,Distritos!$E$15:$P$25,9,FALSE)</f>
        <v>1259.2356687898089</v>
      </c>
      <c r="M132" s="17">
        <f>VLOOKUP($I132,Distritos!$E$15:$P$25,10,FALSE)</f>
        <v>897.06666666666661</v>
      </c>
      <c r="N132" s="16">
        <f t="shared" si="6"/>
        <v>0.84965836787819438</v>
      </c>
      <c r="O132" s="12">
        <v>1.4</v>
      </c>
      <c r="P132" s="52">
        <f t="shared" si="7"/>
        <v>0.45375147529927495</v>
      </c>
      <c r="Q132" s="14">
        <f t="shared" si="8"/>
        <v>16675.366717248355</v>
      </c>
      <c r="R132" s="19">
        <v>1.0914712792936048</v>
      </c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1"/>
      <c r="AG132" s="11"/>
      <c r="AH132" s="11"/>
      <c r="AI132" s="11"/>
    </row>
    <row r="133" spans="1:35" ht="17.399999999999999">
      <c r="A133" s="15" t="s">
        <v>33</v>
      </c>
      <c r="B133" s="15">
        <v>9</v>
      </c>
      <c r="C133" s="15" t="s">
        <v>32</v>
      </c>
      <c r="D133" s="15" t="s">
        <v>121</v>
      </c>
      <c r="E133" s="15">
        <v>-3.6438410000000001</v>
      </c>
      <c r="F133" s="15">
        <v>40.521279999999997</v>
      </c>
      <c r="G133" s="15" t="s">
        <v>122</v>
      </c>
      <c r="H133" s="15">
        <v>1.0157160000000001</v>
      </c>
      <c r="I133" s="15" t="s">
        <v>41</v>
      </c>
      <c r="J133" s="12">
        <f>VLOOKUP($I133,Distritos!$E$15:$P$25,8,FALSE)</f>
        <v>36750</v>
      </c>
      <c r="K133" s="13">
        <f>VLOOKUP($I133,Distritos!$E$15:$P$25,2,FALSE)</f>
        <v>1455</v>
      </c>
      <c r="L133" s="13">
        <f>VLOOKUP($I133,Distritos!$E$15:$P$25,9,FALSE)</f>
        <v>9897.9591836734708</v>
      </c>
      <c r="M133" s="13">
        <f>VLOOKUP($I133,Distritos!$E$15:$P$25,10,FALSE)</f>
        <v>658.06666666666661</v>
      </c>
      <c r="N133" s="12">
        <f t="shared" si="6"/>
        <v>0.84690205830160581</v>
      </c>
      <c r="O133" s="12">
        <v>1.4</v>
      </c>
      <c r="P133" s="52">
        <f t="shared" si="7"/>
        <v>0.45227949599083617</v>
      </c>
      <c r="Q133" s="14">
        <f t="shared" si="8"/>
        <v>16621.271477663227</v>
      </c>
      <c r="R133" s="19">
        <v>1.0879305235576247</v>
      </c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1"/>
      <c r="AG133" s="11"/>
      <c r="AH133" s="11"/>
      <c r="AI133" s="11"/>
    </row>
    <row r="134" spans="1:35" ht="17.399999999999999">
      <c r="A134" s="19" t="s">
        <v>33</v>
      </c>
      <c r="B134" s="19">
        <v>10</v>
      </c>
      <c r="C134" s="19" t="s">
        <v>32</v>
      </c>
      <c r="D134" s="19" t="s">
        <v>123</v>
      </c>
      <c r="E134" s="19">
        <v>-3.6387130000000001</v>
      </c>
      <c r="F134" s="19">
        <v>40.518833999999998</v>
      </c>
      <c r="G134" s="19" t="s">
        <v>124</v>
      </c>
      <c r="H134" s="19">
        <v>1.406785</v>
      </c>
      <c r="I134" s="19" t="s">
        <v>42</v>
      </c>
      <c r="J134" s="16">
        <f>VLOOKUP($I134,Distritos!$E$15:$P$25,8,FALSE)</f>
        <v>36750</v>
      </c>
      <c r="K134" s="17">
        <f>VLOOKUP($I134,Distritos!$E$15:$P$25,2,FALSE)</f>
        <v>920</v>
      </c>
      <c r="L134" s="17">
        <f>VLOOKUP($I134,Distritos!$E$15:$P$25,9,FALSE)</f>
        <v>433.96226415094338</v>
      </c>
      <c r="M134" s="17">
        <f>VLOOKUP($I134,Distritos!$E$15:$P$25,10,FALSE)</f>
        <v>413.93333333333334</v>
      </c>
      <c r="N134" s="16">
        <f t="shared" si="6"/>
        <v>0.84249796840021574</v>
      </c>
      <c r="O134" s="12">
        <v>1.4</v>
      </c>
      <c r="P134" s="52">
        <f t="shared" si="7"/>
        <v>0.44992753623188408</v>
      </c>
      <c r="Q134" s="14">
        <f t="shared" si="8"/>
        <v>16534.83695652174</v>
      </c>
      <c r="R134" s="19">
        <v>1.0822730289450566</v>
      </c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1"/>
      <c r="AG134" s="11"/>
      <c r="AH134" s="11"/>
      <c r="AI134" s="11"/>
    </row>
    <row r="135" spans="1:35" ht="34.799999999999997">
      <c r="A135" s="15" t="s">
        <v>33</v>
      </c>
      <c r="B135" s="15">
        <v>11</v>
      </c>
      <c r="C135" s="15" t="s">
        <v>32</v>
      </c>
      <c r="D135" s="15" t="s">
        <v>125</v>
      </c>
      <c r="E135" s="15">
        <v>-3.6353870000000001</v>
      </c>
      <c r="F135" s="15">
        <v>40.523432999999997</v>
      </c>
      <c r="G135" s="15" t="s">
        <v>126</v>
      </c>
      <c r="H135" s="15">
        <v>1.769093</v>
      </c>
      <c r="I135" s="15" t="s">
        <v>43</v>
      </c>
      <c r="J135" s="12">
        <f>VLOOKUP($I135,Distritos!$E$15:$P$25,8,FALSE)</f>
        <v>36750</v>
      </c>
      <c r="K135" s="13">
        <f>VLOOKUP($I135,Distritos!$E$15:$P$25,2,FALSE)</f>
        <v>2213</v>
      </c>
      <c r="L135" s="13">
        <f>VLOOKUP($I135,Distritos!$E$15:$P$25,9,FALSE)</f>
        <v>6322.8571428571431</v>
      </c>
      <c r="M135" s="13">
        <f>VLOOKUP($I135,Distritos!$E$15:$P$25,10,FALSE)</f>
        <v>963.25</v>
      </c>
      <c r="N135" s="12">
        <f t="shared" si="6"/>
        <v>0.81504932596414004</v>
      </c>
      <c r="O135" s="12">
        <v>1.4</v>
      </c>
      <c r="P135" s="52">
        <f t="shared" si="7"/>
        <v>0.43526886579304114</v>
      </c>
      <c r="Q135" s="14">
        <f t="shared" si="8"/>
        <v>15996.130817894262</v>
      </c>
      <c r="R135" s="19">
        <v>1.0470124983515754</v>
      </c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1"/>
      <c r="AG135" s="11"/>
      <c r="AH135" s="11"/>
      <c r="AI135" s="11"/>
    </row>
    <row r="136" spans="1:35" ht="34.799999999999997">
      <c r="A136" s="19" t="s">
        <v>33</v>
      </c>
      <c r="B136" s="19">
        <v>12</v>
      </c>
      <c r="C136" s="19" t="s">
        <v>32</v>
      </c>
      <c r="D136" s="19" t="s">
        <v>127</v>
      </c>
      <c r="E136" s="19">
        <v>-3.646744</v>
      </c>
      <c r="F136" s="19">
        <v>40.516244999999998</v>
      </c>
      <c r="G136" s="19" t="s">
        <v>128</v>
      </c>
      <c r="H136" s="19">
        <v>0.77592799999999995</v>
      </c>
      <c r="I136" s="19" t="s">
        <v>42</v>
      </c>
      <c r="J136" s="16">
        <f>VLOOKUP($I136,Distritos!$E$15:$P$25,8,FALSE)</f>
        <v>36750</v>
      </c>
      <c r="K136" s="17">
        <f>VLOOKUP($I136,Distritos!$E$15:$P$25,2,FALSE)</f>
        <v>920</v>
      </c>
      <c r="L136" s="17">
        <f>VLOOKUP($I136,Distritos!$E$15:$P$25,9,FALSE)</f>
        <v>433.96226415094338</v>
      </c>
      <c r="M136" s="17">
        <f>VLOOKUP($I136,Distritos!$E$15:$P$25,10,FALSE)</f>
        <v>413.93333333333334</v>
      </c>
      <c r="N136" s="16">
        <f t="shared" si="6"/>
        <v>0.84249796840021574</v>
      </c>
      <c r="O136" s="12">
        <v>1.4</v>
      </c>
      <c r="P136" s="52">
        <f t="shared" si="7"/>
        <v>0.44992753623188408</v>
      </c>
      <c r="Q136" s="14">
        <f t="shared" si="8"/>
        <v>16534.83695652174</v>
      </c>
      <c r="R136" s="19">
        <v>1.0822730289450566</v>
      </c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1"/>
      <c r="AG136" s="11"/>
      <c r="AH136" s="11"/>
      <c r="AI136" s="11"/>
    </row>
    <row r="137" spans="1:35" ht="34.799999999999997">
      <c r="A137" s="15" t="s">
        <v>33</v>
      </c>
      <c r="B137" s="15">
        <v>13</v>
      </c>
      <c r="C137" s="15" t="s">
        <v>32</v>
      </c>
      <c r="D137" s="15" t="s">
        <v>129</v>
      </c>
      <c r="E137" s="15">
        <v>-3.6277309999999998</v>
      </c>
      <c r="F137" s="15">
        <v>40.520766999999999</v>
      </c>
      <c r="G137" s="15" t="s">
        <v>130</v>
      </c>
      <c r="H137" s="15">
        <v>2.3466089999999999</v>
      </c>
      <c r="I137" s="15" t="s">
        <v>42</v>
      </c>
      <c r="J137" s="12">
        <f>VLOOKUP($I137,Distritos!$E$15:$P$25,8,FALSE)</f>
        <v>36750</v>
      </c>
      <c r="K137" s="13">
        <f>VLOOKUP($I137,Distritos!$E$15:$P$25,2,FALSE)</f>
        <v>920</v>
      </c>
      <c r="L137" s="13">
        <f>VLOOKUP($I137,Distritos!$E$15:$P$25,9,FALSE)</f>
        <v>433.96226415094338</v>
      </c>
      <c r="M137" s="13">
        <f>VLOOKUP($I137,Distritos!$E$15:$P$25,10,FALSE)</f>
        <v>413.93333333333334</v>
      </c>
      <c r="N137" s="12">
        <f t="shared" si="6"/>
        <v>0.84249796840021574</v>
      </c>
      <c r="O137" s="12">
        <v>1.4</v>
      </c>
      <c r="P137" s="52">
        <f t="shared" si="7"/>
        <v>0.44992753623188408</v>
      </c>
      <c r="Q137" s="14">
        <f t="shared" si="8"/>
        <v>16534.83695652174</v>
      </c>
      <c r="R137" s="19">
        <v>1.0822730289450566</v>
      </c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1"/>
      <c r="AG137" s="11"/>
      <c r="AH137" s="11"/>
      <c r="AI137" s="11"/>
    </row>
    <row r="138" spans="1:35" ht="17.399999999999999">
      <c r="A138" s="19" t="s">
        <v>33</v>
      </c>
      <c r="B138" s="19">
        <v>14</v>
      </c>
      <c r="C138" s="19" t="s">
        <v>32</v>
      </c>
      <c r="D138" s="19" t="s">
        <v>131</v>
      </c>
      <c r="E138" s="19">
        <v>-3.619405</v>
      </c>
      <c r="F138" s="19">
        <v>40.52093</v>
      </c>
      <c r="G138" s="19" t="s">
        <v>132</v>
      </c>
      <c r="H138" s="19">
        <v>3.049137</v>
      </c>
      <c r="I138" s="19" t="s">
        <v>42</v>
      </c>
      <c r="J138" s="16">
        <f>VLOOKUP($I138,Distritos!$E$15:$P$25,8,FALSE)</f>
        <v>36750</v>
      </c>
      <c r="K138" s="17">
        <f>VLOOKUP($I138,Distritos!$E$15:$P$25,2,FALSE)</f>
        <v>920</v>
      </c>
      <c r="L138" s="17">
        <f>VLOOKUP($I138,Distritos!$E$15:$P$25,9,FALSE)</f>
        <v>433.96226415094338</v>
      </c>
      <c r="M138" s="17">
        <f>VLOOKUP($I138,Distritos!$E$15:$P$25,10,FALSE)</f>
        <v>413.93333333333334</v>
      </c>
      <c r="N138" s="16">
        <f t="shared" si="6"/>
        <v>0.84249796840021574</v>
      </c>
      <c r="O138" s="12">
        <v>1.4</v>
      </c>
      <c r="P138" s="52">
        <f t="shared" si="7"/>
        <v>0.44992753623188408</v>
      </c>
      <c r="Q138" s="14">
        <f t="shared" si="8"/>
        <v>16534.83695652174</v>
      </c>
      <c r="R138" s="19">
        <v>1.0822730289450566</v>
      </c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1"/>
      <c r="AG138" s="11"/>
      <c r="AH138" s="11"/>
      <c r="AI138" s="11"/>
    </row>
    <row r="139" spans="1:35" ht="17.399999999999999">
      <c r="A139" s="15" t="s">
        <v>33</v>
      </c>
      <c r="B139" s="15">
        <v>15</v>
      </c>
      <c r="C139" s="15" t="s">
        <v>32</v>
      </c>
      <c r="D139" s="15" t="s">
        <v>133</v>
      </c>
      <c r="E139" s="15">
        <v>-3.6133760000000001</v>
      </c>
      <c r="F139" s="15">
        <v>40.52243</v>
      </c>
      <c r="G139" s="15" t="s">
        <v>134</v>
      </c>
      <c r="H139" s="15">
        <v>3.5729150000000001</v>
      </c>
      <c r="I139" s="15" t="s">
        <v>42</v>
      </c>
      <c r="J139" s="12">
        <f>VLOOKUP($I139,Distritos!$E$15:$P$25,8,FALSE)</f>
        <v>36750</v>
      </c>
      <c r="K139" s="13">
        <f>VLOOKUP($I139,Distritos!$E$15:$P$25,2,FALSE)</f>
        <v>920</v>
      </c>
      <c r="L139" s="13">
        <f>VLOOKUP($I139,Distritos!$E$15:$P$25,9,FALSE)</f>
        <v>433.96226415094338</v>
      </c>
      <c r="M139" s="13">
        <f>VLOOKUP($I139,Distritos!$E$15:$P$25,10,FALSE)</f>
        <v>413.93333333333334</v>
      </c>
      <c r="N139" s="12">
        <f t="shared" si="6"/>
        <v>0.84249796840021574</v>
      </c>
      <c r="O139" s="12">
        <v>1.4</v>
      </c>
      <c r="P139" s="52">
        <f t="shared" si="7"/>
        <v>0.44992753623188408</v>
      </c>
      <c r="Q139" s="14">
        <f t="shared" si="8"/>
        <v>16534.83695652174</v>
      </c>
      <c r="R139" s="19">
        <v>1.0822730289450566</v>
      </c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1"/>
      <c r="AG139" s="11"/>
      <c r="AH139" s="11"/>
      <c r="AI139" s="11"/>
    </row>
    <row r="140" spans="1:35" ht="17.399999999999999">
      <c r="A140" s="19" t="s">
        <v>33</v>
      </c>
      <c r="B140" s="19">
        <v>16</v>
      </c>
      <c r="C140" s="19" t="s">
        <v>32</v>
      </c>
      <c r="D140" s="19" t="s">
        <v>135</v>
      </c>
      <c r="E140" s="19">
        <v>-3.6069599999999999</v>
      </c>
      <c r="F140" s="19">
        <v>40.521974</v>
      </c>
      <c r="G140" s="19" t="s">
        <v>136</v>
      </c>
      <c r="H140" s="19">
        <v>4.1071569999999999</v>
      </c>
      <c r="I140" s="19" t="s">
        <v>44</v>
      </c>
      <c r="J140" s="16">
        <f>VLOOKUP($I140,Distritos!$E$15:$P$25,8,FALSE)</f>
        <v>36750</v>
      </c>
      <c r="K140" s="17">
        <f>VLOOKUP($I140,Distritos!$E$15:$P$25,2,FALSE)</f>
        <v>2144</v>
      </c>
      <c r="L140" s="17">
        <f>VLOOKUP($I140,Distritos!$E$15:$P$25,9,FALSE)</f>
        <v>714.66666666666663</v>
      </c>
      <c r="M140" s="17">
        <f>VLOOKUP($I140,Distritos!$E$15:$P$25,10,FALSE)</f>
        <v>1006.1166666666667</v>
      </c>
      <c r="N140" s="16">
        <f t="shared" si="6"/>
        <v>0.8787186643963234</v>
      </c>
      <c r="O140" s="12">
        <v>1.4</v>
      </c>
      <c r="P140" s="52">
        <f t="shared" si="7"/>
        <v>0.46927083333333336</v>
      </c>
      <c r="Q140" s="14">
        <f t="shared" si="8"/>
        <v>17245.703125</v>
      </c>
      <c r="R140" s="19">
        <v>1.1288021409862903</v>
      </c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1"/>
      <c r="AG140" s="11"/>
      <c r="AH140" s="11"/>
      <c r="AI140" s="11"/>
    </row>
    <row r="141" spans="1:35" ht="17.399999999999999">
      <c r="A141" s="15" t="s">
        <v>33</v>
      </c>
      <c r="B141" s="15">
        <v>17</v>
      </c>
      <c r="C141" s="15" t="s">
        <v>32</v>
      </c>
      <c r="D141" s="15" t="s">
        <v>137</v>
      </c>
      <c r="E141" s="15">
        <v>-3.6535229999999999</v>
      </c>
      <c r="F141" s="15">
        <v>40.513165000000001</v>
      </c>
      <c r="G141" s="15" t="s">
        <v>138</v>
      </c>
      <c r="H141" s="15">
        <v>0.63074699999999995</v>
      </c>
      <c r="I141" s="15" t="s">
        <v>38</v>
      </c>
      <c r="J141" s="12">
        <f>VLOOKUP($I141,Distritos!$E$15:$P$25,8,FALSE)</f>
        <v>36750</v>
      </c>
      <c r="K141" s="13">
        <f>VLOOKUP($I141,Distritos!$E$15:$P$25,2,FALSE)</f>
        <v>3255</v>
      </c>
      <c r="L141" s="13">
        <f>VLOOKUP($I141,Distritos!$E$15:$P$25,9,FALSE)</f>
        <v>7045.454545454545</v>
      </c>
      <c r="M141" s="13">
        <f>VLOOKUP($I141,Distritos!$E$15:$P$25,10,FALSE)</f>
        <v>1483.8500000000001</v>
      </c>
      <c r="N141" s="12">
        <f t="shared" si="6"/>
        <v>0.85362140550977172</v>
      </c>
      <c r="O141" s="12">
        <v>1.4</v>
      </c>
      <c r="P141" s="52">
        <f t="shared" si="7"/>
        <v>0.45586789554531493</v>
      </c>
      <c r="Q141" s="14">
        <f t="shared" si="8"/>
        <v>16753.145161290322</v>
      </c>
      <c r="R141" s="19">
        <v>1.0965621980877414</v>
      </c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1"/>
      <c r="AG141" s="11"/>
      <c r="AH141" s="11"/>
      <c r="AI141" s="11"/>
    </row>
    <row r="142" spans="1:35" ht="17.399999999999999">
      <c r="A142" s="19" t="s">
        <v>33</v>
      </c>
      <c r="B142" s="19">
        <v>18</v>
      </c>
      <c r="C142" s="19" t="s">
        <v>32</v>
      </c>
      <c r="D142" s="19" t="s">
        <v>139</v>
      </c>
      <c r="E142" s="19">
        <v>-3.64561</v>
      </c>
      <c r="F142" s="19">
        <v>40.512858000000001</v>
      </c>
      <c r="G142" s="19" t="s">
        <v>140</v>
      </c>
      <c r="H142" s="19">
        <v>1.0465500000000001</v>
      </c>
      <c r="I142" s="19" t="s">
        <v>44</v>
      </c>
      <c r="J142" s="16">
        <f>VLOOKUP($I142,Distritos!$E$15:$P$25,8,FALSE)</f>
        <v>36750</v>
      </c>
      <c r="K142" s="17">
        <f>VLOOKUP($I142,Distritos!$E$15:$P$25,2,FALSE)</f>
        <v>2144</v>
      </c>
      <c r="L142" s="17">
        <f>VLOOKUP($I142,Distritos!$E$15:$P$25,9,FALSE)</f>
        <v>714.66666666666663</v>
      </c>
      <c r="M142" s="17">
        <f>VLOOKUP($I142,Distritos!$E$15:$P$25,10,FALSE)</f>
        <v>1006.1166666666667</v>
      </c>
      <c r="N142" s="16">
        <f t="shared" si="6"/>
        <v>0.8787186643963234</v>
      </c>
      <c r="O142" s="12">
        <v>1.4</v>
      </c>
      <c r="P142" s="52">
        <f t="shared" si="7"/>
        <v>0.46927083333333336</v>
      </c>
      <c r="Q142" s="14">
        <f t="shared" si="8"/>
        <v>17245.703125</v>
      </c>
      <c r="R142" s="19">
        <v>1.1288021409862903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1"/>
      <c r="AG142" s="11"/>
      <c r="AH142" s="11"/>
      <c r="AI142" s="11"/>
    </row>
    <row r="143" spans="1:35" ht="17.399999999999999">
      <c r="A143" s="15" t="s">
        <v>33</v>
      </c>
      <c r="B143" s="15">
        <v>19</v>
      </c>
      <c r="C143" s="15" t="s">
        <v>32</v>
      </c>
      <c r="D143" s="15" t="s">
        <v>141</v>
      </c>
      <c r="E143" s="15">
        <v>-3.64697</v>
      </c>
      <c r="F143" s="15">
        <v>40.508760000000002</v>
      </c>
      <c r="G143" s="15" t="s">
        <v>142</v>
      </c>
      <c r="H143" s="15">
        <v>1.3096300000000001</v>
      </c>
      <c r="I143" s="15" t="s">
        <v>40</v>
      </c>
      <c r="J143" s="12">
        <f>VLOOKUP($I143,Distritos!$E$15:$P$25,8,FALSE)</f>
        <v>36750</v>
      </c>
      <c r="K143" s="13">
        <f>VLOOKUP($I143,Distritos!$E$15:$P$25,2,FALSE)</f>
        <v>1815</v>
      </c>
      <c r="L143" s="13">
        <f>VLOOKUP($I143,Distritos!$E$15:$P$25,9,FALSE)</f>
        <v>3437.5</v>
      </c>
      <c r="M143" s="13">
        <f>VLOOKUP($I143,Distritos!$E$15:$P$25,10,FALSE)</f>
        <v>845.23333333333335</v>
      </c>
      <c r="N143" s="12">
        <f t="shared" si="6"/>
        <v>0.87201965803422865</v>
      </c>
      <c r="O143" s="12">
        <v>1.4</v>
      </c>
      <c r="P143" s="52">
        <f t="shared" si="7"/>
        <v>0.46569329660238751</v>
      </c>
      <c r="Q143" s="14">
        <f t="shared" si="8"/>
        <v>17114.228650137742</v>
      </c>
      <c r="R143" s="19">
        <v>1.1201965963103862</v>
      </c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1"/>
      <c r="AG143" s="11"/>
      <c r="AH143" s="11"/>
      <c r="AI143" s="11"/>
    </row>
    <row r="144" spans="1:35" ht="17.399999999999999">
      <c r="A144" s="19" t="s">
        <v>33</v>
      </c>
      <c r="B144" s="19">
        <v>20</v>
      </c>
      <c r="C144" s="19" t="s">
        <v>32</v>
      </c>
      <c r="D144" s="19" t="s">
        <v>143</v>
      </c>
      <c r="E144" s="19">
        <v>-3.6411910000000001</v>
      </c>
      <c r="F144" s="19">
        <v>40.505940000000002</v>
      </c>
      <c r="G144" s="19" t="s">
        <v>144</v>
      </c>
      <c r="H144" s="19">
        <v>1.8534649999999999</v>
      </c>
      <c r="I144" s="19" t="s">
        <v>39</v>
      </c>
      <c r="J144" s="16">
        <f>VLOOKUP($I144,Distritos!$E$15:$P$25,8,FALSE)</f>
        <v>36750</v>
      </c>
      <c r="K144" s="17">
        <f>VLOOKUP($I144,Distritos!$E$15:$P$25,2,FALSE)</f>
        <v>2545</v>
      </c>
      <c r="L144" s="17">
        <f>VLOOKUP($I144,Distritos!$E$15:$P$25,9,FALSE)</f>
        <v>4528.4697508896788</v>
      </c>
      <c r="M144" s="17">
        <f>VLOOKUP($I144,Distritos!$E$15:$P$25,10,FALSE)</f>
        <v>1185.3000000000002</v>
      </c>
      <c r="N144" s="16">
        <f t="shared" si="6"/>
        <v>0.87210100420410741</v>
      </c>
      <c r="O144" s="12">
        <v>1.4</v>
      </c>
      <c r="P144" s="52">
        <f t="shared" si="7"/>
        <v>0.46573673870333998</v>
      </c>
      <c r="Q144" s="14">
        <f t="shared" si="8"/>
        <v>17115.825147347743</v>
      </c>
      <c r="R144" s="19">
        <v>1.1203010936136082</v>
      </c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1"/>
      <c r="AG144" s="11"/>
      <c r="AH144" s="11"/>
      <c r="AI144" s="11"/>
    </row>
    <row r="145" spans="1:35" ht="34.799999999999997">
      <c r="A145" s="15" t="s">
        <v>33</v>
      </c>
      <c r="B145" s="15">
        <v>21</v>
      </c>
      <c r="C145" s="15" t="s">
        <v>32</v>
      </c>
      <c r="D145" s="15" t="s">
        <v>145</v>
      </c>
      <c r="E145" s="15">
        <v>-3.6334810000000002</v>
      </c>
      <c r="F145" s="15">
        <v>40.504686</v>
      </c>
      <c r="G145" s="15" t="s">
        <v>146</v>
      </c>
      <c r="H145" s="15">
        <v>2.4155769999999999</v>
      </c>
      <c r="I145" s="15" t="s">
        <v>39</v>
      </c>
      <c r="J145" s="12">
        <f>VLOOKUP($I145,Distritos!$E$15:$P$25,8,FALSE)</f>
        <v>36750</v>
      </c>
      <c r="K145" s="13">
        <f>VLOOKUP($I145,Distritos!$E$15:$P$25,2,FALSE)</f>
        <v>2545</v>
      </c>
      <c r="L145" s="13">
        <f>VLOOKUP($I145,Distritos!$E$15:$P$25,9,FALSE)</f>
        <v>4528.4697508896788</v>
      </c>
      <c r="M145" s="13">
        <f>VLOOKUP($I145,Distritos!$E$15:$P$25,10,FALSE)</f>
        <v>1185.3000000000002</v>
      </c>
      <c r="N145" s="12">
        <f t="shared" si="6"/>
        <v>0.87210100420410741</v>
      </c>
      <c r="O145" s="12">
        <v>1.4</v>
      </c>
      <c r="P145" s="52">
        <f t="shared" si="7"/>
        <v>0.46573673870333998</v>
      </c>
      <c r="Q145" s="14">
        <f t="shared" si="8"/>
        <v>17115.825147347743</v>
      </c>
      <c r="R145" s="19">
        <v>1.1203010936136082</v>
      </c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1"/>
      <c r="AG145" s="11"/>
      <c r="AH145" s="11"/>
      <c r="AI145" s="11"/>
    </row>
    <row r="146" spans="1:35" ht="34.799999999999997">
      <c r="A146" s="19" t="s">
        <v>33</v>
      </c>
      <c r="B146" s="19">
        <v>22</v>
      </c>
      <c r="C146" s="19" t="s">
        <v>32</v>
      </c>
      <c r="D146" s="19" t="s">
        <v>147</v>
      </c>
      <c r="E146" s="19">
        <v>-3.642792</v>
      </c>
      <c r="F146" s="19">
        <v>40.500771999999998</v>
      </c>
      <c r="G146" s="19" t="s">
        <v>148</v>
      </c>
      <c r="H146" s="19">
        <v>2.2552080000000001</v>
      </c>
      <c r="I146" s="19" t="s">
        <v>40</v>
      </c>
      <c r="J146" s="16">
        <f>VLOOKUP($I146,Distritos!$E$15:$P$25,8,FALSE)</f>
        <v>36750</v>
      </c>
      <c r="K146" s="17">
        <f>VLOOKUP($I146,Distritos!$E$15:$P$25,2,FALSE)</f>
        <v>1815</v>
      </c>
      <c r="L146" s="17">
        <f>VLOOKUP($I146,Distritos!$E$15:$P$25,9,FALSE)</f>
        <v>3437.5</v>
      </c>
      <c r="M146" s="17">
        <f>VLOOKUP($I146,Distritos!$E$15:$P$25,10,FALSE)</f>
        <v>845.23333333333335</v>
      </c>
      <c r="N146" s="16">
        <f t="shared" si="6"/>
        <v>0.87201965803422865</v>
      </c>
      <c r="O146" s="12">
        <v>1.4</v>
      </c>
      <c r="P146" s="52">
        <f t="shared" si="7"/>
        <v>0.46569329660238751</v>
      </c>
      <c r="Q146" s="14">
        <f t="shared" si="8"/>
        <v>17114.228650137742</v>
      </c>
      <c r="R146" s="19">
        <v>1.1201965963103862</v>
      </c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1"/>
      <c r="AG146" s="11"/>
      <c r="AH146" s="11"/>
      <c r="AI146" s="11"/>
    </row>
    <row r="147" spans="1:35" ht="34.799999999999997">
      <c r="A147" s="15" t="s">
        <v>33</v>
      </c>
      <c r="B147" s="15">
        <v>23</v>
      </c>
      <c r="C147" s="15" t="s">
        <v>32</v>
      </c>
      <c r="D147" s="15" t="s">
        <v>149</v>
      </c>
      <c r="E147" s="15">
        <v>-3.6309459999999998</v>
      </c>
      <c r="F147" s="15">
        <v>40.516778000000002</v>
      </c>
      <c r="G147" s="15" t="s">
        <v>150</v>
      </c>
      <c r="H147" s="15">
        <v>2.0738620000000001</v>
      </c>
      <c r="I147" s="15" t="s">
        <v>44</v>
      </c>
      <c r="J147" s="12">
        <f>VLOOKUP($I147,Distritos!$E$15:$P$25,8,FALSE)</f>
        <v>36750</v>
      </c>
      <c r="K147" s="13">
        <f>VLOOKUP($I147,Distritos!$E$15:$P$25,2,FALSE)</f>
        <v>2144</v>
      </c>
      <c r="L147" s="13">
        <f>VLOOKUP($I147,Distritos!$E$15:$P$25,9,FALSE)</f>
        <v>714.66666666666663</v>
      </c>
      <c r="M147" s="13">
        <f>VLOOKUP($I147,Distritos!$E$15:$P$25,10,FALSE)</f>
        <v>1006.1166666666667</v>
      </c>
      <c r="N147" s="12">
        <f t="shared" si="6"/>
        <v>0.8787186643963234</v>
      </c>
      <c r="O147" s="12">
        <v>1.4</v>
      </c>
      <c r="P147" s="52">
        <f t="shared" si="7"/>
        <v>0.46927083333333336</v>
      </c>
      <c r="Q147" s="14">
        <f t="shared" si="8"/>
        <v>17245.703125</v>
      </c>
      <c r="R147" s="19">
        <v>1.1288021409862903</v>
      </c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1"/>
      <c r="AG147" s="11"/>
      <c r="AH147" s="11"/>
      <c r="AI147" s="11"/>
    </row>
    <row r="148" spans="1:35" ht="17.399999999999999">
      <c r="A148" s="19" t="s">
        <v>33</v>
      </c>
      <c r="B148" s="19">
        <v>24</v>
      </c>
      <c r="C148" s="19" t="s">
        <v>32</v>
      </c>
      <c r="D148" s="19" t="s">
        <v>151</v>
      </c>
      <c r="E148" s="19">
        <v>-3.6314609999999998</v>
      </c>
      <c r="F148" s="19">
        <v>40.509721999999996</v>
      </c>
      <c r="G148" s="19" t="s">
        <v>152</v>
      </c>
      <c r="H148" s="19">
        <v>2.2512780000000001</v>
      </c>
      <c r="I148" s="19" t="s">
        <v>44</v>
      </c>
      <c r="J148" s="16">
        <f>VLOOKUP($I148,Distritos!$E$15:$P$25,8,FALSE)</f>
        <v>36750</v>
      </c>
      <c r="K148" s="17">
        <f>VLOOKUP($I148,Distritos!$E$15:$P$25,2,FALSE)</f>
        <v>2144</v>
      </c>
      <c r="L148" s="17">
        <f>VLOOKUP($I148,Distritos!$E$15:$P$25,9,FALSE)</f>
        <v>714.66666666666663</v>
      </c>
      <c r="M148" s="17">
        <f>VLOOKUP($I148,Distritos!$E$15:$P$25,10,FALSE)</f>
        <v>1006.1166666666667</v>
      </c>
      <c r="N148" s="16">
        <f t="shared" si="6"/>
        <v>0.8787186643963234</v>
      </c>
      <c r="O148" s="12">
        <v>1.4</v>
      </c>
      <c r="P148" s="52">
        <f t="shared" si="7"/>
        <v>0.46927083333333336</v>
      </c>
      <c r="Q148" s="14">
        <f t="shared" si="8"/>
        <v>17245.703125</v>
      </c>
      <c r="R148" s="19">
        <v>1.1288021409862903</v>
      </c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1"/>
      <c r="AG148" s="11"/>
      <c r="AH148" s="11"/>
      <c r="AI148" s="11"/>
    </row>
    <row r="149" spans="1:35" ht="17.399999999999999">
      <c r="A149" s="15" t="s">
        <v>33</v>
      </c>
      <c r="B149" s="15">
        <v>25</v>
      </c>
      <c r="C149" s="15" t="s">
        <v>32</v>
      </c>
      <c r="D149" s="15" t="s">
        <v>153</v>
      </c>
      <c r="E149" s="15">
        <v>-3.6398299999999999</v>
      </c>
      <c r="F149" s="15">
        <v>40.509689999999999</v>
      </c>
      <c r="G149" s="15" t="s">
        <v>154</v>
      </c>
      <c r="H149" s="15">
        <v>1.6486160000000001</v>
      </c>
      <c r="I149" s="15" t="s">
        <v>38</v>
      </c>
      <c r="J149" s="12">
        <f>VLOOKUP($I149,Distritos!$E$15:$P$25,8,FALSE)</f>
        <v>36750</v>
      </c>
      <c r="K149" s="13">
        <f>VLOOKUP($I149,Distritos!$E$15:$P$25,2,FALSE)</f>
        <v>3255</v>
      </c>
      <c r="L149" s="13">
        <f>VLOOKUP($I149,Distritos!$E$15:$P$25,9,FALSE)</f>
        <v>7045.454545454545</v>
      </c>
      <c r="M149" s="13">
        <f>VLOOKUP($I149,Distritos!$E$15:$P$25,10,FALSE)</f>
        <v>1483.8500000000001</v>
      </c>
      <c r="N149" s="12">
        <f t="shared" si="6"/>
        <v>0.85362140550977172</v>
      </c>
      <c r="O149" s="12">
        <v>1.4</v>
      </c>
      <c r="P149" s="52">
        <f t="shared" si="7"/>
        <v>0.45586789554531493</v>
      </c>
      <c r="Q149" s="14">
        <f t="shared" si="8"/>
        <v>16753.145161290322</v>
      </c>
      <c r="R149" s="19">
        <v>1.0965621980877414</v>
      </c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1"/>
      <c r="AG149" s="11"/>
      <c r="AH149" s="11"/>
      <c r="AI149" s="11"/>
    </row>
    <row r="150" spans="1:35" ht="17.399999999999999">
      <c r="A150" s="19" t="s">
        <v>33</v>
      </c>
      <c r="B150" s="19">
        <v>26</v>
      </c>
      <c r="C150" s="19" t="s">
        <v>32</v>
      </c>
      <c r="D150" s="19" t="s">
        <v>155</v>
      </c>
      <c r="E150" s="19">
        <v>-3.6235219999999999</v>
      </c>
      <c r="F150" s="19">
        <v>40.511108999999998</v>
      </c>
      <c r="G150" s="19" t="s">
        <v>156</v>
      </c>
      <c r="H150" s="19">
        <v>2.8189869999999999</v>
      </c>
      <c r="I150" s="19" t="s">
        <v>44</v>
      </c>
      <c r="J150" s="16">
        <f>VLOOKUP($I150,Distritos!$E$15:$P$25,8,FALSE)</f>
        <v>36750</v>
      </c>
      <c r="K150" s="17">
        <f>VLOOKUP($I150,Distritos!$E$15:$P$25,2,FALSE)</f>
        <v>2144</v>
      </c>
      <c r="L150" s="17">
        <f>VLOOKUP($I150,Distritos!$E$15:$P$25,9,FALSE)</f>
        <v>714.66666666666663</v>
      </c>
      <c r="M150" s="17">
        <f>VLOOKUP($I150,Distritos!$E$15:$P$25,10,FALSE)</f>
        <v>1006.1166666666667</v>
      </c>
      <c r="N150" s="16">
        <f t="shared" si="6"/>
        <v>0.8787186643963234</v>
      </c>
      <c r="O150" s="12">
        <v>1.4</v>
      </c>
      <c r="P150" s="52">
        <f t="shared" si="7"/>
        <v>0.46927083333333336</v>
      </c>
      <c r="Q150" s="14">
        <f t="shared" si="8"/>
        <v>17245.703125</v>
      </c>
      <c r="R150" s="19">
        <v>1.1288021409862903</v>
      </c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1"/>
      <c r="AG150" s="11"/>
      <c r="AH150" s="11"/>
      <c r="AI150" s="11"/>
    </row>
    <row r="151" spans="1:35" ht="34.799999999999997">
      <c r="A151" s="15" t="s">
        <v>33</v>
      </c>
      <c r="B151" s="15">
        <v>27</v>
      </c>
      <c r="C151" s="15" t="s">
        <v>32</v>
      </c>
      <c r="D151" s="15" t="s">
        <v>157</v>
      </c>
      <c r="E151" s="15">
        <v>-3.6238220000000001</v>
      </c>
      <c r="F151" s="15">
        <v>40.515023999999997</v>
      </c>
      <c r="G151" s="15" t="s">
        <v>158</v>
      </c>
      <c r="H151" s="15">
        <v>2.6960199999999999</v>
      </c>
      <c r="I151" s="15" t="s">
        <v>44</v>
      </c>
      <c r="J151" s="12">
        <f>VLOOKUP($I151,Distritos!$E$15:$P$25,8,FALSE)</f>
        <v>36750</v>
      </c>
      <c r="K151" s="13">
        <f>VLOOKUP($I151,Distritos!$E$15:$P$25,2,FALSE)</f>
        <v>2144</v>
      </c>
      <c r="L151" s="13">
        <f>VLOOKUP($I151,Distritos!$E$15:$P$25,9,FALSE)</f>
        <v>714.66666666666663</v>
      </c>
      <c r="M151" s="13">
        <f>VLOOKUP($I151,Distritos!$E$15:$P$25,10,FALSE)</f>
        <v>1006.1166666666667</v>
      </c>
      <c r="N151" s="12">
        <f t="shared" si="6"/>
        <v>0.8787186643963234</v>
      </c>
      <c r="O151" s="12">
        <v>1.4</v>
      </c>
      <c r="P151" s="52">
        <f t="shared" si="7"/>
        <v>0.46927083333333336</v>
      </c>
      <c r="Q151" s="14">
        <f t="shared" si="8"/>
        <v>17245.703125</v>
      </c>
      <c r="R151" s="19">
        <v>1.1288021409862903</v>
      </c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1"/>
      <c r="AG151" s="11"/>
      <c r="AH151" s="11"/>
      <c r="AI151" s="11"/>
    </row>
    <row r="152" spans="1:35" ht="17.399999999999999">
      <c r="A152" s="19" t="s">
        <v>33</v>
      </c>
      <c r="B152" s="19">
        <v>28</v>
      </c>
      <c r="C152" s="19" t="s">
        <v>32</v>
      </c>
      <c r="D152" s="19" t="s">
        <v>159</v>
      </c>
      <c r="E152" s="19">
        <v>-3.6162800000000002</v>
      </c>
      <c r="F152" s="19">
        <v>40.516105000000003</v>
      </c>
      <c r="G152" s="19" t="s">
        <v>160</v>
      </c>
      <c r="H152" s="19">
        <v>3.315213</v>
      </c>
      <c r="I152" s="19" t="s">
        <v>44</v>
      </c>
      <c r="J152" s="16">
        <f>VLOOKUP($I152,Distritos!$E$15:$P$25,8,FALSE)</f>
        <v>36750</v>
      </c>
      <c r="K152" s="17">
        <f>VLOOKUP($I152,Distritos!$E$15:$P$25,2,FALSE)</f>
        <v>2144</v>
      </c>
      <c r="L152" s="17">
        <f>VLOOKUP($I152,Distritos!$E$15:$P$25,9,FALSE)</f>
        <v>714.66666666666663</v>
      </c>
      <c r="M152" s="17">
        <f>VLOOKUP($I152,Distritos!$E$15:$P$25,10,FALSE)</f>
        <v>1006.1166666666667</v>
      </c>
      <c r="N152" s="16">
        <f t="shared" si="6"/>
        <v>0.8787186643963234</v>
      </c>
      <c r="O152" s="12">
        <v>1.4</v>
      </c>
      <c r="P152" s="52">
        <f t="shared" si="7"/>
        <v>0.46927083333333336</v>
      </c>
      <c r="Q152" s="14">
        <f t="shared" si="8"/>
        <v>17245.703125</v>
      </c>
      <c r="R152" s="19">
        <v>1.1288021409862903</v>
      </c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1"/>
      <c r="AG152" s="11"/>
      <c r="AH152" s="11"/>
      <c r="AI152" s="11"/>
    </row>
    <row r="153" spans="1:35" ht="17.399999999999999">
      <c r="A153" s="15" t="s">
        <v>33</v>
      </c>
      <c r="B153" s="15">
        <v>29</v>
      </c>
      <c r="C153" s="15" t="s">
        <v>32</v>
      </c>
      <c r="D153" s="15" t="s">
        <v>161</v>
      </c>
      <c r="E153" s="15">
        <v>-3.6153360000000001</v>
      </c>
      <c r="F153" s="15">
        <v>40.511814999999999</v>
      </c>
      <c r="G153" s="15" t="s">
        <v>162</v>
      </c>
      <c r="H153" s="15">
        <v>3.4675500000000001</v>
      </c>
      <c r="I153" s="15" t="s">
        <v>44</v>
      </c>
      <c r="J153" s="12">
        <f>VLOOKUP($I153,Distritos!$E$15:$P$25,8,FALSE)</f>
        <v>36750</v>
      </c>
      <c r="K153" s="13">
        <f>VLOOKUP($I153,Distritos!$E$15:$P$25,2,FALSE)</f>
        <v>2144</v>
      </c>
      <c r="L153" s="13">
        <f>VLOOKUP($I153,Distritos!$E$15:$P$25,9,FALSE)</f>
        <v>714.66666666666663</v>
      </c>
      <c r="M153" s="13">
        <f>VLOOKUP($I153,Distritos!$E$15:$P$25,10,FALSE)</f>
        <v>1006.1166666666667</v>
      </c>
      <c r="N153" s="12">
        <f t="shared" si="6"/>
        <v>0.8787186643963234</v>
      </c>
      <c r="O153" s="12">
        <v>1.4</v>
      </c>
      <c r="P153" s="52">
        <f t="shared" si="7"/>
        <v>0.46927083333333336</v>
      </c>
      <c r="Q153" s="14">
        <f t="shared" si="8"/>
        <v>17245.703125</v>
      </c>
      <c r="R153" s="19">
        <v>1.1288021409862903</v>
      </c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1"/>
      <c r="AG153" s="11"/>
      <c r="AH153" s="11"/>
      <c r="AI153" s="11"/>
    </row>
    <row r="154" spans="1:35" ht="17.399999999999999">
      <c r="A154" s="19" t="s">
        <v>33</v>
      </c>
      <c r="B154" s="19">
        <v>30</v>
      </c>
      <c r="C154" s="19" t="s">
        <v>32</v>
      </c>
      <c r="D154" s="19" t="s">
        <v>163</v>
      </c>
      <c r="E154" s="19">
        <v>-3.610023</v>
      </c>
      <c r="F154" s="19">
        <v>40.51493</v>
      </c>
      <c r="G154" s="19" t="s">
        <v>164</v>
      </c>
      <c r="H154" s="19">
        <v>3.8543539999999998</v>
      </c>
      <c r="I154" s="19" t="s">
        <v>44</v>
      </c>
      <c r="J154" s="16">
        <f>VLOOKUP($I154,Distritos!$E$15:$P$25,8,FALSE)</f>
        <v>36750</v>
      </c>
      <c r="K154" s="17">
        <f>VLOOKUP($I154,Distritos!$E$15:$P$25,2,FALSE)</f>
        <v>2144</v>
      </c>
      <c r="L154" s="17">
        <f>VLOOKUP($I154,Distritos!$E$15:$P$25,9,FALSE)</f>
        <v>714.66666666666663</v>
      </c>
      <c r="M154" s="17">
        <f>VLOOKUP($I154,Distritos!$E$15:$P$25,10,FALSE)</f>
        <v>1006.1166666666667</v>
      </c>
      <c r="N154" s="16">
        <f t="shared" si="6"/>
        <v>0.8787186643963234</v>
      </c>
      <c r="O154" s="12">
        <v>1.4</v>
      </c>
      <c r="P154" s="52">
        <f t="shared" si="7"/>
        <v>0.46927083333333336</v>
      </c>
      <c r="Q154" s="14">
        <f t="shared" si="8"/>
        <v>17245.703125</v>
      </c>
      <c r="R154" s="19">
        <v>1.1288021409862903</v>
      </c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1"/>
      <c r="AG154" s="11"/>
      <c r="AH154" s="11"/>
      <c r="AI154" s="11"/>
    </row>
    <row r="155" spans="1:35" ht="34.799999999999997">
      <c r="A155" s="19" t="s">
        <v>46</v>
      </c>
      <c r="B155" s="19">
        <v>1</v>
      </c>
      <c r="C155" s="19" t="s">
        <v>45</v>
      </c>
      <c r="D155" s="19" t="s">
        <v>424</v>
      </c>
      <c r="E155" s="19">
        <v>-3.8951720000000001</v>
      </c>
      <c r="F155" s="19">
        <v>40.504393999999998</v>
      </c>
      <c r="G155" s="19" t="s">
        <v>425</v>
      </c>
      <c r="H155" s="19">
        <v>1.341377</v>
      </c>
      <c r="I155" s="19" t="s">
        <v>36</v>
      </c>
      <c r="J155" s="19">
        <f>VLOOKUP($I155,Distritos!$E$26:$P$57,8,FALSE)</f>
        <v>31850</v>
      </c>
      <c r="K155" s="19">
        <f>VLOOKUP($I155,Distritos!$E$26:$P$57,2,FALSE)</f>
        <v>1491</v>
      </c>
      <c r="L155" s="21">
        <f>VLOOKUP($I155,Distritos!$E$26:$P$57,9,FALSE)</f>
        <v>3435.483870967742</v>
      </c>
      <c r="M155" s="21">
        <f>VLOOKUP($I155,Distritos!$E$26:$P$57,10,FALSE)</f>
        <v>701.23333333333335</v>
      </c>
      <c r="N155" s="16">
        <f t="shared" si="6"/>
        <v>0.76324381011422282</v>
      </c>
      <c r="O155" s="12">
        <v>1.4</v>
      </c>
      <c r="P155" s="52">
        <f t="shared" si="7"/>
        <v>0.47031075340934497</v>
      </c>
      <c r="Q155" s="14">
        <f t="shared" si="8"/>
        <v>14979.397496087637</v>
      </c>
      <c r="R155" s="19">
        <v>0.9804631241597116</v>
      </c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1"/>
      <c r="AG155" s="11"/>
      <c r="AH155" s="11"/>
      <c r="AI155" s="11"/>
    </row>
    <row r="156" spans="1:35" ht="34.799999999999997">
      <c r="A156" s="15" t="s">
        <v>46</v>
      </c>
      <c r="B156" s="15">
        <v>2</v>
      </c>
      <c r="C156" s="15" t="s">
        <v>45</v>
      </c>
      <c r="D156" s="15" t="s">
        <v>426</v>
      </c>
      <c r="E156" s="15">
        <v>-3.9065880000000002</v>
      </c>
      <c r="F156" s="15">
        <v>40.505960000000002</v>
      </c>
      <c r="G156" s="15" t="s">
        <v>427</v>
      </c>
      <c r="H156" s="15">
        <v>1.3465100000000001</v>
      </c>
      <c r="I156" s="15" t="s">
        <v>36</v>
      </c>
      <c r="J156" s="15">
        <f>VLOOKUP($I156,Distritos!$E$26:$P$57,8,FALSE)</f>
        <v>31850</v>
      </c>
      <c r="K156" s="15">
        <f>VLOOKUP($I156,Distritos!$E$26:$P$57,2,FALSE)</f>
        <v>1491</v>
      </c>
      <c r="L156" s="20">
        <f>VLOOKUP($I156,Distritos!$E$26:$P$57,9,FALSE)</f>
        <v>3435.483870967742</v>
      </c>
      <c r="M156" s="20">
        <f>VLOOKUP($I156,Distritos!$E$26:$P$57,10,FALSE)</f>
        <v>701.23333333333335</v>
      </c>
      <c r="N156" s="12">
        <f t="shared" si="6"/>
        <v>0.76324381011422282</v>
      </c>
      <c r="O156" s="12">
        <v>1.4</v>
      </c>
      <c r="P156" s="52">
        <f t="shared" si="7"/>
        <v>0.47031075340934497</v>
      </c>
      <c r="Q156" s="14">
        <f t="shared" si="8"/>
        <v>14979.397496087637</v>
      </c>
      <c r="R156" s="19">
        <v>0.9804631241597116</v>
      </c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1"/>
      <c r="AG156" s="11"/>
      <c r="AH156" s="11"/>
      <c r="AI156" s="11"/>
    </row>
    <row r="157" spans="1:35" ht="34.799999999999997">
      <c r="A157" s="19" t="s">
        <v>46</v>
      </c>
      <c r="B157" s="19">
        <v>3</v>
      </c>
      <c r="C157" s="19" t="s">
        <v>45</v>
      </c>
      <c r="D157" s="19" t="s">
        <v>428</v>
      </c>
      <c r="E157" s="19">
        <v>-3.9051279999999999</v>
      </c>
      <c r="F157" s="19">
        <v>40.510266999999999</v>
      </c>
      <c r="G157" s="19" t="s">
        <v>429</v>
      </c>
      <c r="H157" s="19">
        <v>0.88718900000000001</v>
      </c>
      <c r="I157" s="19" t="s">
        <v>36</v>
      </c>
      <c r="J157" s="19">
        <f>VLOOKUP($I157,Distritos!$E$26:$P$57,8,FALSE)</f>
        <v>31850</v>
      </c>
      <c r="K157" s="19">
        <f>VLOOKUP($I157,Distritos!$E$26:$P$57,2,FALSE)</f>
        <v>1491</v>
      </c>
      <c r="L157" s="21">
        <f>VLOOKUP($I157,Distritos!$E$26:$P$57,9,FALSE)</f>
        <v>3435.483870967742</v>
      </c>
      <c r="M157" s="21">
        <f>VLOOKUP($I157,Distritos!$E$26:$P$57,10,FALSE)</f>
        <v>701.23333333333335</v>
      </c>
      <c r="N157" s="16">
        <f t="shared" si="6"/>
        <v>0.76324381011422282</v>
      </c>
      <c r="O157" s="12">
        <v>1.4</v>
      </c>
      <c r="P157" s="52">
        <f t="shared" si="7"/>
        <v>0.47031075340934497</v>
      </c>
      <c r="Q157" s="14">
        <f t="shared" si="8"/>
        <v>14979.397496087637</v>
      </c>
      <c r="R157" s="19">
        <v>0.9804631241597116</v>
      </c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1"/>
      <c r="AG157" s="11"/>
      <c r="AH157" s="11"/>
      <c r="AI157" s="11"/>
    </row>
    <row r="158" spans="1:35" ht="17.399999999999999">
      <c r="A158" s="15" t="s">
        <v>46</v>
      </c>
      <c r="B158" s="15">
        <v>4</v>
      </c>
      <c r="C158" s="15" t="s">
        <v>45</v>
      </c>
      <c r="D158" s="15" t="s">
        <v>430</v>
      </c>
      <c r="E158" s="15">
        <v>-3.9128530000000001</v>
      </c>
      <c r="F158" s="15">
        <v>40.511963999999999</v>
      </c>
      <c r="G158" s="15" t="s">
        <v>431</v>
      </c>
      <c r="H158" s="15">
        <v>1.329186</v>
      </c>
      <c r="I158" s="15" t="s">
        <v>47</v>
      </c>
      <c r="J158" s="15">
        <f>VLOOKUP($I158,Distritos!$E$26:$P$57,8,FALSE)</f>
        <v>26950</v>
      </c>
      <c r="K158" s="15">
        <f>VLOOKUP($I158,Distritos!$E$26:$P$57,2,FALSE)</f>
        <v>1406</v>
      </c>
      <c r="L158" s="20">
        <f>VLOOKUP($I158,Distritos!$E$26:$P$57,9,FALSE)</f>
        <v>4286.585365853658</v>
      </c>
      <c r="M158" s="20">
        <f>VLOOKUP($I158,Distritos!$E$26:$P$57,10,FALSE)</f>
        <v>659.66666666666663</v>
      </c>
      <c r="N158" s="12">
        <f t="shared" si="6"/>
        <v>0.64426855295159002</v>
      </c>
      <c r="O158" s="12">
        <v>1.4</v>
      </c>
      <c r="P158" s="52">
        <f t="shared" si="7"/>
        <v>0.46917970602181125</v>
      </c>
      <c r="Q158" s="14">
        <f t="shared" si="8"/>
        <v>12644.393077287814</v>
      </c>
      <c r="R158" s="19">
        <v>0.82762748921637319</v>
      </c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1"/>
      <c r="AG158" s="11"/>
      <c r="AH158" s="11"/>
      <c r="AI158" s="11"/>
    </row>
    <row r="159" spans="1:35" ht="17.399999999999999">
      <c r="A159" s="19" t="s">
        <v>46</v>
      </c>
      <c r="B159" s="19">
        <v>5</v>
      </c>
      <c r="C159" s="19" t="s">
        <v>45</v>
      </c>
      <c r="D159" s="19" t="s">
        <v>432</v>
      </c>
      <c r="E159" s="19">
        <v>-3.9089049999999999</v>
      </c>
      <c r="F159" s="19">
        <v>40.515160999999999</v>
      </c>
      <c r="G159" s="19" t="s">
        <v>433</v>
      </c>
      <c r="H159" s="19">
        <v>0.91536399999999996</v>
      </c>
      <c r="I159" s="19" t="s">
        <v>47</v>
      </c>
      <c r="J159" s="19">
        <f>VLOOKUP($I159,Distritos!$E$26:$P$57,8,FALSE)</f>
        <v>26950</v>
      </c>
      <c r="K159" s="19">
        <f>VLOOKUP($I159,Distritos!$E$26:$P$57,2,FALSE)</f>
        <v>1406</v>
      </c>
      <c r="L159" s="21">
        <f>VLOOKUP($I159,Distritos!$E$26:$P$57,9,FALSE)</f>
        <v>4286.585365853658</v>
      </c>
      <c r="M159" s="21">
        <f>VLOOKUP($I159,Distritos!$E$26:$P$57,10,FALSE)</f>
        <v>659.66666666666663</v>
      </c>
      <c r="N159" s="16">
        <f t="shared" si="6"/>
        <v>0.64426855295159002</v>
      </c>
      <c r="O159" s="12">
        <v>1.4</v>
      </c>
      <c r="P159" s="52">
        <f t="shared" si="7"/>
        <v>0.46917970602181125</v>
      </c>
      <c r="Q159" s="14">
        <f t="shared" si="8"/>
        <v>12644.393077287814</v>
      </c>
      <c r="R159" s="19">
        <v>0.82762748921637319</v>
      </c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1"/>
      <c r="AG159" s="11"/>
      <c r="AH159" s="11"/>
      <c r="AI159" s="11"/>
    </row>
    <row r="160" spans="1:35" ht="34.799999999999997">
      <c r="A160" s="15" t="s">
        <v>46</v>
      </c>
      <c r="B160" s="15">
        <v>6</v>
      </c>
      <c r="C160" s="15" t="s">
        <v>45</v>
      </c>
      <c r="D160" s="15" t="s">
        <v>434</v>
      </c>
      <c r="E160" s="15">
        <v>-3.9055580000000001</v>
      </c>
      <c r="F160" s="15">
        <v>40.518228000000001</v>
      </c>
      <c r="G160" s="15" t="s">
        <v>435</v>
      </c>
      <c r="H160" s="15">
        <v>0.66248799999999997</v>
      </c>
      <c r="I160" s="15" t="s">
        <v>47</v>
      </c>
      <c r="J160" s="15">
        <f>VLOOKUP($I160,Distritos!$E$26:$P$57,8,FALSE)</f>
        <v>26950</v>
      </c>
      <c r="K160" s="15">
        <f>VLOOKUP($I160,Distritos!$E$26:$P$57,2,FALSE)</f>
        <v>1406</v>
      </c>
      <c r="L160" s="20">
        <f>VLOOKUP($I160,Distritos!$E$26:$P$57,9,FALSE)</f>
        <v>4286.585365853658</v>
      </c>
      <c r="M160" s="20">
        <f>VLOOKUP($I160,Distritos!$E$26:$P$57,10,FALSE)</f>
        <v>659.66666666666663</v>
      </c>
      <c r="N160" s="12">
        <f t="shared" si="6"/>
        <v>0.64426855295159002</v>
      </c>
      <c r="O160" s="12">
        <v>1.4</v>
      </c>
      <c r="P160" s="52">
        <f t="shared" si="7"/>
        <v>0.46917970602181125</v>
      </c>
      <c r="Q160" s="14">
        <f t="shared" si="8"/>
        <v>12644.393077287814</v>
      </c>
      <c r="R160" s="19">
        <v>0.82762748921637319</v>
      </c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1"/>
      <c r="AG160" s="11"/>
      <c r="AH160" s="11"/>
      <c r="AI160" s="11"/>
    </row>
    <row r="161" spans="1:35" ht="34.799999999999997">
      <c r="A161" s="19" t="s">
        <v>46</v>
      </c>
      <c r="B161" s="19">
        <v>7</v>
      </c>
      <c r="C161" s="19" t="s">
        <v>45</v>
      </c>
      <c r="D161" s="19" t="s">
        <v>436</v>
      </c>
      <c r="E161" s="19">
        <v>-3.916029</v>
      </c>
      <c r="F161" s="19">
        <v>40.515878999999998</v>
      </c>
      <c r="G161" s="19" t="s">
        <v>437</v>
      </c>
      <c r="H161" s="19">
        <v>1.5102089999999999</v>
      </c>
      <c r="I161" s="19" t="s">
        <v>27</v>
      </c>
      <c r="J161" s="19">
        <f>VLOOKUP($I161,Distritos!$E$26:$P$57,8,FALSE)</f>
        <v>27650</v>
      </c>
      <c r="K161" s="19">
        <f>VLOOKUP($I161,Distritos!$E$26:$P$57,2,FALSE)</f>
        <v>1266</v>
      </c>
      <c r="L161" s="21">
        <f>VLOOKUP($I161,Distritos!$E$26:$P$57,9,FALSE)</f>
        <v>6880.434782608696</v>
      </c>
      <c r="M161" s="21">
        <f>VLOOKUP($I161,Distritos!$E$26:$P$57,10,FALSE)</f>
        <v>595.9666666666667</v>
      </c>
      <c r="N161" s="16">
        <f t="shared" si="6"/>
        <v>0.66321195328202054</v>
      </c>
      <c r="O161" s="12">
        <v>1.4</v>
      </c>
      <c r="P161" s="52">
        <f t="shared" si="7"/>
        <v>0.47074776197998947</v>
      </c>
      <c r="Q161" s="14">
        <f t="shared" si="8"/>
        <v>13016.175618746709</v>
      </c>
      <c r="R161" s="19">
        <v>0.85196218440034388</v>
      </c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1"/>
      <c r="AG161" s="11"/>
      <c r="AH161" s="11"/>
      <c r="AI161" s="11"/>
    </row>
    <row r="162" spans="1:35" ht="17.399999999999999">
      <c r="A162" s="15" t="s">
        <v>46</v>
      </c>
      <c r="B162" s="15">
        <v>8</v>
      </c>
      <c r="C162" s="15" t="s">
        <v>45</v>
      </c>
      <c r="D162" s="15" t="s">
        <v>438</v>
      </c>
      <c r="E162" s="15">
        <v>-3.9122520000000001</v>
      </c>
      <c r="F162" s="15">
        <v>40.519272000000001</v>
      </c>
      <c r="G162" s="15" t="s">
        <v>439</v>
      </c>
      <c r="H162" s="15">
        <v>1.237187</v>
      </c>
      <c r="I162" s="15" t="s">
        <v>48</v>
      </c>
      <c r="J162" s="15">
        <f>VLOOKUP($I162,Distritos!$E$26:$P$57,8,FALSE)</f>
        <v>31850</v>
      </c>
      <c r="K162" s="15">
        <f>VLOOKUP($I162,Distritos!$E$26:$P$57,2,FALSE)</f>
        <v>1341</v>
      </c>
      <c r="L162" s="20">
        <f>VLOOKUP($I162,Distritos!$E$26:$P$57,9,FALSE)</f>
        <v>2187.6019575856444</v>
      </c>
      <c r="M162" s="20">
        <f>VLOOKUP($I162,Distritos!$E$26:$P$57,10,FALSE)</f>
        <v>604.79999999999995</v>
      </c>
      <c r="N162" s="12">
        <f t="shared" si="6"/>
        <v>0.73191624539272837</v>
      </c>
      <c r="O162" s="12">
        <v>1.4</v>
      </c>
      <c r="P162" s="52">
        <f t="shared" si="7"/>
        <v>0.45100671140939597</v>
      </c>
      <c r="Q162" s="14">
        <f t="shared" si="8"/>
        <v>14364.563758389262</v>
      </c>
      <c r="R162" s="19">
        <v>0.94021972935962106</v>
      </c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1"/>
      <c r="AG162" s="11"/>
      <c r="AH162" s="11"/>
      <c r="AI162" s="11"/>
    </row>
    <row r="163" spans="1:35" ht="17.399999999999999">
      <c r="A163" s="19" t="s">
        <v>46</v>
      </c>
      <c r="B163" s="19">
        <v>9</v>
      </c>
      <c r="C163" s="19" t="s">
        <v>45</v>
      </c>
      <c r="D163" s="19" t="s">
        <v>440</v>
      </c>
      <c r="E163" s="19">
        <v>-3.9205779999999999</v>
      </c>
      <c r="F163" s="19">
        <v>40.517510000000001</v>
      </c>
      <c r="G163" s="19" t="s">
        <v>441</v>
      </c>
      <c r="H163" s="19">
        <v>1.8994500000000001</v>
      </c>
      <c r="I163" s="19" t="s">
        <v>35</v>
      </c>
      <c r="J163" s="19">
        <f>VLOOKUP($I163,Distritos!$E$26:$P$57,8,FALSE)</f>
        <v>33250</v>
      </c>
      <c r="K163" s="19">
        <f>VLOOKUP($I163,Distritos!$E$26:$P$57,2,FALSE)</f>
        <v>1509</v>
      </c>
      <c r="L163" s="21">
        <f>VLOOKUP($I163,Distritos!$E$26:$P$57,9,FALSE)</f>
        <v>6209.8765432098771</v>
      </c>
      <c r="M163" s="21">
        <f>VLOOKUP($I163,Distritos!$E$26:$P$57,10,FALSE)</f>
        <v>695.51666666666665</v>
      </c>
      <c r="N163" s="16">
        <f t="shared" si="6"/>
        <v>0.78087028518686408</v>
      </c>
      <c r="O163" s="12">
        <v>1.4</v>
      </c>
      <c r="P163" s="52">
        <f t="shared" si="7"/>
        <v>0.46091230395405347</v>
      </c>
      <c r="Q163" s="14">
        <f t="shared" si="8"/>
        <v>15325.334106472277</v>
      </c>
      <c r="R163" s="19">
        <v>1.0031060969406618</v>
      </c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1"/>
      <c r="AG163" s="11"/>
      <c r="AH163" s="11"/>
      <c r="AI163" s="11"/>
    </row>
    <row r="164" spans="1:35" ht="17.399999999999999">
      <c r="A164" s="15" t="s">
        <v>46</v>
      </c>
      <c r="B164" s="15">
        <v>10</v>
      </c>
      <c r="C164" s="15" t="s">
        <v>45</v>
      </c>
      <c r="D164" s="15" t="s">
        <v>442</v>
      </c>
      <c r="E164" s="15">
        <v>-3.9179170000000001</v>
      </c>
      <c r="F164" s="15">
        <v>40.521425000000001</v>
      </c>
      <c r="G164" s="15" t="s">
        <v>443</v>
      </c>
      <c r="H164" s="15">
        <v>1.76597</v>
      </c>
      <c r="I164" s="15" t="s">
        <v>48</v>
      </c>
      <c r="J164" s="15">
        <f>VLOOKUP($I164,Distritos!$E$26:$P$57,8,FALSE)</f>
        <v>31850</v>
      </c>
      <c r="K164" s="15">
        <f>VLOOKUP($I164,Distritos!$E$26:$P$57,2,FALSE)</f>
        <v>1341</v>
      </c>
      <c r="L164" s="20">
        <f>VLOOKUP($I164,Distritos!$E$26:$P$57,9,FALSE)</f>
        <v>2187.6019575856444</v>
      </c>
      <c r="M164" s="20">
        <f>VLOOKUP($I164,Distritos!$E$26:$P$57,10,FALSE)</f>
        <v>604.79999999999995</v>
      </c>
      <c r="N164" s="12">
        <f t="shared" si="6"/>
        <v>0.73191624539272837</v>
      </c>
      <c r="O164" s="12">
        <v>1.4</v>
      </c>
      <c r="P164" s="52">
        <f t="shared" si="7"/>
        <v>0.45100671140939597</v>
      </c>
      <c r="Q164" s="14">
        <f t="shared" si="8"/>
        <v>14364.563758389262</v>
      </c>
      <c r="R164" s="19">
        <v>0.94021972935962106</v>
      </c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1"/>
      <c r="AG164" s="11"/>
      <c r="AH164" s="11"/>
      <c r="AI164" s="11"/>
    </row>
    <row r="165" spans="1:35" ht="17.399999999999999">
      <c r="A165" s="19" t="s">
        <v>46</v>
      </c>
      <c r="B165" s="19">
        <v>11</v>
      </c>
      <c r="C165" s="19" t="s">
        <v>45</v>
      </c>
      <c r="D165" s="19" t="s">
        <v>444</v>
      </c>
      <c r="E165" s="19">
        <v>-3.9153419999999999</v>
      </c>
      <c r="F165" s="19">
        <v>40.525274000000003</v>
      </c>
      <c r="G165" s="19" t="s">
        <v>445</v>
      </c>
      <c r="H165" s="19">
        <v>1.7652030000000001</v>
      </c>
      <c r="I165" s="19" t="s">
        <v>49</v>
      </c>
      <c r="J165" s="19">
        <f>VLOOKUP($I165,Distritos!$E$26:$P$57,8,FALSE)</f>
        <v>31850</v>
      </c>
      <c r="K165" s="19">
        <f>VLOOKUP($I165,Distritos!$E$26:$P$57,2,FALSE)</f>
        <v>2320</v>
      </c>
      <c r="L165" s="21">
        <f>VLOOKUP($I165,Distritos!$E$26:$P$57,9,FALSE)</f>
        <v>4187.7256317689526</v>
      </c>
      <c r="M165" s="21">
        <f>VLOOKUP($I165,Distritos!$E$26:$P$57,10,FALSE)</f>
        <v>1077.7666666666667</v>
      </c>
      <c r="N165" s="16">
        <f t="shared" si="6"/>
        <v>0.75390243277490854</v>
      </c>
      <c r="O165" s="12">
        <v>1.4</v>
      </c>
      <c r="P165" s="52">
        <f t="shared" si="7"/>
        <v>0.46455459770114943</v>
      </c>
      <c r="Q165" s="14">
        <f t="shared" si="8"/>
        <v>14796.063936781609</v>
      </c>
      <c r="R165" s="19">
        <v>0.96846318929133945</v>
      </c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1"/>
      <c r="AG165" s="11"/>
      <c r="AH165" s="11"/>
      <c r="AI165" s="11"/>
    </row>
    <row r="166" spans="1:35" ht="34.799999999999997">
      <c r="A166" s="15" t="s">
        <v>46</v>
      </c>
      <c r="B166" s="15">
        <v>12</v>
      </c>
      <c r="C166" s="15" t="s">
        <v>45</v>
      </c>
      <c r="D166" s="15" t="s">
        <v>446</v>
      </c>
      <c r="E166" s="15">
        <v>-3.9098489999999999</v>
      </c>
      <c r="F166" s="15">
        <v>40.523643</v>
      </c>
      <c r="G166" s="15" t="s">
        <v>447</v>
      </c>
      <c r="H166" s="15">
        <v>1.2853760000000001</v>
      </c>
      <c r="I166" s="15" t="s">
        <v>49</v>
      </c>
      <c r="J166" s="15">
        <f>VLOOKUP($I166,Distritos!$E$26:$P$57,8,FALSE)</f>
        <v>31850</v>
      </c>
      <c r="K166" s="15">
        <f>VLOOKUP($I166,Distritos!$E$26:$P$57,2,FALSE)</f>
        <v>2320</v>
      </c>
      <c r="L166" s="20">
        <f>VLOOKUP($I166,Distritos!$E$26:$P$57,9,FALSE)</f>
        <v>4187.7256317689526</v>
      </c>
      <c r="M166" s="20">
        <f>VLOOKUP($I166,Distritos!$E$26:$P$57,10,FALSE)</f>
        <v>1077.7666666666667</v>
      </c>
      <c r="N166" s="12">
        <f t="shared" si="6"/>
        <v>0.75390243277490854</v>
      </c>
      <c r="O166" s="12">
        <v>1.4</v>
      </c>
      <c r="P166" s="52">
        <f t="shared" si="7"/>
        <v>0.46455459770114943</v>
      </c>
      <c r="Q166" s="14">
        <f t="shared" si="8"/>
        <v>14796.063936781609</v>
      </c>
      <c r="R166" s="19">
        <v>0.96846318929133945</v>
      </c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1"/>
      <c r="AG166" s="11"/>
      <c r="AH166" s="11"/>
      <c r="AI166" s="11"/>
    </row>
    <row r="167" spans="1:35" ht="34.799999999999997">
      <c r="A167" s="19" t="s">
        <v>46</v>
      </c>
      <c r="B167" s="19">
        <v>13</v>
      </c>
      <c r="C167" s="19" t="s">
        <v>45</v>
      </c>
      <c r="D167" s="19" t="s">
        <v>448</v>
      </c>
      <c r="E167" s="19">
        <v>-3.9060730000000001</v>
      </c>
      <c r="F167" s="19">
        <v>40.522077000000003</v>
      </c>
      <c r="G167" s="19" t="s">
        <v>449</v>
      </c>
      <c r="H167" s="19">
        <v>0.93141200000000002</v>
      </c>
      <c r="I167" s="19" t="s">
        <v>49</v>
      </c>
      <c r="J167" s="19">
        <f>VLOOKUP($I167,Distritos!$E$26:$P$57,8,FALSE)</f>
        <v>31850</v>
      </c>
      <c r="K167" s="19">
        <f>VLOOKUP($I167,Distritos!$E$26:$P$57,2,FALSE)</f>
        <v>2320</v>
      </c>
      <c r="L167" s="21">
        <f>VLOOKUP($I167,Distritos!$E$26:$P$57,9,FALSE)</f>
        <v>4187.7256317689526</v>
      </c>
      <c r="M167" s="21">
        <f>VLOOKUP($I167,Distritos!$E$26:$P$57,10,FALSE)</f>
        <v>1077.7666666666667</v>
      </c>
      <c r="N167" s="16">
        <f t="shared" si="6"/>
        <v>0.75390243277490854</v>
      </c>
      <c r="O167" s="12">
        <v>1.4</v>
      </c>
      <c r="P167" s="52">
        <f t="shared" si="7"/>
        <v>0.46455459770114943</v>
      </c>
      <c r="Q167" s="14">
        <f t="shared" si="8"/>
        <v>14796.063936781609</v>
      </c>
      <c r="R167" s="19">
        <v>0.96846318929133945</v>
      </c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1"/>
      <c r="AG167" s="11"/>
      <c r="AH167" s="11"/>
      <c r="AI167" s="11"/>
    </row>
    <row r="168" spans="1:35" ht="34.799999999999997">
      <c r="A168" s="15" t="s">
        <v>46</v>
      </c>
      <c r="B168" s="15">
        <v>14</v>
      </c>
      <c r="C168" s="15" t="s">
        <v>45</v>
      </c>
      <c r="D168" s="15" t="s">
        <v>450</v>
      </c>
      <c r="E168" s="15">
        <v>-3.9210929999999999</v>
      </c>
      <c r="F168" s="15">
        <v>40.522990999999998</v>
      </c>
      <c r="G168" s="15" t="s">
        <v>451</v>
      </c>
      <c r="H168" s="15">
        <v>2.077979</v>
      </c>
      <c r="I168" s="15" t="s">
        <v>24</v>
      </c>
      <c r="J168" s="15">
        <f>VLOOKUP($I168,Distritos!$E$26:$P$57,8,FALSE)</f>
        <v>29750</v>
      </c>
      <c r="K168" s="15">
        <f>VLOOKUP($I168,Distritos!$E$26:$P$57,2,FALSE)</f>
        <v>972</v>
      </c>
      <c r="L168" s="20">
        <f>VLOOKUP($I168,Distritos!$E$26:$P$57,9,FALSE)</f>
        <v>2042.0168067226891</v>
      </c>
      <c r="M168" s="20">
        <f>VLOOKUP($I168,Distritos!$E$26:$P$57,10,FALSE)</f>
        <v>438.53333333333336</v>
      </c>
      <c r="N168" s="12">
        <f t="shared" si="6"/>
        <v>0.68389945973610966</v>
      </c>
      <c r="O168" s="12">
        <v>1.4</v>
      </c>
      <c r="P168" s="52">
        <f t="shared" si="7"/>
        <v>0.45116598079561043</v>
      </c>
      <c r="Q168" s="14">
        <f t="shared" si="8"/>
        <v>13422.187928669411</v>
      </c>
      <c r="R168" s="19">
        <v>0.87853735859797666</v>
      </c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1"/>
      <c r="AG168" s="11"/>
      <c r="AH168" s="11"/>
      <c r="AI168" s="11"/>
    </row>
    <row r="169" spans="1:35" ht="34.799999999999997">
      <c r="A169" s="19" t="s">
        <v>46</v>
      </c>
      <c r="B169" s="19">
        <v>15</v>
      </c>
      <c r="C169" s="19" t="s">
        <v>45</v>
      </c>
      <c r="D169" s="19" t="s">
        <v>452</v>
      </c>
      <c r="E169" s="19">
        <v>-3.9313069999999999</v>
      </c>
      <c r="F169" s="19">
        <v>40.520902999999997</v>
      </c>
      <c r="G169" s="19" t="s">
        <v>453</v>
      </c>
      <c r="H169" s="19">
        <v>2.848652</v>
      </c>
      <c r="I169" s="19" t="s">
        <v>24</v>
      </c>
      <c r="J169" s="19">
        <f>VLOOKUP($I169,Distritos!$E$26:$P$57,8,FALSE)</f>
        <v>29750</v>
      </c>
      <c r="K169" s="19">
        <f>VLOOKUP($I169,Distritos!$E$26:$P$57,2,FALSE)</f>
        <v>972</v>
      </c>
      <c r="L169" s="21">
        <f>VLOOKUP($I169,Distritos!$E$26:$P$57,9,FALSE)</f>
        <v>2042.0168067226891</v>
      </c>
      <c r="M169" s="21">
        <f>VLOOKUP($I169,Distritos!$E$26:$P$57,10,FALSE)</f>
        <v>438.53333333333336</v>
      </c>
      <c r="N169" s="16">
        <f t="shared" si="6"/>
        <v>0.68389945973610966</v>
      </c>
      <c r="O169" s="12">
        <v>1.4</v>
      </c>
      <c r="P169" s="52">
        <f t="shared" si="7"/>
        <v>0.45116598079561043</v>
      </c>
      <c r="Q169" s="14">
        <f t="shared" si="8"/>
        <v>13422.187928669411</v>
      </c>
      <c r="R169" s="19">
        <v>0.87853735859797666</v>
      </c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1"/>
      <c r="AG169" s="11"/>
      <c r="AH169" s="11"/>
      <c r="AI169" s="11"/>
    </row>
    <row r="170" spans="1:35" ht="34.799999999999997">
      <c r="A170" s="15" t="s">
        <v>46</v>
      </c>
      <c r="B170" s="15">
        <v>16</v>
      </c>
      <c r="C170" s="15" t="s">
        <v>45</v>
      </c>
      <c r="D170" s="15" t="s">
        <v>454</v>
      </c>
      <c r="E170" s="15">
        <v>-3.9259849999999998</v>
      </c>
      <c r="F170" s="15">
        <v>40.522143</v>
      </c>
      <c r="G170" s="15" t="s">
        <v>455</v>
      </c>
      <c r="H170" s="15">
        <v>2.4410799999999999</v>
      </c>
      <c r="I170" s="15" t="s">
        <v>24</v>
      </c>
      <c r="J170" s="15">
        <f>VLOOKUP($I170,Distritos!$E$26:$P$57,8,FALSE)</f>
        <v>29750</v>
      </c>
      <c r="K170" s="15">
        <f>VLOOKUP($I170,Distritos!$E$26:$P$57,2,FALSE)</f>
        <v>972</v>
      </c>
      <c r="L170" s="20">
        <f>VLOOKUP($I170,Distritos!$E$26:$P$57,9,FALSE)</f>
        <v>2042.0168067226891</v>
      </c>
      <c r="M170" s="20">
        <f>VLOOKUP($I170,Distritos!$E$26:$P$57,10,FALSE)</f>
        <v>438.53333333333336</v>
      </c>
      <c r="N170" s="12">
        <f t="shared" si="6"/>
        <v>0.68389945973610966</v>
      </c>
      <c r="O170" s="12">
        <v>1.4</v>
      </c>
      <c r="P170" s="52">
        <f t="shared" si="7"/>
        <v>0.45116598079561043</v>
      </c>
      <c r="Q170" s="14">
        <f t="shared" si="8"/>
        <v>13422.187928669411</v>
      </c>
      <c r="R170" s="19">
        <v>0.87853735859797666</v>
      </c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1"/>
      <c r="AG170" s="11"/>
      <c r="AH170" s="11"/>
      <c r="AI170" s="11"/>
    </row>
    <row r="171" spans="1:35" ht="34.799999999999997">
      <c r="A171" s="19" t="s">
        <v>46</v>
      </c>
      <c r="B171" s="19">
        <v>17</v>
      </c>
      <c r="C171" s="19" t="s">
        <v>45</v>
      </c>
      <c r="D171" s="19" t="s">
        <v>456</v>
      </c>
      <c r="E171" s="19">
        <v>-3.9090280000000002</v>
      </c>
      <c r="F171" s="19">
        <v>40.529980999999999</v>
      </c>
      <c r="G171" s="19" t="s">
        <v>457</v>
      </c>
      <c r="H171" s="19">
        <v>1.7823739999999999</v>
      </c>
      <c r="I171" s="19" t="s">
        <v>49</v>
      </c>
      <c r="J171" s="19">
        <f>VLOOKUP($I171,Distritos!$E$26:$P$57,8,FALSE)</f>
        <v>31850</v>
      </c>
      <c r="K171" s="19">
        <f>VLOOKUP($I171,Distritos!$E$26:$P$57,2,FALSE)</f>
        <v>2320</v>
      </c>
      <c r="L171" s="21">
        <f>VLOOKUP($I171,Distritos!$E$26:$P$57,9,FALSE)</f>
        <v>4187.7256317689526</v>
      </c>
      <c r="M171" s="21">
        <f>VLOOKUP($I171,Distritos!$E$26:$P$57,10,FALSE)</f>
        <v>1077.7666666666667</v>
      </c>
      <c r="N171" s="16">
        <f t="shared" si="6"/>
        <v>0.75390243277490854</v>
      </c>
      <c r="O171" s="12">
        <v>1.4</v>
      </c>
      <c r="P171" s="52">
        <f t="shared" si="7"/>
        <v>0.46455459770114943</v>
      </c>
      <c r="Q171" s="14">
        <f t="shared" si="8"/>
        <v>14796.063936781609</v>
      </c>
      <c r="R171" s="19">
        <v>0.96846318929133945</v>
      </c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1"/>
      <c r="AG171" s="11"/>
      <c r="AH171" s="11"/>
      <c r="AI171" s="11"/>
    </row>
    <row r="172" spans="1:35" ht="34.799999999999997">
      <c r="A172" s="15" t="s">
        <v>46</v>
      </c>
      <c r="B172" s="15">
        <v>18</v>
      </c>
      <c r="C172" s="15" t="s">
        <v>45</v>
      </c>
      <c r="D172" s="15" t="s">
        <v>458</v>
      </c>
      <c r="E172" s="15">
        <v>-3.907397</v>
      </c>
      <c r="F172" s="15">
        <v>40.534221000000002</v>
      </c>
      <c r="G172" s="15" t="s">
        <v>459</v>
      </c>
      <c r="H172" s="15">
        <v>2.146112</v>
      </c>
      <c r="I172" s="15" t="s">
        <v>50</v>
      </c>
      <c r="J172" s="15">
        <f>VLOOKUP($I172,Distritos!$E$26:$P$57,8,FALSE)</f>
        <v>36750</v>
      </c>
      <c r="K172" s="15">
        <f>VLOOKUP($I172,Distritos!$E$26:$P$57,2,FALSE)</f>
        <v>2757</v>
      </c>
      <c r="L172" s="20">
        <f>VLOOKUP($I172,Distritos!$E$26:$P$57,9,FALSE)</f>
        <v>2506.363636363636</v>
      </c>
      <c r="M172" s="20">
        <f>VLOOKUP($I172,Distritos!$E$26:$P$57,10,FALSE)</f>
        <v>1261.3500000000001</v>
      </c>
      <c r="N172" s="12">
        <f t="shared" si="6"/>
        <v>0.85669283421664677</v>
      </c>
      <c r="O172" s="12">
        <v>1.4</v>
      </c>
      <c r="P172" s="52">
        <f t="shared" si="7"/>
        <v>0.45750816104461378</v>
      </c>
      <c r="Q172" s="14">
        <f t="shared" si="8"/>
        <v>16813.424918389555</v>
      </c>
      <c r="R172" s="19">
        <v>1.1005077559103797</v>
      </c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1"/>
      <c r="AG172" s="11"/>
      <c r="AH172" s="11"/>
      <c r="AI172" s="11"/>
    </row>
    <row r="173" spans="1:35" ht="34.799999999999997">
      <c r="A173" s="19" t="s">
        <v>46</v>
      </c>
      <c r="B173" s="19">
        <v>19</v>
      </c>
      <c r="C173" s="19" t="s">
        <v>45</v>
      </c>
      <c r="D173" s="19" t="s">
        <v>460</v>
      </c>
      <c r="E173" s="19">
        <v>-3.9016470000000001</v>
      </c>
      <c r="F173" s="19">
        <v>40.535265000000003</v>
      </c>
      <c r="G173" s="19" t="s">
        <v>461</v>
      </c>
      <c r="H173" s="19">
        <v>2.1357979999999999</v>
      </c>
      <c r="I173" s="19" t="s">
        <v>50</v>
      </c>
      <c r="J173" s="19">
        <f>VLOOKUP($I173,Distritos!$E$26:$P$57,8,FALSE)</f>
        <v>36750</v>
      </c>
      <c r="K173" s="19">
        <f>VLOOKUP($I173,Distritos!$E$26:$P$57,2,FALSE)</f>
        <v>2757</v>
      </c>
      <c r="L173" s="21">
        <f>VLOOKUP($I173,Distritos!$E$26:$P$57,9,FALSE)</f>
        <v>2506.363636363636</v>
      </c>
      <c r="M173" s="21">
        <f>VLOOKUP($I173,Distritos!$E$26:$P$57,10,FALSE)</f>
        <v>1261.3500000000001</v>
      </c>
      <c r="N173" s="16">
        <f t="shared" si="6"/>
        <v>0.85669283421664677</v>
      </c>
      <c r="O173" s="12">
        <v>1.4</v>
      </c>
      <c r="P173" s="52">
        <f t="shared" si="7"/>
        <v>0.45750816104461378</v>
      </c>
      <c r="Q173" s="14">
        <f t="shared" si="8"/>
        <v>16813.424918389555</v>
      </c>
      <c r="R173" s="19">
        <v>1.1005077559103797</v>
      </c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1"/>
      <c r="AG173" s="11"/>
      <c r="AH173" s="11"/>
      <c r="AI173" s="11"/>
    </row>
    <row r="174" spans="1:35" ht="17.399999999999999">
      <c r="A174" s="15" t="s">
        <v>46</v>
      </c>
      <c r="B174" s="15">
        <v>20</v>
      </c>
      <c r="C174" s="15" t="s">
        <v>45</v>
      </c>
      <c r="D174" s="15" t="s">
        <v>462</v>
      </c>
      <c r="E174" s="15">
        <v>-3.900874</v>
      </c>
      <c r="F174" s="15">
        <v>40.531610999999998</v>
      </c>
      <c r="G174" s="15" t="s">
        <v>463</v>
      </c>
      <c r="H174" s="15">
        <v>1.7243900000000001</v>
      </c>
      <c r="I174" s="15" t="s">
        <v>55</v>
      </c>
      <c r="J174" s="15">
        <f>VLOOKUP($I174,Distritos!$E$26:$P$57,8,FALSE)</f>
        <v>27650</v>
      </c>
      <c r="K174" s="15">
        <f>VLOOKUP($I174,Distritos!$E$26:$P$57,2,FALSE)</f>
        <v>2027</v>
      </c>
      <c r="L174" s="20">
        <f>VLOOKUP($I174,Distritos!$E$26:$P$57,9,FALSE)</f>
        <v>8625.5319148936178</v>
      </c>
      <c r="M174" s="20">
        <f>VLOOKUP($I174,Distritos!$E$26:$P$57,10,FALSE)</f>
        <v>920</v>
      </c>
      <c r="N174" s="12">
        <f t="shared" si="6"/>
        <v>0.63943758496272818</v>
      </c>
      <c r="O174" s="12">
        <v>1.4</v>
      </c>
      <c r="P174" s="52">
        <f t="shared" si="7"/>
        <v>0.4538727183029107</v>
      </c>
      <c r="Q174" s="14">
        <f t="shared" si="8"/>
        <v>12549.580661075481</v>
      </c>
      <c r="R174" s="19">
        <v>0.82142162694234278</v>
      </c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1"/>
      <c r="AG174" s="11"/>
      <c r="AH174" s="11"/>
      <c r="AI174" s="11"/>
    </row>
    <row r="175" spans="1:35" ht="34.799999999999997">
      <c r="A175" s="19" t="s">
        <v>46</v>
      </c>
      <c r="B175" s="19">
        <v>21</v>
      </c>
      <c r="C175" s="19" t="s">
        <v>45</v>
      </c>
      <c r="D175" s="19" t="s">
        <v>464</v>
      </c>
      <c r="E175" s="19">
        <v>-3.894952</v>
      </c>
      <c r="F175" s="19">
        <v>40.533633999999999</v>
      </c>
      <c r="G175" s="19" t="s">
        <v>465</v>
      </c>
      <c r="H175" s="19">
        <v>1.9531559999999999</v>
      </c>
      <c r="I175" s="19" t="s">
        <v>55</v>
      </c>
      <c r="J175" s="19">
        <f>VLOOKUP($I175,Distritos!$E$26:$P$57,8,FALSE)</f>
        <v>27650</v>
      </c>
      <c r="K175" s="19">
        <f>VLOOKUP($I175,Distritos!$E$26:$P$57,2,FALSE)</f>
        <v>2027</v>
      </c>
      <c r="L175" s="21">
        <f>VLOOKUP($I175,Distritos!$E$26:$P$57,9,FALSE)</f>
        <v>8625.5319148936178</v>
      </c>
      <c r="M175" s="21">
        <f>VLOOKUP($I175,Distritos!$E$26:$P$57,10,FALSE)</f>
        <v>920</v>
      </c>
      <c r="N175" s="16">
        <f t="shared" si="6"/>
        <v>0.63943758496272818</v>
      </c>
      <c r="O175" s="12">
        <v>1.4</v>
      </c>
      <c r="P175" s="52">
        <f t="shared" si="7"/>
        <v>0.4538727183029107</v>
      </c>
      <c r="Q175" s="14">
        <f t="shared" si="8"/>
        <v>12549.580661075481</v>
      </c>
      <c r="R175" s="19">
        <v>0.82142162694234278</v>
      </c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1"/>
      <c r="AG175" s="11"/>
      <c r="AH175" s="11"/>
      <c r="AI175" s="11"/>
    </row>
    <row r="176" spans="1:35" ht="34.799999999999997">
      <c r="A176" s="15" t="s">
        <v>46</v>
      </c>
      <c r="B176" s="15">
        <v>22</v>
      </c>
      <c r="C176" s="15" t="s">
        <v>45</v>
      </c>
      <c r="D176" s="15" t="s">
        <v>466</v>
      </c>
      <c r="E176" s="15">
        <v>-3.8987289999999999</v>
      </c>
      <c r="F176" s="15">
        <v>40.539831</v>
      </c>
      <c r="G176" s="15" t="s">
        <v>467</v>
      </c>
      <c r="H176" s="15">
        <v>2.6236250000000001</v>
      </c>
      <c r="I176" s="15" t="s">
        <v>54</v>
      </c>
      <c r="J176" s="15">
        <f>VLOOKUP($I176,Distritos!$E$26:$P$57,8,FALSE)</f>
        <v>31150</v>
      </c>
      <c r="K176" s="15">
        <f>VLOOKUP($I176,Distritos!$E$26:$P$57,2,FALSE)</f>
        <v>2730</v>
      </c>
      <c r="L176" s="20">
        <f>VLOOKUP($I176,Distritos!$E$26:$P$57,9,FALSE)</f>
        <v>4756.0975609756106</v>
      </c>
      <c r="M176" s="20">
        <f>VLOOKUP($I176,Distritos!$E$26:$P$57,10,FALSE)</f>
        <v>1230.55</v>
      </c>
      <c r="N176" s="12">
        <f t="shared" si="6"/>
        <v>0.71542417955113702</v>
      </c>
      <c r="O176" s="12">
        <v>1.4</v>
      </c>
      <c r="P176" s="52">
        <f t="shared" si="7"/>
        <v>0.45075091575091575</v>
      </c>
      <c r="Q176" s="14">
        <f t="shared" si="8"/>
        <v>14040.891025641025</v>
      </c>
      <c r="R176" s="19">
        <v>0.91903401886368608</v>
      </c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1"/>
      <c r="AG176" s="11"/>
      <c r="AH176" s="11"/>
      <c r="AI176" s="11"/>
    </row>
    <row r="177" spans="1:35" ht="34.799999999999997">
      <c r="A177" s="19" t="s">
        <v>46</v>
      </c>
      <c r="B177" s="19">
        <v>23</v>
      </c>
      <c r="C177" s="19" t="s">
        <v>45</v>
      </c>
      <c r="D177" s="19" t="s">
        <v>468</v>
      </c>
      <c r="E177" s="19">
        <v>-3.8938359999999999</v>
      </c>
      <c r="F177" s="19">
        <v>40.538004000000001</v>
      </c>
      <c r="G177" s="19" t="s">
        <v>469</v>
      </c>
      <c r="H177" s="19">
        <v>2.4476119999999999</v>
      </c>
      <c r="I177" s="19" t="s">
        <v>54</v>
      </c>
      <c r="J177" s="19">
        <f>VLOOKUP($I177,Distritos!$E$26:$P$57,8,FALSE)</f>
        <v>31150</v>
      </c>
      <c r="K177" s="19">
        <f>VLOOKUP($I177,Distritos!$E$26:$P$57,2,FALSE)</f>
        <v>2730</v>
      </c>
      <c r="L177" s="21">
        <f>VLOOKUP($I177,Distritos!$E$26:$P$57,9,FALSE)</f>
        <v>4756.0975609756106</v>
      </c>
      <c r="M177" s="21">
        <f>VLOOKUP($I177,Distritos!$E$26:$P$57,10,FALSE)</f>
        <v>1230.55</v>
      </c>
      <c r="N177" s="16">
        <f t="shared" si="6"/>
        <v>0.71542417955113702</v>
      </c>
      <c r="O177" s="12">
        <v>1.4</v>
      </c>
      <c r="P177" s="52">
        <f t="shared" si="7"/>
        <v>0.45075091575091575</v>
      </c>
      <c r="Q177" s="14">
        <f t="shared" si="8"/>
        <v>14040.891025641025</v>
      </c>
      <c r="R177" s="19">
        <v>0.91903401886368608</v>
      </c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1"/>
      <c r="AG177" s="11"/>
      <c r="AH177" s="11"/>
      <c r="AI177" s="11"/>
    </row>
    <row r="178" spans="1:35" ht="17.399999999999999">
      <c r="A178" s="15" t="s">
        <v>46</v>
      </c>
      <c r="B178" s="15">
        <v>24</v>
      </c>
      <c r="C178" s="15" t="s">
        <v>45</v>
      </c>
      <c r="D178" s="15" t="s">
        <v>470</v>
      </c>
      <c r="E178" s="15">
        <v>-3.9016470000000001</v>
      </c>
      <c r="F178" s="15">
        <v>40.544136000000002</v>
      </c>
      <c r="G178" s="15" t="s">
        <v>471</v>
      </c>
      <c r="H178" s="15">
        <v>3.1157819999999998</v>
      </c>
      <c r="I178" s="15" t="s">
        <v>61</v>
      </c>
      <c r="J178" s="15">
        <f>VLOOKUP($I178,Distritos!$E$26:$P$57,8,FALSE)</f>
        <v>31150</v>
      </c>
      <c r="K178" s="15">
        <f>VLOOKUP($I178,Distritos!$E$26:$P$57,2,FALSE)</f>
        <v>2715</v>
      </c>
      <c r="L178" s="20">
        <f>VLOOKUP($I178,Distritos!$E$26:$P$57,9,FALSE)</f>
        <v>1060.546875</v>
      </c>
      <c r="M178" s="20">
        <f>VLOOKUP($I178,Distritos!$E$26:$P$57,10,FALSE)</f>
        <v>1157.6666666666667</v>
      </c>
      <c r="N178" s="12">
        <f t="shared" si="6"/>
        <v>0.67676936439396274</v>
      </c>
      <c r="O178" s="12">
        <v>1.4</v>
      </c>
      <c r="P178" s="52">
        <f t="shared" si="7"/>
        <v>0.42639656230816453</v>
      </c>
      <c r="Q178" s="14">
        <f t="shared" si="8"/>
        <v>13282.252915899326</v>
      </c>
      <c r="R178" s="19">
        <v>0.86937803694730809</v>
      </c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1"/>
      <c r="AG178" s="11"/>
      <c r="AH178" s="11"/>
      <c r="AI178" s="11"/>
    </row>
    <row r="179" spans="1:35" ht="17.399999999999999">
      <c r="A179" s="19" t="s">
        <v>46</v>
      </c>
      <c r="B179" s="19">
        <v>25</v>
      </c>
      <c r="C179" s="19" t="s">
        <v>45</v>
      </c>
      <c r="D179" s="19" t="s">
        <v>472</v>
      </c>
      <c r="E179" s="19">
        <v>-3.8968400000000001</v>
      </c>
      <c r="F179" s="19">
        <v>40.546092000000002</v>
      </c>
      <c r="G179" s="19" t="s">
        <v>473</v>
      </c>
      <c r="H179" s="19">
        <v>3.321294</v>
      </c>
      <c r="I179" s="19" t="s">
        <v>61</v>
      </c>
      <c r="J179" s="19">
        <f>VLOOKUP($I179,Distritos!$E$26:$P$57,8,FALSE)</f>
        <v>31150</v>
      </c>
      <c r="K179" s="19">
        <f>VLOOKUP($I179,Distritos!$E$26:$P$57,2,FALSE)</f>
        <v>2715</v>
      </c>
      <c r="L179" s="21">
        <f>VLOOKUP($I179,Distritos!$E$26:$P$57,9,FALSE)</f>
        <v>1060.546875</v>
      </c>
      <c r="M179" s="21">
        <f>VLOOKUP($I179,Distritos!$E$26:$P$57,10,FALSE)</f>
        <v>1157.6666666666667</v>
      </c>
      <c r="N179" s="16">
        <f t="shared" si="6"/>
        <v>0.67676936439396274</v>
      </c>
      <c r="O179" s="12">
        <v>1.4</v>
      </c>
      <c r="P179" s="52">
        <f t="shared" si="7"/>
        <v>0.42639656230816453</v>
      </c>
      <c r="Q179" s="14">
        <f t="shared" si="8"/>
        <v>13282.252915899326</v>
      </c>
      <c r="R179" s="19">
        <v>0.86937803694730809</v>
      </c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1"/>
      <c r="AG179" s="11"/>
      <c r="AH179" s="11"/>
      <c r="AI179" s="11"/>
    </row>
    <row r="180" spans="1:35" ht="34.799999999999997">
      <c r="A180" s="15" t="s">
        <v>46</v>
      </c>
      <c r="B180" s="15">
        <v>26</v>
      </c>
      <c r="C180" s="15" t="s">
        <v>45</v>
      </c>
      <c r="D180" s="15" t="s">
        <v>474</v>
      </c>
      <c r="E180" s="15">
        <v>-3.9007879999999999</v>
      </c>
      <c r="F180" s="15">
        <v>40.548896999999997</v>
      </c>
      <c r="G180" s="15" t="s">
        <v>475</v>
      </c>
      <c r="H180" s="15">
        <v>3.6380270000000001</v>
      </c>
      <c r="I180" s="15" t="s">
        <v>61</v>
      </c>
      <c r="J180" s="15">
        <f>VLOOKUP($I180,Distritos!$E$26:$P$57,8,FALSE)</f>
        <v>31150</v>
      </c>
      <c r="K180" s="15">
        <f>VLOOKUP($I180,Distritos!$E$26:$P$57,2,FALSE)</f>
        <v>2715</v>
      </c>
      <c r="L180" s="20">
        <f>VLOOKUP($I180,Distritos!$E$26:$P$57,9,FALSE)</f>
        <v>1060.546875</v>
      </c>
      <c r="M180" s="20">
        <f>VLOOKUP($I180,Distritos!$E$26:$P$57,10,FALSE)</f>
        <v>1157.6666666666667</v>
      </c>
      <c r="N180" s="12">
        <f t="shared" si="6"/>
        <v>0.67676936439396274</v>
      </c>
      <c r="O180" s="12">
        <v>1.4</v>
      </c>
      <c r="P180" s="52">
        <f t="shared" si="7"/>
        <v>0.42639656230816453</v>
      </c>
      <c r="Q180" s="14">
        <f t="shared" si="8"/>
        <v>13282.252915899326</v>
      </c>
      <c r="R180" s="19">
        <v>0.86937803694730809</v>
      </c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1"/>
      <c r="AG180" s="11"/>
      <c r="AH180" s="11"/>
      <c r="AI180" s="11"/>
    </row>
    <row r="181" spans="1:35" ht="34.799999999999997">
      <c r="A181" s="19" t="s">
        <v>46</v>
      </c>
      <c r="B181" s="19">
        <v>27</v>
      </c>
      <c r="C181" s="19" t="s">
        <v>45</v>
      </c>
      <c r="D181" s="19" t="s">
        <v>476</v>
      </c>
      <c r="E181" s="19">
        <v>-3.906711</v>
      </c>
      <c r="F181" s="19">
        <v>40.548766000000001</v>
      </c>
      <c r="G181" s="19" t="s">
        <v>477</v>
      </c>
      <c r="H181" s="19">
        <v>3.688053</v>
      </c>
      <c r="I181" s="19" t="s">
        <v>61</v>
      </c>
      <c r="J181" s="19">
        <f>VLOOKUP($I181,Distritos!$E$26:$P$57,8,FALSE)</f>
        <v>31150</v>
      </c>
      <c r="K181" s="19">
        <f>VLOOKUP($I181,Distritos!$E$26:$P$57,2,FALSE)</f>
        <v>2715</v>
      </c>
      <c r="L181" s="21">
        <f>VLOOKUP($I181,Distritos!$E$26:$P$57,9,FALSE)</f>
        <v>1060.546875</v>
      </c>
      <c r="M181" s="21">
        <f>VLOOKUP($I181,Distritos!$E$26:$P$57,10,FALSE)</f>
        <v>1157.6666666666667</v>
      </c>
      <c r="N181" s="16">
        <f t="shared" si="6"/>
        <v>0.67676936439396274</v>
      </c>
      <c r="O181" s="12">
        <v>1.4</v>
      </c>
      <c r="P181" s="52">
        <f t="shared" si="7"/>
        <v>0.42639656230816453</v>
      </c>
      <c r="Q181" s="14">
        <f t="shared" si="8"/>
        <v>13282.252915899326</v>
      </c>
      <c r="R181" s="19">
        <v>0.86937803694730809</v>
      </c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1"/>
      <c r="AG181" s="11"/>
      <c r="AH181" s="11"/>
      <c r="AI181" s="11"/>
    </row>
    <row r="182" spans="1:35" ht="17.399999999999999">
      <c r="A182" s="15" t="s">
        <v>46</v>
      </c>
      <c r="B182" s="15">
        <v>28</v>
      </c>
      <c r="C182" s="15" t="s">
        <v>45</v>
      </c>
      <c r="D182" s="15" t="s">
        <v>478</v>
      </c>
      <c r="E182" s="15">
        <v>-3.9136630000000001</v>
      </c>
      <c r="F182" s="15">
        <v>40.542178999999997</v>
      </c>
      <c r="G182" s="15" t="s">
        <v>479</v>
      </c>
      <c r="H182" s="15">
        <v>3.1675960000000001</v>
      </c>
      <c r="I182" s="15" t="s">
        <v>61</v>
      </c>
      <c r="J182" s="15">
        <f>VLOOKUP($I182,Distritos!$E$26:$P$57,8,FALSE)</f>
        <v>31150</v>
      </c>
      <c r="K182" s="15">
        <f>VLOOKUP($I182,Distritos!$E$26:$P$57,2,FALSE)</f>
        <v>2715</v>
      </c>
      <c r="L182" s="20">
        <f>VLOOKUP($I182,Distritos!$E$26:$P$57,9,FALSE)</f>
        <v>1060.546875</v>
      </c>
      <c r="M182" s="20">
        <f>VLOOKUP($I182,Distritos!$E$26:$P$57,10,FALSE)</f>
        <v>1157.6666666666667</v>
      </c>
      <c r="N182" s="12">
        <f t="shared" si="6"/>
        <v>0.67676936439396274</v>
      </c>
      <c r="O182" s="12">
        <v>1.4</v>
      </c>
      <c r="P182" s="52">
        <f t="shared" si="7"/>
        <v>0.42639656230816453</v>
      </c>
      <c r="Q182" s="14">
        <f t="shared" si="8"/>
        <v>13282.252915899326</v>
      </c>
      <c r="R182" s="19">
        <v>0.86937803694730809</v>
      </c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1"/>
      <c r="AG182" s="11"/>
      <c r="AH182" s="11"/>
      <c r="AI182" s="11"/>
    </row>
    <row r="183" spans="1:35" ht="34.799999999999997">
      <c r="A183" s="19" t="s">
        <v>46</v>
      </c>
      <c r="B183" s="19">
        <v>29</v>
      </c>
      <c r="C183" s="19" t="s">
        <v>45</v>
      </c>
      <c r="D183" s="19" t="s">
        <v>480</v>
      </c>
      <c r="E183" s="19">
        <v>-3.9219889999999999</v>
      </c>
      <c r="F183" s="19">
        <v>40.547657000000001</v>
      </c>
      <c r="G183" s="19" t="s">
        <v>481</v>
      </c>
      <c r="H183" s="19">
        <v>4.031892</v>
      </c>
      <c r="I183" s="19" t="s">
        <v>61</v>
      </c>
      <c r="J183" s="19">
        <f>VLOOKUP($I183,Distritos!$E$26:$P$57,8,FALSE)</f>
        <v>31150</v>
      </c>
      <c r="K183" s="19">
        <f>VLOOKUP($I183,Distritos!$E$26:$P$57,2,FALSE)</f>
        <v>2715</v>
      </c>
      <c r="L183" s="21">
        <f>VLOOKUP($I183,Distritos!$E$26:$P$57,9,FALSE)</f>
        <v>1060.546875</v>
      </c>
      <c r="M183" s="21">
        <f>VLOOKUP($I183,Distritos!$E$26:$P$57,10,FALSE)</f>
        <v>1157.6666666666667</v>
      </c>
      <c r="N183" s="16">
        <f t="shared" si="6"/>
        <v>0.67676936439396274</v>
      </c>
      <c r="O183" s="12">
        <v>1.4</v>
      </c>
      <c r="P183" s="52">
        <f t="shared" si="7"/>
        <v>0.42639656230816453</v>
      </c>
      <c r="Q183" s="14">
        <f t="shared" si="8"/>
        <v>13282.252915899326</v>
      </c>
      <c r="R183" s="19">
        <v>0.86937803694730809</v>
      </c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1"/>
      <c r="AG183" s="11"/>
      <c r="AH183" s="11"/>
      <c r="AI183" s="11"/>
    </row>
    <row r="184" spans="1:35" ht="17.399999999999999">
      <c r="A184" s="15" t="s">
        <v>46</v>
      </c>
      <c r="B184" s="15">
        <v>30</v>
      </c>
      <c r="C184" s="15" t="s">
        <v>45</v>
      </c>
      <c r="D184" s="15" t="s">
        <v>482</v>
      </c>
      <c r="E184" s="15">
        <v>-3.9179550000000001</v>
      </c>
      <c r="F184" s="15">
        <v>40.544331</v>
      </c>
      <c r="G184" s="15" t="s">
        <v>483</v>
      </c>
      <c r="H184" s="15">
        <v>3.5429870000000001</v>
      </c>
      <c r="I184" s="15" t="s">
        <v>61</v>
      </c>
      <c r="J184" s="15">
        <f>VLOOKUP($I184,Distritos!$E$26:$P$57,8,FALSE)</f>
        <v>31150</v>
      </c>
      <c r="K184" s="15">
        <f>VLOOKUP($I184,Distritos!$E$26:$P$57,2,FALSE)</f>
        <v>2715</v>
      </c>
      <c r="L184" s="20">
        <f>VLOOKUP($I184,Distritos!$E$26:$P$57,9,FALSE)</f>
        <v>1060.546875</v>
      </c>
      <c r="M184" s="20">
        <f>VLOOKUP($I184,Distritos!$E$26:$P$57,10,FALSE)</f>
        <v>1157.6666666666667</v>
      </c>
      <c r="N184" s="12">
        <f t="shared" si="6"/>
        <v>0.67676936439396274</v>
      </c>
      <c r="O184" s="12">
        <v>1.4</v>
      </c>
      <c r="P184" s="52">
        <f t="shared" si="7"/>
        <v>0.42639656230816453</v>
      </c>
      <c r="Q184" s="14">
        <f t="shared" si="8"/>
        <v>13282.252915899326</v>
      </c>
      <c r="R184" s="19">
        <v>0.86937803694730809</v>
      </c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1"/>
      <c r="AG184" s="11"/>
      <c r="AH184" s="11"/>
      <c r="AI184" s="11"/>
    </row>
    <row r="185" spans="1:35" ht="34.799999999999997">
      <c r="A185" s="19" t="s">
        <v>46</v>
      </c>
      <c r="B185" s="19">
        <v>31</v>
      </c>
      <c r="C185" s="19" t="s">
        <v>45</v>
      </c>
      <c r="D185" s="19" t="s">
        <v>484</v>
      </c>
      <c r="E185" s="19">
        <v>-3.9243060000000001</v>
      </c>
      <c r="F185" s="19">
        <v>40.541983000000002</v>
      </c>
      <c r="G185" s="19" t="s">
        <v>485</v>
      </c>
      <c r="H185" s="19">
        <v>3.6156890000000002</v>
      </c>
      <c r="I185" s="19" t="s">
        <v>61</v>
      </c>
      <c r="J185" s="19">
        <f>VLOOKUP($I185,Distritos!$E$26:$P$57,8,FALSE)</f>
        <v>31150</v>
      </c>
      <c r="K185" s="19">
        <f>VLOOKUP($I185,Distritos!$E$26:$P$57,2,FALSE)</f>
        <v>2715</v>
      </c>
      <c r="L185" s="21">
        <f>VLOOKUP($I185,Distritos!$E$26:$P$57,9,FALSE)</f>
        <v>1060.546875</v>
      </c>
      <c r="M185" s="21">
        <f>VLOOKUP($I185,Distritos!$E$26:$P$57,10,FALSE)</f>
        <v>1157.6666666666667</v>
      </c>
      <c r="N185" s="16">
        <f t="shared" si="6"/>
        <v>0.67676936439396274</v>
      </c>
      <c r="O185" s="12">
        <v>1.4</v>
      </c>
      <c r="P185" s="52">
        <f t="shared" si="7"/>
        <v>0.42639656230816453</v>
      </c>
      <c r="Q185" s="14">
        <f t="shared" si="8"/>
        <v>13282.252915899326</v>
      </c>
      <c r="R185" s="19">
        <v>0.86937803694730809</v>
      </c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1"/>
      <c r="AG185" s="11"/>
      <c r="AH185" s="11"/>
      <c r="AI185" s="11"/>
    </row>
    <row r="186" spans="1:35" ht="34.799999999999997">
      <c r="A186" s="15" t="s">
        <v>46</v>
      </c>
      <c r="B186" s="15">
        <v>32</v>
      </c>
      <c r="C186" s="15" t="s">
        <v>45</v>
      </c>
      <c r="D186" s="15" t="s">
        <v>486</v>
      </c>
      <c r="E186" s="15">
        <v>-3.9195850000000001</v>
      </c>
      <c r="F186" s="15">
        <v>40.538851999999999</v>
      </c>
      <c r="G186" s="15" t="s">
        <v>487</v>
      </c>
      <c r="H186" s="15">
        <v>3.0980439999999998</v>
      </c>
      <c r="I186" s="15" t="s">
        <v>61</v>
      </c>
      <c r="J186" s="15">
        <f>VLOOKUP($I186,Distritos!$E$26:$P$57,8,FALSE)</f>
        <v>31150</v>
      </c>
      <c r="K186" s="15">
        <f>VLOOKUP($I186,Distritos!$E$26:$P$57,2,FALSE)</f>
        <v>2715</v>
      </c>
      <c r="L186" s="20">
        <f>VLOOKUP($I186,Distritos!$E$26:$P$57,9,FALSE)</f>
        <v>1060.546875</v>
      </c>
      <c r="M186" s="20">
        <f>VLOOKUP($I186,Distritos!$E$26:$P$57,10,FALSE)</f>
        <v>1157.6666666666667</v>
      </c>
      <c r="N186" s="12">
        <f t="shared" si="6"/>
        <v>0.67676936439396274</v>
      </c>
      <c r="O186" s="12">
        <v>1.4</v>
      </c>
      <c r="P186" s="52">
        <f t="shared" si="7"/>
        <v>0.42639656230816453</v>
      </c>
      <c r="Q186" s="14">
        <f t="shared" si="8"/>
        <v>13282.252915899326</v>
      </c>
      <c r="R186" s="19">
        <v>0.86937803694730809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1"/>
      <c r="AG186" s="11"/>
      <c r="AH186" s="11"/>
      <c r="AI186" s="11"/>
    </row>
    <row r="187" spans="1:35" ht="34.799999999999997">
      <c r="A187" s="19" t="s">
        <v>46</v>
      </c>
      <c r="B187" s="19">
        <v>33</v>
      </c>
      <c r="C187" s="19" t="s">
        <v>45</v>
      </c>
      <c r="D187" s="19" t="s">
        <v>488</v>
      </c>
      <c r="E187" s="19">
        <v>-3.9227609999999999</v>
      </c>
      <c r="F187" s="19">
        <v>40.535525999999997</v>
      </c>
      <c r="G187" s="19" t="s">
        <v>489</v>
      </c>
      <c r="H187" s="19">
        <v>2.9864440000000001</v>
      </c>
      <c r="I187" s="19" t="s">
        <v>50</v>
      </c>
      <c r="J187" s="19">
        <f>VLOOKUP($I187,Distritos!$E$26:$P$57,8,FALSE)</f>
        <v>36750</v>
      </c>
      <c r="K187" s="19">
        <f>VLOOKUP($I187,Distritos!$E$26:$P$57,2,FALSE)</f>
        <v>2757</v>
      </c>
      <c r="L187" s="21">
        <f>VLOOKUP($I187,Distritos!$E$26:$P$57,9,FALSE)</f>
        <v>2506.363636363636</v>
      </c>
      <c r="M187" s="21">
        <f>VLOOKUP($I187,Distritos!$E$26:$P$57,10,FALSE)</f>
        <v>1261.3500000000001</v>
      </c>
      <c r="N187" s="16">
        <f t="shared" si="6"/>
        <v>0.85669283421664677</v>
      </c>
      <c r="O187" s="12">
        <v>1.4</v>
      </c>
      <c r="P187" s="52">
        <f t="shared" si="7"/>
        <v>0.45750816104461378</v>
      </c>
      <c r="Q187" s="14">
        <f t="shared" si="8"/>
        <v>16813.424918389555</v>
      </c>
      <c r="R187" s="19">
        <v>1.1005077559103797</v>
      </c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1"/>
      <c r="AG187" s="11"/>
      <c r="AH187" s="11"/>
      <c r="AI187" s="11"/>
    </row>
    <row r="188" spans="1:35" ht="34.799999999999997">
      <c r="A188" s="15" t="s">
        <v>46</v>
      </c>
      <c r="B188" s="15">
        <v>34</v>
      </c>
      <c r="C188" s="15" t="s">
        <v>45</v>
      </c>
      <c r="D188" s="15" t="s">
        <v>490</v>
      </c>
      <c r="E188" s="15">
        <v>-3.9276529999999998</v>
      </c>
      <c r="F188" s="15">
        <v>40.536633999999999</v>
      </c>
      <c r="G188" s="15" t="s">
        <v>491</v>
      </c>
      <c r="H188" s="15">
        <v>3.3692850000000001</v>
      </c>
      <c r="I188" s="15" t="s">
        <v>61</v>
      </c>
      <c r="J188" s="15">
        <f>VLOOKUP($I188,Distritos!$E$26:$P$57,8,FALSE)</f>
        <v>31150</v>
      </c>
      <c r="K188" s="15">
        <f>VLOOKUP($I188,Distritos!$E$26:$P$57,2,FALSE)</f>
        <v>2715</v>
      </c>
      <c r="L188" s="20">
        <f>VLOOKUP($I188,Distritos!$E$26:$P$57,9,FALSE)</f>
        <v>1060.546875</v>
      </c>
      <c r="M188" s="20">
        <f>VLOOKUP($I188,Distritos!$E$26:$P$57,10,FALSE)</f>
        <v>1157.6666666666667</v>
      </c>
      <c r="N188" s="12">
        <f t="shared" si="6"/>
        <v>0.67676936439396274</v>
      </c>
      <c r="O188" s="12">
        <v>1.4</v>
      </c>
      <c r="P188" s="52">
        <f t="shared" si="7"/>
        <v>0.42639656230816453</v>
      </c>
      <c r="Q188" s="14">
        <f t="shared" si="8"/>
        <v>13282.252915899326</v>
      </c>
      <c r="R188" s="19">
        <v>0.86937803694730809</v>
      </c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1"/>
      <c r="AG188" s="11"/>
      <c r="AH188" s="11"/>
      <c r="AI188" s="11"/>
    </row>
    <row r="189" spans="1:35" ht="34.799999999999997">
      <c r="A189" s="19" t="s">
        <v>46</v>
      </c>
      <c r="B189" s="19">
        <v>35</v>
      </c>
      <c r="C189" s="19" t="s">
        <v>45</v>
      </c>
      <c r="D189" s="19" t="s">
        <v>492</v>
      </c>
      <c r="E189" s="19">
        <v>-3.922933</v>
      </c>
      <c r="F189" s="19">
        <v>40.530372</v>
      </c>
      <c r="G189" s="19" t="s">
        <v>493</v>
      </c>
      <c r="H189" s="19">
        <v>2.6172970000000002</v>
      </c>
      <c r="I189" s="19" t="s">
        <v>50</v>
      </c>
      <c r="J189" s="19">
        <f>VLOOKUP($I189,Distritos!$E$26:$P$57,8,FALSE)</f>
        <v>36750</v>
      </c>
      <c r="K189" s="19">
        <f>VLOOKUP($I189,Distritos!$E$26:$P$57,2,FALSE)</f>
        <v>2757</v>
      </c>
      <c r="L189" s="21">
        <f>VLOOKUP($I189,Distritos!$E$26:$P$57,9,FALSE)</f>
        <v>2506.363636363636</v>
      </c>
      <c r="M189" s="21">
        <f>VLOOKUP($I189,Distritos!$E$26:$P$57,10,FALSE)</f>
        <v>1261.3500000000001</v>
      </c>
      <c r="N189" s="16">
        <f t="shared" si="6"/>
        <v>0.85669283421664677</v>
      </c>
      <c r="O189" s="12">
        <v>1.4</v>
      </c>
      <c r="P189" s="52">
        <f t="shared" si="7"/>
        <v>0.45750816104461378</v>
      </c>
      <c r="Q189" s="14">
        <f t="shared" si="8"/>
        <v>16813.424918389555</v>
      </c>
      <c r="R189" s="19">
        <v>1.1005077559103797</v>
      </c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1"/>
      <c r="AG189" s="11"/>
      <c r="AH189" s="11"/>
      <c r="AI189" s="11"/>
    </row>
    <row r="190" spans="1:35" ht="17.399999999999999">
      <c r="A190" s="15" t="s">
        <v>46</v>
      </c>
      <c r="B190" s="15">
        <v>36</v>
      </c>
      <c r="C190" s="15" t="s">
        <v>45</v>
      </c>
      <c r="D190" s="15" t="s">
        <v>494</v>
      </c>
      <c r="E190" s="15">
        <v>-3.9317730000000002</v>
      </c>
      <c r="F190" s="15">
        <v>40.533437999999997</v>
      </c>
      <c r="G190" s="15" t="s">
        <v>495</v>
      </c>
      <c r="H190" s="15">
        <v>3.423988</v>
      </c>
      <c r="I190" s="15" t="s">
        <v>61</v>
      </c>
      <c r="J190" s="15">
        <f>VLOOKUP($I190,Distritos!$E$26:$P$57,8,FALSE)</f>
        <v>31150</v>
      </c>
      <c r="K190" s="15">
        <f>VLOOKUP($I190,Distritos!$E$26:$P$57,2,FALSE)</f>
        <v>2715</v>
      </c>
      <c r="L190" s="20">
        <f>VLOOKUP($I190,Distritos!$E$26:$P$57,9,FALSE)</f>
        <v>1060.546875</v>
      </c>
      <c r="M190" s="20">
        <f>VLOOKUP($I190,Distritos!$E$26:$P$57,10,FALSE)</f>
        <v>1157.6666666666667</v>
      </c>
      <c r="N190" s="12">
        <f t="shared" si="6"/>
        <v>0.67676936439396274</v>
      </c>
      <c r="O190" s="12">
        <v>1.4</v>
      </c>
      <c r="P190" s="52">
        <f t="shared" si="7"/>
        <v>0.42639656230816453</v>
      </c>
      <c r="Q190" s="14">
        <f t="shared" si="8"/>
        <v>13282.252915899326</v>
      </c>
      <c r="R190" s="19">
        <v>0.86937803694730809</v>
      </c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1"/>
      <c r="AG190" s="11"/>
      <c r="AH190" s="11"/>
      <c r="AI190" s="11"/>
    </row>
    <row r="191" spans="1:35" ht="17.399999999999999">
      <c r="A191" s="19" t="s">
        <v>46</v>
      </c>
      <c r="B191" s="19">
        <v>37</v>
      </c>
      <c r="C191" s="19" t="s">
        <v>45</v>
      </c>
      <c r="D191" s="19" t="s">
        <v>496</v>
      </c>
      <c r="E191" s="19">
        <v>-3.934606</v>
      </c>
      <c r="F191" s="19">
        <v>40.529719999999998</v>
      </c>
      <c r="G191" s="19" t="s">
        <v>497</v>
      </c>
      <c r="H191" s="19">
        <v>3.4251200000000002</v>
      </c>
      <c r="I191" s="19" t="s">
        <v>61</v>
      </c>
      <c r="J191" s="19">
        <f>VLOOKUP($I191,Distritos!$E$26:$P$57,8,FALSE)</f>
        <v>31150</v>
      </c>
      <c r="K191" s="19">
        <f>VLOOKUP($I191,Distritos!$E$26:$P$57,2,FALSE)</f>
        <v>2715</v>
      </c>
      <c r="L191" s="21">
        <f>VLOOKUP($I191,Distritos!$E$26:$P$57,9,FALSE)</f>
        <v>1060.546875</v>
      </c>
      <c r="M191" s="21">
        <f>VLOOKUP($I191,Distritos!$E$26:$P$57,10,FALSE)</f>
        <v>1157.6666666666667</v>
      </c>
      <c r="N191" s="16">
        <f t="shared" si="6"/>
        <v>0.67676936439396274</v>
      </c>
      <c r="O191" s="12">
        <v>1.4</v>
      </c>
      <c r="P191" s="52">
        <f t="shared" si="7"/>
        <v>0.42639656230816453</v>
      </c>
      <c r="Q191" s="14">
        <f t="shared" si="8"/>
        <v>13282.252915899326</v>
      </c>
      <c r="R191" s="19">
        <v>0.86937803694730809</v>
      </c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1"/>
      <c r="AG191" s="11"/>
      <c r="AH191" s="11"/>
      <c r="AI191" s="11"/>
    </row>
    <row r="192" spans="1:35" ht="34.799999999999997">
      <c r="A192" s="15" t="s">
        <v>46</v>
      </c>
      <c r="B192" s="15">
        <v>38</v>
      </c>
      <c r="C192" s="15" t="s">
        <v>45</v>
      </c>
      <c r="D192" s="15" t="s">
        <v>498</v>
      </c>
      <c r="E192" s="15">
        <v>-3.9327169999999998</v>
      </c>
      <c r="F192" s="15">
        <v>40.526653000000003</v>
      </c>
      <c r="G192" s="15" t="s">
        <v>499</v>
      </c>
      <c r="H192" s="15">
        <v>3.141308</v>
      </c>
      <c r="I192" s="15" t="s">
        <v>50</v>
      </c>
      <c r="J192" s="15">
        <f>VLOOKUP($I192,Distritos!$E$26:$P$57,8,FALSE)</f>
        <v>36750</v>
      </c>
      <c r="K192" s="15">
        <f>VLOOKUP($I192,Distritos!$E$26:$P$57,2,FALSE)</f>
        <v>2757</v>
      </c>
      <c r="L192" s="20">
        <f>VLOOKUP($I192,Distritos!$E$26:$P$57,9,FALSE)</f>
        <v>2506.363636363636</v>
      </c>
      <c r="M192" s="20">
        <f>VLOOKUP($I192,Distritos!$E$26:$P$57,10,FALSE)</f>
        <v>1261.3500000000001</v>
      </c>
      <c r="N192" s="12">
        <f t="shared" si="6"/>
        <v>0.85669283421664677</v>
      </c>
      <c r="O192" s="12">
        <v>1.4</v>
      </c>
      <c r="P192" s="52">
        <f t="shared" si="7"/>
        <v>0.45750816104461378</v>
      </c>
      <c r="Q192" s="14">
        <f t="shared" si="8"/>
        <v>16813.424918389555</v>
      </c>
      <c r="R192" s="19">
        <v>1.1005077559103797</v>
      </c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1"/>
      <c r="AG192" s="11"/>
      <c r="AH192" s="11"/>
      <c r="AI192" s="11"/>
    </row>
    <row r="193" spans="1:35" ht="17.399999999999999">
      <c r="A193" s="19" t="s">
        <v>46</v>
      </c>
      <c r="B193" s="19">
        <v>39</v>
      </c>
      <c r="C193" s="19" t="s">
        <v>45</v>
      </c>
      <c r="D193" s="19" t="s">
        <v>500</v>
      </c>
      <c r="E193" s="19">
        <v>-3.928426</v>
      </c>
      <c r="F193" s="19">
        <v>40.531416</v>
      </c>
      <c r="G193" s="19" t="s">
        <v>501</v>
      </c>
      <c r="H193" s="19">
        <v>3.0639189999999998</v>
      </c>
      <c r="I193" s="19" t="s">
        <v>50</v>
      </c>
      <c r="J193" s="19">
        <f>VLOOKUP($I193,Distritos!$E$26:$P$57,8,FALSE)</f>
        <v>36750</v>
      </c>
      <c r="K193" s="19">
        <f>VLOOKUP($I193,Distritos!$E$26:$P$57,2,FALSE)</f>
        <v>2757</v>
      </c>
      <c r="L193" s="21">
        <f>VLOOKUP($I193,Distritos!$E$26:$P$57,9,FALSE)</f>
        <v>2506.363636363636</v>
      </c>
      <c r="M193" s="21">
        <f>VLOOKUP($I193,Distritos!$E$26:$P$57,10,FALSE)</f>
        <v>1261.3500000000001</v>
      </c>
      <c r="N193" s="16">
        <f t="shared" si="6"/>
        <v>0.85669283421664677</v>
      </c>
      <c r="O193" s="12">
        <v>1.4</v>
      </c>
      <c r="P193" s="52">
        <f t="shared" si="7"/>
        <v>0.45750816104461378</v>
      </c>
      <c r="Q193" s="14">
        <f t="shared" si="8"/>
        <v>16813.424918389555</v>
      </c>
      <c r="R193" s="19">
        <v>1.1005077559103797</v>
      </c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1"/>
      <c r="AG193" s="11"/>
      <c r="AH193" s="11"/>
      <c r="AI193" s="11"/>
    </row>
    <row r="194" spans="1:35" ht="34.799999999999997">
      <c r="A194" s="15" t="s">
        <v>46</v>
      </c>
      <c r="B194" s="15">
        <v>40</v>
      </c>
      <c r="C194" s="15" t="s">
        <v>45</v>
      </c>
      <c r="D194" s="15" t="s">
        <v>502</v>
      </c>
      <c r="E194" s="15">
        <v>-3.9135770000000001</v>
      </c>
      <c r="F194" s="15">
        <v>40.547266</v>
      </c>
      <c r="G194" s="15" t="s">
        <v>503</v>
      </c>
      <c r="H194" s="15">
        <v>3.687478</v>
      </c>
      <c r="I194" s="15" t="s">
        <v>61</v>
      </c>
      <c r="J194" s="15">
        <f>VLOOKUP($I194,Distritos!$E$26:$P$57,8,FALSE)</f>
        <v>31150</v>
      </c>
      <c r="K194" s="15">
        <f>VLOOKUP($I194,Distritos!$E$26:$P$57,2,FALSE)</f>
        <v>2715</v>
      </c>
      <c r="L194" s="20">
        <f>VLOOKUP($I194,Distritos!$E$26:$P$57,9,FALSE)</f>
        <v>1060.546875</v>
      </c>
      <c r="M194" s="20">
        <f>VLOOKUP($I194,Distritos!$E$26:$P$57,10,FALSE)</f>
        <v>1157.6666666666667</v>
      </c>
      <c r="N194" s="12">
        <f t="shared" ref="N194:N212" si="9">(J194*M194/K194)/19625.9665621735</f>
        <v>0.67676936439396274</v>
      </c>
      <c r="O194" s="12">
        <v>1.4</v>
      </c>
      <c r="P194" s="52">
        <f t="shared" ref="P194:P212" si="10">M194/K194</f>
        <v>0.42639656230816453</v>
      </c>
      <c r="Q194" s="14">
        <f t="shared" ref="Q194:Q212" si="11">P194*J194</f>
        <v>13282.252915899326</v>
      </c>
      <c r="R194" s="19">
        <v>0.86937803694730809</v>
      </c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1"/>
      <c r="AG194" s="11"/>
      <c r="AH194" s="11"/>
      <c r="AI194" s="11"/>
    </row>
    <row r="195" spans="1:35" ht="34.799999999999997">
      <c r="A195" s="19" t="s">
        <v>46</v>
      </c>
      <c r="B195" s="19">
        <v>41</v>
      </c>
      <c r="C195" s="19" t="s">
        <v>45</v>
      </c>
      <c r="D195" s="19" t="s">
        <v>504</v>
      </c>
      <c r="E195" s="19">
        <v>-3.9080840000000001</v>
      </c>
      <c r="F195" s="19">
        <v>40.544462000000003</v>
      </c>
      <c r="G195" s="19" t="s">
        <v>505</v>
      </c>
      <c r="H195" s="19">
        <v>3.248075</v>
      </c>
      <c r="I195" s="19" t="s">
        <v>61</v>
      </c>
      <c r="J195" s="19">
        <f>VLOOKUP($I195,Distritos!$E$26:$P$57,8,FALSE)</f>
        <v>31150</v>
      </c>
      <c r="K195" s="19">
        <f>VLOOKUP($I195,Distritos!$E$26:$P$57,2,FALSE)</f>
        <v>2715</v>
      </c>
      <c r="L195" s="21">
        <f>VLOOKUP($I195,Distritos!$E$26:$P$57,9,FALSE)</f>
        <v>1060.546875</v>
      </c>
      <c r="M195" s="21">
        <f>VLOOKUP($I195,Distritos!$E$26:$P$57,10,FALSE)</f>
        <v>1157.6666666666667</v>
      </c>
      <c r="N195" s="16">
        <f t="shared" si="9"/>
        <v>0.67676936439396274</v>
      </c>
      <c r="O195" s="12">
        <v>1.4</v>
      </c>
      <c r="P195" s="52">
        <f t="shared" si="10"/>
        <v>0.42639656230816453</v>
      </c>
      <c r="Q195" s="14">
        <f t="shared" si="11"/>
        <v>13282.252915899326</v>
      </c>
      <c r="R195" s="19">
        <v>0.86937803694730809</v>
      </c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1"/>
      <c r="AG195" s="11"/>
      <c r="AH195" s="11"/>
      <c r="AI195" s="11"/>
    </row>
    <row r="196" spans="1:35" ht="17.399999999999999">
      <c r="A196" s="15" t="s">
        <v>46</v>
      </c>
      <c r="B196" s="15">
        <v>42</v>
      </c>
      <c r="C196" s="15" t="s">
        <v>45</v>
      </c>
      <c r="D196" s="15" t="s">
        <v>506</v>
      </c>
      <c r="E196" s="15">
        <v>-3.9013610000000001</v>
      </c>
      <c r="F196" s="15">
        <v>40.552933000000003</v>
      </c>
      <c r="G196" s="15" t="s">
        <v>507</v>
      </c>
      <c r="H196" s="15">
        <v>4.088978</v>
      </c>
      <c r="I196" s="15" t="s">
        <v>53</v>
      </c>
      <c r="J196" s="15">
        <f>VLOOKUP($I196,Distritos!$E$26:$P$57,8,FALSE)</f>
        <v>28350</v>
      </c>
      <c r="K196" s="15">
        <f>VLOOKUP($I196,Distritos!$E$26:$P$57,2,FALSE)</f>
        <v>2303</v>
      </c>
      <c r="L196" s="20">
        <f>VLOOKUP($I196,Distritos!$E$26:$P$57,9,FALSE)</f>
        <v>3720.5169628432955</v>
      </c>
      <c r="M196" s="20">
        <f>VLOOKUP($I196,Distritos!$E$26:$P$57,10,FALSE)</f>
        <v>1088.2333333333333</v>
      </c>
      <c r="N196" s="12">
        <f t="shared" si="9"/>
        <v>0.6825745559025741</v>
      </c>
      <c r="O196" s="12">
        <v>1.4</v>
      </c>
      <c r="P196" s="52">
        <f t="shared" si="10"/>
        <v>0.47252858590244612</v>
      </c>
      <c r="Q196" s="14">
        <f t="shared" si="11"/>
        <v>13396.185410334347</v>
      </c>
      <c r="R196" s="19">
        <v>0.87683538691523866</v>
      </c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1"/>
      <c r="AG196" s="11"/>
      <c r="AH196" s="11"/>
      <c r="AI196" s="11"/>
    </row>
    <row r="197" spans="1:35" ht="17.399999999999999">
      <c r="A197" s="19" t="s">
        <v>46</v>
      </c>
      <c r="B197" s="19">
        <v>43</v>
      </c>
      <c r="C197" s="19" t="s">
        <v>45</v>
      </c>
      <c r="D197" s="19" t="s">
        <v>508</v>
      </c>
      <c r="E197" s="19">
        <v>-3.9079700000000002</v>
      </c>
      <c r="F197" s="19">
        <v>40.557628000000001</v>
      </c>
      <c r="G197" s="19" t="s">
        <v>509</v>
      </c>
      <c r="H197" s="19">
        <v>4.6760570000000001</v>
      </c>
      <c r="I197" s="19" t="s">
        <v>53</v>
      </c>
      <c r="J197" s="19">
        <f>VLOOKUP($I197,Distritos!$E$26:$P$57,8,FALSE)</f>
        <v>28350</v>
      </c>
      <c r="K197" s="19">
        <f>VLOOKUP($I197,Distritos!$E$26:$P$57,2,FALSE)</f>
        <v>2303</v>
      </c>
      <c r="L197" s="21">
        <f>VLOOKUP($I197,Distritos!$E$26:$P$57,9,FALSE)</f>
        <v>3720.5169628432955</v>
      </c>
      <c r="M197" s="21">
        <f>VLOOKUP($I197,Distritos!$E$26:$P$57,10,FALSE)</f>
        <v>1088.2333333333333</v>
      </c>
      <c r="N197" s="16">
        <f t="shared" si="9"/>
        <v>0.6825745559025741</v>
      </c>
      <c r="O197" s="12">
        <v>1.4</v>
      </c>
      <c r="P197" s="52">
        <f t="shared" si="10"/>
        <v>0.47252858590244612</v>
      </c>
      <c r="Q197" s="14">
        <f t="shared" si="11"/>
        <v>13396.185410334347</v>
      </c>
      <c r="R197" s="19">
        <v>0.87683538691523866</v>
      </c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1"/>
      <c r="AG197" s="11"/>
      <c r="AH197" s="11"/>
      <c r="AI197" s="11"/>
    </row>
    <row r="198" spans="1:35" ht="34.799999999999997">
      <c r="A198" s="15" t="s">
        <v>46</v>
      </c>
      <c r="B198" s="15">
        <v>44</v>
      </c>
      <c r="C198" s="15" t="s">
        <v>45</v>
      </c>
      <c r="D198" s="15" t="s">
        <v>510</v>
      </c>
      <c r="E198" s="15">
        <v>-3.9403280000000001</v>
      </c>
      <c r="F198" s="15">
        <v>40.531604000000002</v>
      </c>
      <c r="G198" s="15" t="s">
        <v>511</v>
      </c>
      <c r="H198" s="15">
        <v>3.9516979999999999</v>
      </c>
      <c r="I198" s="15" t="s">
        <v>52</v>
      </c>
      <c r="J198" s="15">
        <f>VLOOKUP($I198,Distritos!$E$26:$P$57,8,FALSE)</f>
        <v>36050</v>
      </c>
      <c r="K198" s="15">
        <f>VLOOKUP($I198,Distritos!$E$26:$P$57,2,FALSE)</f>
        <v>1754</v>
      </c>
      <c r="L198" s="20">
        <f>VLOOKUP($I198,Distritos!$E$26:$P$57,9,FALSE)</f>
        <v>1609.1743119266055</v>
      </c>
      <c r="M198" s="20">
        <f>VLOOKUP($I198,Distritos!$E$26:$P$57,10,FALSE)</f>
        <v>792.38333333333333</v>
      </c>
      <c r="N198" s="12">
        <f t="shared" si="9"/>
        <v>0.82981247141165504</v>
      </c>
      <c r="O198" s="12">
        <v>1.4</v>
      </c>
      <c r="P198" s="52">
        <f t="shared" si="10"/>
        <v>0.45175788673508172</v>
      </c>
      <c r="Q198" s="14">
        <f t="shared" si="11"/>
        <v>16285.871816799696</v>
      </c>
      <c r="R198" s="19">
        <v>1.0659772374245704</v>
      </c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1"/>
      <c r="AG198" s="11"/>
      <c r="AH198" s="11"/>
      <c r="AI198" s="11"/>
    </row>
    <row r="199" spans="1:35" ht="17.399999999999999">
      <c r="A199" s="19" t="s">
        <v>46</v>
      </c>
      <c r="B199" s="19">
        <v>45</v>
      </c>
      <c r="C199" s="19" t="s">
        <v>45</v>
      </c>
      <c r="D199" s="19" t="s">
        <v>512</v>
      </c>
      <c r="E199" s="19">
        <v>-3.9433319999999998</v>
      </c>
      <c r="F199" s="19">
        <v>40.535713999999999</v>
      </c>
      <c r="G199" s="19" t="s">
        <v>513</v>
      </c>
      <c r="H199" s="19">
        <v>4.3885509999999996</v>
      </c>
      <c r="I199" s="19" t="s">
        <v>52</v>
      </c>
      <c r="J199" s="19">
        <f>VLOOKUP($I199,Distritos!$E$26:$P$57,8,FALSE)</f>
        <v>36050</v>
      </c>
      <c r="K199" s="19">
        <f>VLOOKUP($I199,Distritos!$E$26:$P$57,2,FALSE)</f>
        <v>1754</v>
      </c>
      <c r="L199" s="21">
        <f>VLOOKUP($I199,Distritos!$E$26:$P$57,9,FALSE)</f>
        <v>1609.1743119266055</v>
      </c>
      <c r="M199" s="21">
        <f>VLOOKUP($I199,Distritos!$E$26:$P$57,10,FALSE)</f>
        <v>792.38333333333333</v>
      </c>
      <c r="N199" s="16">
        <f t="shared" si="9"/>
        <v>0.82981247141165504</v>
      </c>
      <c r="O199" s="12">
        <v>1.4</v>
      </c>
      <c r="P199" s="52">
        <f t="shared" si="10"/>
        <v>0.45175788673508172</v>
      </c>
      <c r="Q199" s="14">
        <f t="shared" si="11"/>
        <v>16285.871816799696</v>
      </c>
      <c r="R199" s="19">
        <v>1.0659772374245704</v>
      </c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1"/>
      <c r="AG199" s="11"/>
      <c r="AH199" s="11"/>
      <c r="AI199" s="11"/>
    </row>
    <row r="200" spans="1:35" ht="17.399999999999999">
      <c r="A200" s="15" t="s">
        <v>46</v>
      </c>
      <c r="B200" s="15">
        <v>46</v>
      </c>
      <c r="C200" s="15" t="s">
        <v>45</v>
      </c>
      <c r="D200" s="15" t="s">
        <v>514</v>
      </c>
      <c r="E200" s="15">
        <v>-3.9466800000000002</v>
      </c>
      <c r="F200" s="15">
        <v>40.540345000000002</v>
      </c>
      <c r="G200" s="15" t="s">
        <v>515</v>
      </c>
      <c r="H200" s="15">
        <v>4.8983549999999996</v>
      </c>
      <c r="I200" s="15" t="s">
        <v>52</v>
      </c>
      <c r="J200" s="15">
        <f>VLOOKUP($I200,Distritos!$E$26:$P$57,8,FALSE)</f>
        <v>36050</v>
      </c>
      <c r="K200" s="15">
        <f>VLOOKUP($I200,Distritos!$E$26:$P$57,2,FALSE)</f>
        <v>1754</v>
      </c>
      <c r="L200" s="20">
        <f>VLOOKUP($I200,Distritos!$E$26:$P$57,9,FALSE)</f>
        <v>1609.1743119266055</v>
      </c>
      <c r="M200" s="20">
        <f>VLOOKUP($I200,Distritos!$E$26:$P$57,10,FALSE)</f>
        <v>792.38333333333333</v>
      </c>
      <c r="N200" s="12">
        <f t="shared" si="9"/>
        <v>0.82981247141165504</v>
      </c>
      <c r="O200" s="12">
        <v>1.4</v>
      </c>
      <c r="P200" s="52">
        <f t="shared" si="10"/>
        <v>0.45175788673508172</v>
      </c>
      <c r="Q200" s="14">
        <f t="shared" si="11"/>
        <v>16285.871816799696</v>
      </c>
      <c r="R200" s="19">
        <v>1.0659772374245704</v>
      </c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1"/>
      <c r="AG200" s="11"/>
      <c r="AH200" s="11"/>
      <c r="AI200" s="11"/>
    </row>
    <row r="201" spans="1:35" ht="17.399999999999999">
      <c r="A201" s="19" t="s">
        <v>46</v>
      </c>
      <c r="B201" s="19">
        <v>47</v>
      </c>
      <c r="C201" s="19" t="s">
        <v>45</v>
      </c>
      <c r="D201" s="19" t="s">
        <v>516</v>
      </c>
      <c r="E201" s="19">
        <v>-3.9384399999999999</v>
      </c>
      <c r="F201" s="19">
        <v>40.538975000000001</v>
      </c>
      <c r="G201" s="19" t="s">
        <v>517</v>
      </c>
      <c r="H201" s="19">
        <v>4.2397030000000004</v>
      </c>
      <c r="I201" s="19" t="s">
        <v>52</v>
      </c>
      <c r="J201" s="19">
        <f>VLOOKUP($I201,Distritos!$E$26:$P$57,8,FALSE)</f>
        <v>36050</v>
      </c>
      <c r="K201" s="19">
        <f>VLOOKUP($I201,Distritos!$E$26:$P$57,2,FALSE)</f>
        <v>1754</v>
      </c>
      <c r="L201" s="21">
        <f>VLOOKUP($I201,Distritos!$E$26:$P$57,9,FALSE)</f>
        <v>1609.1743119266055</v>
      </c>
      <c r="M201" s="21">
        <f>VLOOKUP($I201,Distritos!$E$26:$P$57,10,FALSE)</f>
        <v>792.38333333333333</v>
      </c>
      <c r="N201" s="16">
        <f t="shared" si="9"/>
        <v>0.82981247141165504</v>
      </c>
      <c r="O201" s="12">
        <v>1.4</v>
      </c>
      <c r="P201" s="52">
        <f t="shared" si="10"/>
        <v>0.45175788673508172</v>
      </c>
      <c r="Q201" s="14">
        <f t="shared" si="11"/>
        <v>16285.871816799696</v>
      </c>
      <c r="R201" s="19">
        <v>1.0659772374245704</v>
      </c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1"/>
      <c r="AG201" s="11"/>
      <c r="AH201" s="11"/>
      <c r="AI201" s="11"/>
    </row>
    <row r="202" spans="1:35" ht="34.799999999999997">
      <c r="A202" s="15" t="s">
        <v>46</v>
      </c>
      <c r="B202" s="15">
        <v>48</v>
      </c>
      <c r="C202" s="15" t="s">
        <v>45</v>
      </c>
      <c r="D202" s="15" t="s">
        <v>518</v>
      </c>
      <c r="E202" s="15">
        <v>-3.9351790000000002</v>
      </c>
      <c r="F202" s="15">
        <v>40.545758999999997</v>
      </c>
      <c r="G202" s="15" t="s">
        <v>519</v>
      </c>
      <c r="H202" s="15">
        <v>4.5339780000000003</v>
      </c>
      <c r="I202" s="15" t="s">
        <v>51</v>
      </c>
      <c r="J202" s="15">
        <f>VLOOKUP($I202,Distritos!$E$26:$P$57,8,FALSE)</f>
        <v>33250</v>
      </c>
      <c r="K202" s="15">
        <f>VLOOKUP($I202,Distritos!$E$26:$P$57,2,FALSE)</f>
        <v>1127</v>
      </c>
      <c r="L202" s="20">
        <f>VLOOKUP($I202,Distritos!$E$26:$P$57,9,FALSE)</f>
        <v>847.36842105263156</v>
      </c>
      <c r="M202" s="20">
        <f>VLOOKUP($I202,Distritos!$E$26:$P$57,10,FALSE)</f>
        <v>516.43333333333339</v>
      </c>
      <c r="N202" s="12">
        <f t="shared" si="9"/>
        <v>0.77633818009897337</v>
      </c>
      <c r="O202" s="12">
        <v>1.4</v>
      </c>
      <c r="P202" s="52">
        <f t="shared" si="10"/>
        <v>0.45823720792664896</v>
      </c>
      <c r="Q202" s="14">
        <f t="shared" si="11"/>
        <v>15236.387163561078</v>
      </c>
      <c r="R202" s="19">
        <v>0.99728415399843418</v>
      </c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1"/>
      <c r="AG202" s="11"/>
      <c r="AH202" s="11"/>
      <c r="AI202" s="11"/>
    </row>
    <row r="203" spans="1:35" ht="34.799999999999997">
      <c r="A203" s="19" t="s">
        <v>46</v>
      </c>
      <c r="B203" s="19">
        <v>49</v>
      </c>
      <c r="C203" s="19" t="s">
        <v>45</v>
      </c>
      <c r="D203" s="19" t="s">
        <v>520</v>
      </c>
      <c r="E203" s="19">
        <v>-3.9284840000000001</v>
      </c>
      <c r="F203" s="19">
        <v>40.545758999999997</v>
      </c>
      <c r="G203" s="19" t="s">
        <v>521</v>
      </c>
      <c r="H203" s="19">
        <v>4.1638400000000004</v>
      </c>
      <c r="I203" s="19" t="s">
        <v>51</v>
      </c>
      <c r="J203" s="19">
        <f>VLOOKUP($I203,Distritos!$E$26:$P$57,8,FALSE)</f>
        <v>33250</v>
      </c>
      <c r="K203" s="19">
        <f>VLOOKUP($I203,Distritos!$E$26:$P$57,2,FALSE)</f>
        <v>1127</v>
      </c>
      <c r="L203" s="21">
        <f>VLOOKUP($I203,Distritos!$E$26:$P$57,9,FALSE)</f>
        <v>847.36842105263156</v>
      </c>
      <c r="M203" s="21">
        <f>VLOOKUP($I203,Distritos!$E$26:$P$57,10,FALSE)</f>
        <v>516.43333333333339</v>
      </c>
      <c r="N203" s="16">
        <f t="shared" si="9"/>
        <v>0.77633818009897337</v>
      </c>
      <c r="O203" s="12">
        <v>1.4</v>
      </c>
      <c r="P203" s="52">
        <f t="shared" si="10"/>
        <v>0.45823720792664896</v>
      </c>
      <c r="Q203" s="14">
        <f t="shared" si="11"/>
        <v>15236.387163561078</v>
      </c>
      <c r="R203" s="19">
        <v>0.99728415399843418</v>
      </c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1"/>
      <c r="AG203" s="11"/>
      <c r="AH203" s="11"/>
      <c r="AI203" s="11"/>
    </row>
    <row r="204" spans="1:35" ht="17.399999999999999">
      <c r="A204" s="15" t="s">
        <v>46</v>
      </c>
      <c r="B204" s="15">
        <v>50</v>
      </c>
      <c r="C204" s="15" t="s">
        <v>45</v>
      </c>
      <c r="D204" s="15" t="s">
        <v>522</v>
      </c>
      <c r="E204" s="15">
        <v>-3.9318309999999999</v>
      </c>
      <c r="F204" s="15">
        <v>40.540345000000002</v>
      </c>
      <c r="G204" s="15" t="s">
        <v>523</v>
      </c>
      <c r="H204" s="15">
        <v>3.9087109999999998</v>
      </c>
      <c r="I204" s="15" t="s">
        <v>51</v>
      </c>
      <c r="J204" s="15">
        <f>VLOOKUP($I204,Distritos!$E$26:$P$57,8,FALSE)</f>
        <v>33250</v>
      </c>
      <c r="K204" s="15">
        <f>VLOOKUP($I204,Distritos!$E$26:$P$57,2,FALSE)</f>
        <v>1127</v>
      </c>
      <c r="L204" s="20">
        <f>VLOOKUP($I204,Distritos!$E$26:$P$57,9,FALSE)</f>
        <v>847.36842105263156</v>
      </c>
      <c r="M204" s="20">
        <f>VLOOKUP($I204,Distritos!$E$26:$P$57,10,FALSE)</f>
        <v>516.43333333333339</v>
      </c>
      <c r="N204" s="12">
        <f t="shared" si="9"/>
        <v>0.77633818009897337</v>
      </c>
      <c r="O204" s="12">
        <v>1.4</v>
      </c>
      <c r="P204" s="52">
        <f t="shared" si="10"/>
        <v>0.45823720792664896</v>
      </c>
      <c r="Q204" s="14">
        <f t="shared" si="11"/>
        <v>15236.387163561078</v>
      </c>
      <c r="R204" s="19">
        <v>0.99728415399843418</v>
      </c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1"/>
      <c r="AG204" s="11"/>
      <c r="AH204" s="11"/>
      <c r="AI204" s="11"/>
    </row>
    <row r="205" spans="1:35" ht="34.799999999999997">
      <c r="A205" s="19" t="s">
        <v>46</v>
      </c>
      <c r="B205" s="19">
        <v>51</v>
      </c>
      <c r="C205" s="19" t="s">
        <v>45</v>
      </c>
      <c r="D205" s="19" t="s">
        <v>524</v>
      </c>
      <c r="E205" s="19">
        <v>-3.9360369999999998</v>
      </c>
      <c r="F205" s="19">
        <v>40.536236000000002</v>
      </c>
      <c r="G205" s="19" t="s">
        <v>525</v>
      </c>
      <c r="H205" s="19">
        <v>3.897065</v>
      </c>
      <c r="I205" s="19" t="s">
        <v>51</v>
      </c>
      <c r="J205" s="19">
        <f>VLOOKUP($I205,Distritos!$E$26:$P$57,8,FALSE)</f>
        <v>33250</v>
      </c>
      <c r="K205" s="19">
        <f>VLOOKUP($I205,Distritos!$E$26:$P$57,2,FALSE)</f>
        <v>1127</v>
      </c>
      <c r="L205" s="21">
        <f>VLOOKUP($I205,Distritos!$E$26:$P$57,9,FALSE)</f>
        <v>847.36842105263156</v>
      </c>
      <c r="M205" s="21">
        <f>VLOOKUP($I205,Distritos!$E$26:$P$57,10,FALSE)</f>
        <v>516.43333333333339</v>
      </c>
      <c r="N205" s="16">
        <f t="shared" si="9"/>
        <v>0.77633818009897337</v>
      </c>
      <c r="O205" s="12">
        <v>1.4</v>
      </c>
      <c r="P205" s="52">
        <f t="shared" si="10"/>
        <v>0.45823720792664896</v>
      </c>
      <c r="Q205" s="14">
        <f t="shared" si="11"/>
        <v>15236.387163561078</v>
      </c>
      <c r="R205" s="19">
        <v>0.99728415399843418</v>
      </c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1"/>
      <c r="AG205" s="11"/>
      <c r="AH205" s="11"/>
      <c r="AI205" s="11"/>
    </row>
    <row r="206" spans="1:35" ht="17.399999999999999">
      <c r="A206" s="15" t="s">
        <v>46</v>
      </c>
      <c r="B206" s="15">
        <v>52</v>
      </c>
      <c r="C206" s="15" t="s">
        <v>45</v>
      </c>
      <c r="D206" s="15" t="s">
        <v>417</v>
      </c>
      <c r="E206" s="15">
        <v>-3.8715079999999999</v>
      </c>
      <c r="F206" s="15">
        <v>40.487380000000002</v>
      </c>
      <c r="G206" s="15" t="s">
        <v>166</v>
      </c>
      <c r="H206" s="15">
        <v>3.9217460000000002</v>
      </c>
      <c r="I206" s="15" t="s">
        <v>21</v>
      </c>
      <c r="J206" s="15">
        <f>VLOOKUP($I206,Distritos!$E$26:$P$57,8,FALSE)</f>
        <v>28350</v>
      </c>
      <c r="K206" s="15">
        <f>VLOOKUP($I206,Distritos!$E$26:$P$57,2,FALSE)</f>
        <v>1786</v>
      </c>
      <c r="L206" s="20">
        <f>VLOOKUP($I206,Distritos!$E$26:$P$57,9,FALSE)</f>
        <v>11303.797468354431</v>
      </c>
      <c r="M206" s="20">
        <f>VLOOKUP($I206,Distritos!$E$26:$P$57,10,FALSE)</f>
        <v>798.91666666666674</v>
      </c>
      <c r="N206" s="12">
        <f t="shared" si="9"/>
        <v>0.64616292442535428</v>
      </c>
      <c r="O206" s="12">
        <v>1.4</v>
      </c>
      <c r="P206" s="52">
        <f t="shared" si="10"/>
        <v>0.44732176185143713</v>
      </c>
      <c r="Q206" s="14">
        <f t="shared" si="11"/>
        <v>12681.571948488243</v>
      </c>
      <c r="R206" s="19">
        <v>0.83006099912352593</v>
      </c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1"/>
      <c r="AG206" s="11"/>
      <c r="AH206" s="11"/>
      <c r="AI206" s="11"/>
    </row>
    <row r="207" spans="1:35" ht="34.799999999999997">
      <c r="A207" s="19" t="s">
        <v>46</v>
      </c>
      <c r="B207" s="19">
        <v>53</v>
      </c>
      <c r="C207" s="19" t="s">
        <v>45</v>
      </c>
      <c r="D207" s="19" t="s">
        <v>418</v>
      </c>
      <c r="E207" s="19">
        <v>-3.8779029999999999</v>
      </c>
      <c r="F207" s="19">
        <v>40.490023000000001</v>
      </c>
      <c r="G207" s="19" t="s">
        <v>168</v>
      </c>
      <c r="H207" s="19">
        <v>3.3815189999999999</v>
      </c>
      <c r="I207" s="19" t="s">
        <v>34</v>
      </c>
      <c r="J207" s="19">
        <f>VLOOKUP($I207,Distritos!$E$26:$P$57,8,FALSE)</f>
        <v>27650</v>
      </c>
      <c r="K207" s="19">
        <f>VLOOKUP($I207,Distritos!$E$26:$P$57,2,FALSE)</f>
        <v>1391</v>
      </c>
      <c r="L207" s="21">
        <f>VLOOKUP($I207,Distritos!$E$26:$P$57,9,FALSE)</f>
        <v>10537.878787878788</v>
      </c>
      <c r="M207" s="21">
        <f>VLOOKUP($I207,Distritos!$E$26:$P$57,10,FALSE)</f>
        <v>687.98333333333335</v>
      </c>
      <c r="N207" s="16">
        <f t="shared" si="9"/>
        <v>0.69681079232480791</v>
      </c>
      <c r="O207" s="12">
        <v>1.4</v>
      </c>
      <c r="P207" s="52">
        <f t="shared" si="10"/>
        <v>0.49459621375509227</v>
      </c>
      <c r="Q207" s="14">
        <f t="shared" si="11"/>
        <v>13675.585310328301</v>
      </c>
      <c r="R207" s="19">
        <v>0.89512325856758879</v>
      </c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1"/>
      <c r="AG207" s="11"/>
      <c r="AH207" s="11"/>
      <c r="AI207" s="11"/>
    </row>
    <row r="208" spans="1:35" ht="34.799999999999997">
      <c r="A208" s="15" t="s">
        <v>46</v>
      </c>
      <c r="B208" s="15">
        <v>54</v>
      </c>
      <c r="C208" s="15" t="s">
        <v>45</v>
      </c>
      <c r="D208" s="15" t="s">
        <v>419</v>
      </c>
      <c r="E208" s="15">
        <v>-3.8921079999999999</v>
      </c>
      <c r="F208" s="15">
        <v>40.488587000000003</v>
      </c>
      <c r="G208" s="15" t="s">
        <v>170</v>
      </c>
      <c r="H208" s="15">
        <v>3.1172979999999999</v>
      </c>
      <c r="I208" s="15" t="s">
        <v>43</v>
      </c>
      <c r="J208" s="15">
        <f>VLOOKUP($I208,Distritos!$E$26:$P$57,8,FALSE)</f>
        <v>29400</v>
      </c>
      <c r="K208" s="15">
        <f>VLOOKUP($I208,Distritos!$E$26:$P$57,2,FALSE)</f>
        <v>1195</v>
      </c>
      <c r="L208" s="20">
        <f>VLOOKUP($I208,Distritos!$E$26:$P$57,9,FALSE)</f>
        <v>18968.253968253968</v>
      </c>
      <c r="M208" s="20">
        <f>VLOOKUP($I208,Distritos!$E$26:$P$57,10,FALSE)</f>
        <v>573.23333333333335</v>
      </c>
      <c r="N208" s="12">
        <f t="shared" si="9"/>
        <v>0.71858774623001587</v>
      </c>
      <c r="O208" s="12">
        <v>1.4</v>
      </c>
      <c r="P208" s="52">
        <f t="shared" si="10"/>
        <v>0.4796931659693166</v>
      </c>
      <c r="Q208" s="14">
        <f t="shared" si="11"/>
        <v>14102.979079497909</v>
      </c>
      <c r="R208" s="19">
        <v>0.92309793714033328</v>
      </c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1"/>
      <c r="AG208" s="11"/>
      <c r="AH208" s="11"/>
      <c r="AI208" s="11"/>
    </row>
    <row r="209" spans="1:35" ht="34.799999999999997">
      <c r="A209" s="19" t="s">
        <v>46</v>
      </c>
      <c r="B209" s="19">
        <v>55</v>
      </c>
      <c r="C209" s="19" t="s">
        <v>45</v>
      </c>
      <c r="D209" s="19" t="s">
        <v>420</v>
      </c>
      <c r="E209" s="19">
        <v>-3.8843719999999999</v>
      </c>
      <c r="F209" s="19">
        <v>40.489165999999997</v>
      </c>
      <c r="G209" s="19" t="s">
        <v>172</v>
      </c>
      <c r="H209" s="19">
        <v>3.228631</v>
      </c>
      <c r="I209" s="19" t="s">
        <v>56</v>
      </c>
      <c r="J209" s="19">
        <f>VLOOKUP($I209,Distritos!$E$26:$P$57,8,FALSE)</f>
        <v>26950</v>
      </c>
      <c r="K209" s="19">
        <f>VLOOKUP($I209,Distritos!$E$26:$P$57,2,FALSE)</f>
        <v>1984</v>
      </c>
      <c r="L209" s="21">
        <f>VLOOKUP($I209,Distritos!$E$26:$P$57,9,FALSE)</f>
        <v>11402.298850574713</v>
      </c>
      <c r="M209" s="21">
        <f>VLOOKUP($I209,Distritos!$E$26:$P$57,10,FALSE)</f>
        <v>943.38333333333344</v>
      </c>
      <c r="N209" s="16">
        <f t="shared" si="9"/>
        <v>0.65294146070563897</v>
      </c>
      <c r="O209" s="12">
        <v>1.4</v>
      </c>
      <c r="P209" s="52">
        <f t="shared" si="10"/>
        <v>0.47549563172043013</v>
      </c>
      <c r="Q209" s="14">
        <f t="shared" si="11"/>
        <v>12814.607274865592</v>
      </c>
      <c r="R209" s="19">
        <v>0.83876870794543334</v>
      </c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1"/>
      <c r="AG209" s="11"/>
      <c r="AH209" s="11"/>
      <c r="AI209" s="11"/>
    </row>
    <row r="210" spans="1:35" ht="34.799999999999997">
      <c r="A210" s="15" t="s">
        <v>46</v>
      </c>
      <c r="B210" s="15">
        <v>56</v>
      </c>
      <c r="C210" s="15" t="s">
        <v>45</v>
      </c>
      <c r="D210" s="15" t="s">
        <v>421</v>
      </c>
      <c r="E210" s="15">
        <v>-3.875016</v>
      </c>
      <c r="F210" s="15">
        <v>40.496215999999997</v>
      </c>
      <c r="G210" s="15" t="s">
        <v>174</v>
      </c>
      <c r="H210" s="15">
        <v>2.9647359999999998</v>
      </c>
      <c r="I210" s="15" t="s">
        <v>59</v>
      </c>
      <c r="J210" s="15">
        <f>VLOOKUP($I210,Distritos!$E$26:$P$57,8,FALSE)</f>
        <v>26950</v>
      </c>
      <c r="K210" s="15">
        <f>VLOOKUP($I210,Distritos!$E$26:$P$57,2,FALSE)</f>
        <v>2790</v>
      </c>
      <c r="L210" s="20">
        <f>VLOOKUP($I210,Distritos!$E$26:$P$57,9,FALSE)</f>
        <v>4982.1428571428569</v>
      </c>
      <c r="M210" s="20">
        <f>VLOOKUP($I210,Distritos!$E$26:$P$57,10,FALSE)</f>
        <v>1512.8166666666668</v>
      </c>
      <c r="N210" s="12">
        <f t="shared" si="9"/>
        <v>0.74457733504399437</v>
      </c>
      <c r="O210" s="12">
        <v>1.4</v>
      </c>
      <c r="P210" s="52">
        <f t="shared" si="10"/>
        <v>0.54222819593787341</v>
      </c>
      <c r="Q210" s="14">
        <f t="shared" si="11"/>
        <v>14613.049880525688</v>
      </c>
      <c r="R210" s="19">
        <v>0.95648416721059903</v>
      </c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1"/>
      <c r="AG210" s="11"/>
      <c r="AH210" s="11"/>
      <c r="AI210" s="11"/>
    </row>
    <row r="211" spans="1:35" ht="34.799999999999997">
      <c r="A211" s="19" t="s">
        <v>46</v>
      </c>
      <c r="B211" s="19">
        <v>57</v>
      </c>
      <c r="C211" s="19" t="s">
        <v>45</v>
      </c>
      <c r="D211" s="19" t="s">
        <v>422</v>
      </c>
      <c r="E211" s="19">
        <v>-3.8772479999999998</v>
      </c>
      <c r="F211" s="19">
        <v>40.503917000000001</v>
      </c>
      <c r="G211" s="19" t="s">
        <v>176</v>
      </c>
      <c r="H211" s="19">
        <v>2.2374320000000001</v>
      </c>
      <c r="I211" s="19" t="s">
        <v>59</v>
      </c>
      <c r="J211" s="19">
        <f>VLOOKUP($I211,Distritos!$E$26:$P$57,8,FALSE)</f>
        <v>26950</v>
      </c>
      <c r="K211" s="19">
        <f>VLOOKUP($I211,Distritos!$E$26:$P$57,2,FALSE)</f>
        <v>2790</v>
      </c>
      <c r="L211" s="21">
        <f>VLOOKUP($I211,Distritos!$E$26:$P$57,9,FALSE)</f>
        <v>4982.1428571428569</v>
      </c>
      <c r="M211" s="21">
        <f>VLOOKUP($I211,Distritos!$E$26:$P$57,10,FALSE)</f>
        <v>1512.8166666666668</v>
      </c>
      <c r="N211" s="16">
        <f t="shared" si="9"/>
        <v>0.74457733504399437</v>
      </c>
      <c r="O211" s="12">
        <v>1.4</v>
      </c>
      <c r="P211" s="52">
        <f t="shared" si="10"/>
        <v>0.54222819593787341</v>
      </c>
      <c r="Q211" s="14">
        <f t="shared" si="11"/>
        <v>14613.049880525688</v>
      </c>
      <c r="R211" s="19">
        <v>0.95648416721059903</v>
      </c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1"/>
      <c r="AG211" s="11"/>
      <c r="AH211" s="11"/>
      <c r="AI211" s="11"/>
    </row>
    <row r="212" spans="1:35" ht="17.399999999999999">
      <c r="A212" s="15" t="s">
        <v>46</v>
      </c>
      <c r="B212" s="15">
        <v>58</v>
      </c>
      <c r="C212" s="15" t="s">
        <v>45</v>
      </c>
      <c r="D212" s="15" t="s">
        <v>423</v>
      </c>
      <c r="E212" s="15">
        <v>-3.88198</v>
      </c>
      <c r="F212" s="15">
        <v>40.485770000000002</v>
      </c>
      <c r="G212" s="15" t="s">
        <v>178</v>
      </c>
      <c r="H212" s="15">
        <v>3.6541980000000001</v>
      </c>
      <c r="I212" s="15" t="s">
        <v>58</v>
      </c>
      <c r="J212" s="15">
        <f>VLOOKUP($I212,Distritos!$E$26:$P$57,8,FALSE)</f>
        <v>25550</v>
      </c>
      <c r="K212" s="15">
        <f>VLOOKUP($I212,Distritos!$E$26:$P$57,2,FALSE)</f>
        <v>1795</v>
      </c>
      <c r="L212" s="20">
        <f>VLOOKUP($I212,Distritos!$E$26:$P$57,9,FALSE)</f>
        <v>22160.493827160491</v>
      </c>
      <c r="M212" s="20">
        <f>VLOOKUP($I212,Distritos!$E$26:$P$57,10,FALSE)</f>
        <v>887.93333333333339</v>
      </c>
      <c r="N212" s="12">
        <f t="shared" si="9"/>
        <v>0.64398500764364619</v>
      </c>
      <c r="O212" s="12">
        <v>1.4</v>
      </c>
      <c r="P212" s="52">
        <f t="shared" si="10"/>
        <v>0.49467038068709379</v>
      </c>
      <c r="Q212" s="14">
        <f t="shared" si="11"/>
        <v>12638.828226555246</v>
      </c>
      <c r="R212" s="19">
        <v>0.82726324686709574</v>
      </c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1"/>
      <c r="AG212" s="11"/>
      <c r="AH212" s="11"/>
      <c r="AI212" s="11"/>
    </row>
    <row r="213" spans="1:35" ht="17.399999999999999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22"/>
      <c r="L213" s="22"/>
      <c r="M213" s="22"/>
      <c r="N213" s="11"/>
      <c r="O213" s="11"/>
      <c r="P213" s="23"/>
      <c r="Q213" s="24"/>
      <c r="R213" s="25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ht="17.399999999999999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22"/>
      <c r="L214" s="22"/>
      <c r="M214" s="22"/>
      <c r="N214" s="11"/>
      <c r="O214" s="11"/>
      <c r="P214" s="23"/>
      <c r="Q214" s="24"/>
      <c r="R214" s="25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</row>
    <row r="215" spans="1:35" ht="17.399999999999999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22"/>
      <c r="L215" s="22"/>
      <c r="M215" s="22"/>
      <c r="N215" s="11"/>
      <c r="O215" s="11"/>
      <c r="P215" s="23"/>
      <c r="Q215" s="24"/>
      <c r="R215" s="25"/>
      <c r="S215" s="60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ht="17.399999999999999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22"/>
      <c r="L216" s="22"/>
      <c r="M216" s="22"/>
      <c r="N216" s="11"/>
      <c r="O216" s="11"/>
      <c r="P216" s="23"/>
      <c r="Q216" s="24"/>
      <c r="R216" s="25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 spans="1:35" ht="17.399999999999999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22"/>
      <c r="L217" s="22"/>
      <c r="M217" s="22"/>
      <c r="N217" s="11"/>
      <c r="O217" s="11"/>
      <c r="P217" s="23"/>
      <c r="Q217" s="24"/>
      <c r="R217" s="25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ht="17.399999999999999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22"/>
      <c r="L218" s="22"/>
      <c r="M218" s="22"/>
      <c r="N218" s="11"/>
      <c r="O218" s="11"/>
      <c r="P218" s="23"/>
      <c r="Q218" s="24"/>
      <c r="R218" s="25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 spans="1:35" ht="17.39999999999999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22"/>
      <c r="L219" s="22"/>
      <c r="M219" s="22"/>
      <c r="N219" s="11"/>
      <c r="O219" s="11"/>
      <c r="P219" s="23"/>
      <c r="Q219" s="24"/>
      <c r="R219" s="25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ht="17.399999999999999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22"/>
      <c r="L220" s="22"/>
      <c r="M220" s="22"/>
      <c r="N220" s="11"/>
      <c r="O220" s="11"/>
      <c r="P220" s="23"/>
      <c r="Q220" s="24"/>
      <c r="R220" s="25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 spans="1:35" ht="17.399999999999999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22"/>
      <c r="L221" s="22"/>
      <c r="M221" s="22"/>
      <c r="N221" s="11"/>
      <c r="O221" s="11"/>
      <c r="P221" s="23"/>
      <c r="Q221" s="24"/>
      <c r="R221" s="25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 spans="1:35" ht="17.399999999999999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22"/>
      <c r="L222" s="22"/>
      <c r="M222" s="22"/>
      <c r="N222" s="11"/>
      <c r="O222" s="11"/>
      <c r="P222" s="23"/>
      <c r="Q222" s="24"/>
      <c r="R222" s="25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 spans="1:35" ht="17.399999999999999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22"/>
      <c r="L223" s="22"/>
      <c r="M223" s="22"/>
      <c r="N223" s="11"/>
      <c r="O223" s="11"/>
      <c r="P223" s="23"/>
      <c r="Q223" s="24"/>
      <c r="R223" s="25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ht="17.399999999999999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22"/>
      <c r="L224" s="22"/>
      <c r="M224" s="22"/>
      <c r="N224" s="11"/>
      <c r="O224" s="11"/>
      <c r="P224" s="23"/>
      <c r="Q224" s="24"/>
      <c r="R224" s="25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 spans="1:35" ht="17.399999999999999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22"/>
      <c r="L225" s="22"/>
      <c r="M225" s="22"/>
      <c r="N225" s="11"/>
      <c r="O225" s="11"/>
      <c r="P225" s="23"/>
      <c r="Q225" s="24"/>
      <c r="R225" s="25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ht="17.399999999999999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22"/>
      <c r="L226" s="22"/>
      <c r="M226" s="22"/>
      <c r="N226" s="11"/>
      <c r="O226" s="11"/>
      <c r="P226" s="23"/>
      <c r="Q226" s="24"/>
      <c r="R226" s="25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 spans="1:35" ht="17.399999999999999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22"/>
      <c r="L227" s="22"/>
      <c r="M227" s="22"/>
      <c r="N227" s="11"/>
      <c r="O227" s="11"/>
      <c r="P227" s="23"/>
      <c r="Q227" s="24"/>
      <c r="R227" s="25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ht="17.399999999999999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22"/>
      <c r="L228" s="22"/>
      <c r="M228" s="22"/>
      <c r="N228" s="11"/>
      <c r="O228" s="11"/>
      <c r="P228" s="23"/>
      <c r="Q228" s="24"/>
      <c r="R228" s="25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</row>
    <row r="229" spans="1:35" ht="17.39999999999999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22"/>
      <c r="L229" s="22"/>
      <c r="M229" s="22"/>
      <c r="N229" s="11"/>
      <c r="O229" s="11"/>
      <c r="P229" s="23"/>
      <c r="Q229" s="24"/>
      <c r="R229" s="25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ht="17.399999999999999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22"/>
      <c r="L230" s="22"/>
      <c r="M230" s="22"/>
      <c r="N230" s="11"/>
      <c r="O230" s="11"/>
      <c r="P230" s="23"/>
      <c r="Q230" s="24"/>
      <c r="R230" s="25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 spans="1:35" ht="17.399999999999999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22"/>
      <c r="L231" s="22"/>
      <c r="M231" s="22"/>
      <c r="N231" s="11"/>
      <c r="O231" s="11"/>
      <c r="P231" s="23"/>
      <c r="Q231" s="24"/>
      <c r="R231" s="25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ht="17.399999999999999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22"/>
      <c r="L232" s="22"/>
      <c r="M232" s="22"/>
      <c r="N232" s="11"/>
      <c r="O232" s="11"/>
      <c r="P232" s="23"/>
      <c r="Q232" s="24"/>
      <c r="R232" s="25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 spans="1:35" ht="17.399999999999999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22"/>
      <c r="L233" s="22"/>
      <c r="M233" s="22"/>
      <c r="N233" s="11"/>
      <c r="O233" s="11"/>
      <c r="P233" s="23"/>
      <c r="Q233" s="24"/>
      <c r="R233" s="25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 spans="1:35" ht="17.399999999999999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22"/>
      <c r="L234" s="22"/>
      <c r="M234" s="22"/>
      <c r="N234" s="11"/>
      <c r="O234" s="11"/>
      <c r="P234" s="23"/>
      <c r="Q234" s="24"/>
      <c r="R234" s="25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 spans="1:35" ht="17.399999999999999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22"/>
      <c r="L235" s="22"/>
      <c r="M235" s="22"/>
      <c r="N235" s="11"/>
      <c r="O235" s="11"/>
      <c r="P235" s="23"/>
      <c r="Q235" s="24"/>
      <c r="R235" s="25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ht="17.399999999999999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22"/>
      <c r="L236" s="22"/>
      <c r="M236" s="22"/>
      <c r="N236" s="11"/>
      <c r="O236" s="11"/>
      <c r="P236" s="23"/>
      <c r="Q236" s="24"/>
      <c r="R236" s="25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 spans="1:35" ht="17.399999999999999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22"/>
      <c r="L237" s="22"/>
      <c r="M237" s="22"/>
      <c r="N237" s="11"/>
      <c r="O237" s="11"/>
      <c r="P237" s="23"/>
      <c r="Q237" s="24"/>
      <c r="R237" s="25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 spans="1:35" ht="17.399999999999999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22"/>
      <c r="L238" s="22"/>
      <c r="M238" s="22"/>
      <c r="N238" s="11"/>
      <c r="O238" s="11"/>
      <c r="P238" s="23"/>
      <c r="Q238" s="24"/>
      <c r="R238" s="25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</row>
    <row r="239" spans="1:35" ht="17.39999999999999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22"/>
      <c r="L239" s="22"/>
      <c r="M239" s="22"/>
      <c r="N239" s="11"/>
      <c r="O239" s="11"/>
      <c r="P239" s="23"/>
      <c r="Q239" s="24"/>
      <c r="R239" s="25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 spans="1:35" ht="17.399999999999999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22"/>
      <c r="L240" s="22"/>
      <c r="M240" s="22"/>
      <c r="N240" s="11"/>
      <c r="O240" s="11"/>
      <c r="P240" s="23"/>
      <c r="Q240" s="24"/>
      <c r="R240" s="25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</row>
    <row r="241" spans="1:35" ht="17.399999999999999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22"/>
      <c r="L241" s="22"/>
      <c r="M241" s="22"/>
      <c r="N241" s="11"/>
      <c r="O241" s="11"/>
      <c r="P241" s="23"/>
      <c r="Q241" s="24"/>
      <c r="R241" s="25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5" ht="17.399999999999999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22"/>
      <c r="L242" s="22"/>
      <c r="M242" s="22"/>
      <c r="N242" s="11"/>
      <c r="O242" s="11"/>
      <c r="P242" s="23"/>
      <c r="Q242" s="24"/>
      <c r="R242" s="25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</row>
    <row r="243" spans="1:35" ht="17.399999999999999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22"/>
      <c r="L243" s="22"/>
      <c r="M243" s="22"/>
      <c r="N243" s="11"/>
      <c r="O243" s="11"/>
      <c r="P243" s="23"/>
      <c r="Q243" s="24"/>
      <c r="R243" s="25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ht="17.399999999999999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22"/>
      <c r="L244" s="22"/>
      <c r="M244" s="22"/>
      <c r="N244" s="11"/>
      <c r="O244" s="11"/>
      <c r="P244" s="23"/>
      <c r="Q244" s="24"/>
      <c r="R244" s="25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</row>
    <row r="245" spans="1:35" ht="17.399999999999999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22"/>
      <c r="L245" s="22"/>
      <c r="M245" s="22"/>
      <c r="N245" s="11"/>
      <c r="O245" s="11"/>
      <c r="P245" s="23"/>
      <c r="Q245" s="24"/>
      <c r="R245" s="25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 spans="1:35" ht="17.399999999999999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22"/>
      <c r="L246" s="22"/>
      <c r="M246" s="22"/>
      <c r="N246" s="11"/>
      <c r="O246" s="11"/>
      <c r="P246" s="23"/>
      <c r="Q246" s="24"/>
      <c r="R246" s="25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</row>
    <row r="247" spans="1:35" ht="17.399999999999999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22"/>
      <c r="L247" s="22"/>
      <c r="M247" s="22"/>
      <c r="N247" s="11"/>
      <c r="O247" s="11"/>
      <c r="P247" s="23"/>
      <c r="Q247" s="24"/>
      <c r="R247" s="25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 spans="1:35" ht="17.399999999999999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22"/>
      <c r="L248" s="22"/>
      <c r="M248" s="22"/>
      <c r="N248" s="11"/>
      <c r="O248" s="11"/>
      <c r="P248" s="23"/>
      <c r="Q248" s="24"/>
      <c r="R248" s="25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</row>
    <row r="249" spans="1:35" ht="17.39999999999999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22"/>
      <c r="L249" s="22"/>
      <c r="M249" s="22"/>
      <c r="N249" s="11"/>
      <c r="O249" s="11"/>
      <c r="P249" s="23"/>
      <c r="Q249" s="24"/>
      <c r="R249" s="25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 spans="1:35" ht="17.399999999999999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22"/>
      <c r="L250" s="22"/>
      <c r="M250" s="22"/>
      <c r="N250" s="11"/>
      <c r="O250" s="11"/>
      <c r="P250" s="23"/>
      <c r="Q250" s="24"/>
      <c r="R250" s="25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</row>
    <row r="251" spans="1:35" ht="17.399999999999999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22"/>
      <c r="L251" s="22"/>
      <c r="M251" s="22"/>
      <c r="N251" s="11"/>
      <c r="O251" s="11"/>
      <c r="P251" s="23"/>
      <c r="Q251" s="24"/>
      <c r="R251" s="25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 spans="1:35" ht="17.399999999999999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22"/>
      <c r="L252" s="22"/>
      <c r="M252" s="22"/>
      <c r="N252" s="11"/>
      <c r="O252" s="11"/>
      <c r="P252" s="23"/>
      <c r="Q252" s="24"/>
      <c r="R252" s="25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</row>
    <row r="253" spans="1:35" ht="17.399999999999999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22"/>
      <c r="L253" s="22"/>
      <c r="M253" s="22"/>
      <c r="N253" s="11"/>
      <c r="O253" s="11"/>
      <c r="P253" s="23"/>
      <c r="Q253" s="24"/>
      <c r="R253" s="25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 spans="1:35" ht="17.399999999999999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22"/>
      <c r="L254" s="22"/>
      <c r="M254" s="22"/>
      <c r="N254" s="11"/>
      <c r="O254" s="11"/>
      <c r="P254" s="23"/>
      <c r="Q254" s="24"/>
      <c r="R254" s="25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</row>
    <row r="255" spans="1:35" ht="17.399999999999999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22"/>
      <c r="L255" s="22"/>
      <c r="M255" s="22"/>
      <c r="N255" s="11"/>
      <c r="O255" s="11"/>
      <c r="P255" s="23"/>
      <c r="Q255" s="24"/>
      <c r="R255" s="25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 spans="1:35" ht="17.399999999999999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22"/>
      <c r="L256" s="22"/>
      <c r="M256" s="22"/>
      <c r="N256" s="11"/>
      <c r="O256" s="11"/>
      <c r="P256" s="23"/>
      <c r="Q256" s="24"/>
      <c r="R256" s="25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</row>
    <row r="257" spans="1:35" ht="17.399999999999999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22"/>
      <c r="L257" s="22"/>
      <c r="M257" s="22"/>
      <c r="N257" s="11"/>
      <c r="O257" s="11"/>
      <c r="P257" s="23"/>
      <c r="Q257" s="24"/>
      <c r="R257" s="25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 spans="1:35" ht="17.399999999999999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22"/>
      <c r="L258" s="22"/>
      <c r="M258" s="22"/>
      <c r="N258" s="11"/>
      <c r="O258" s="11"/>
      <c r="P258" s="23"/>
      <c r="Q258" s="24"/>
      <c r="R258" s="25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</row>
    <row r="259" spans="1:35" ht="17.39999999999999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22"/>
      <c r="L259" s="22"/>
      <c r="M259" s="22"/>
      <c r="N259" s="11"/>
      <c r="O259" s="11"/>
      <c r="P259" s="23"/>
      <c r="Q259" s="24"/>
      <c r="R259" s="25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ht="17.399999999999999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22"/>
      <c r="L260" s="22"/>
      <c r="M260" s="22"/>
      <c r="N260" s="11"/>
      <c r="O260" s="11"/>
      <c r="P260" s="23"/>
      <c r="Q260" s="24"/>
      <c r="R260" s="25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</row>
    <row r="261" spans="1:35" ht="17.399999999999999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22"/>
      <c r="L261" s="22"/>
      <c r="M261" s="22"/>
      <c r="N261" s="11"/>
      <c r="O261" s="11"/>
      <c r="P261" s="23"/>
      <c r="Q261" s="24"/>
      <c r="R261" s="25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 spans="1:35" ht="17.399999999999999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22"/>
      <c r="L262" s="22"/>
      <c r="M262" s="22"/>
      <c r="N262" s="11"/>
      <c r="O262" s="11"/>
      <c r="P262" s="23"/>
      <c r="Q262" s="24"/>
      <c r="R262" s="25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</row>
    <row r="263" spans="1:35" ht="17.399999999999999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22"/>
      <c r="L263" s="22"/>
      <c r="M263" s="22"/>
      <c r="N263" s="11"/>
      <c r="O263" s="11"/>
      <c r="P263" s="23"/>
      <c r="Q263" s="24"/>
      <c r="R263" s="25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 spans="1:35" ht="17.399999999999999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22"/>
      <c r="L264" s="22"/>
      <c r="M264" s="22"/>
      <c r="N264" s="11"/>
      <c r="O264" s="11"/>
      <c r="P264" s="23"/>
      <c r="Q264" s="24"/>
      <c r="R264" s="25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</row>
    <row r="265" spans="1:35" ht="17.399999999999999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22"/>
      <c r="L265" s="22"/>
      <c r="M265" s="22"/>
      <c r="N265" s="11"/>
      <c r="O265" s="11"/>
      <c r="P265" s="23"/>
      <c r="Q265" s="24"/>
      <c r="R265" s="25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 spans="1:35" ht="17.399999999999999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22"/>
      <c r="L266" s="22"/>
      <c r="M266" s="22"/>
      <c r="N266" s="11"/>
      <c r="O266" s="11"/>
      <c r="P266" s="23"/>
      <c r="Q266" s="24"/>
      <c r="R266" s="25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</row>
    <row r="267" spans="1:35" ht="17.399999999999999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22"/>
      <c r="L267" s="22"/>
      <c r="M267" s="22"/>
      <c r="N267" s="11"/>
      <c r="O267" s="11"/>
      <c r="P267" s="23"/>
      <c r="Q267" s="24"/>
      <c r="R267" s="25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 spans="1:35" ht="17.399999999999999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22"/>
      <c r="L268" s="22"/>
      <c r="M268" s="22"/>
      <c r="N268" s="11"/>
      <c r="O268" s="11"/>
      <c r="P268" s="23"/>
      <c r="Q268" s="24"/>
      <c r="R268" s="25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</row>
    <row r="269" spans="1:35" ht="17.39999999999999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22"/>
      <c r="L269" s="22"/>
      <c r="M269" s="22"/>
      <c r="N269" s="11"/>
      <c r="O269" s="11"/>
      <c r="P269" s="23"/>
      <c r="Q269" s="24"/>
      <c r="R269" s="25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 spans="1:35" ht="17.399999999999999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22"/>
      <c r="L270" s="22"/>
      <c r="M270" s="22"/>
      <c r="N270" s="11"/>
      <c r="O270" s="11"/>
      <c r="P270" s="23"/>
      <c r="Q270" s="24"/>
      <c r="R270" s="25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</row>
    <row r="271" spans="1:35" ht="17.399999999999999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22"/>
      <c r="L271" s="22"/>
      <c r="M271" s="22"/>
      <c r="N271" s="11"/>
      <c r="O271" s="11"/>
      <c r="P271" s="23"/>
      <c r="Q271" s="24"/>
      <c r="R271" s="25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 spans="1:35" ht="17.399999999999999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22"/>
      <c r="L272" s="22"/>
      <c r="M272" s="22"/>
      <c r="N272" s="11"/>
      <c r="O272" s="11"/>
      <c r="P272" s="23"/>
      <c r="Q272" s="24"/>
      <c r="R272" s="25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</row>
    <row r="273" spans="1:35" ht="17.399999999999999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22"/>
      <c r="L273" s="22"/>
      <c r="M273" s="22"/>
      <c r="N273" s="11"/>
      <c r="O273" s="11"/>
      <c r="P273" s="23"/>
      <c r="Q273" s="24"/>
      <c r="R273" s="25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 spans="1:35" ht="17.399999999999999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22"/>
      <c r="L274" s="22"/>
      <c r="M274" s="22"/>
      <c r="N274" s="11"/>
      <c r="O274" s="11"/>
      <c r="P274" s="23"/>
      <c r="Q274" s="24"/>
      <c r="R274" s="25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</row>
    <row r="275" spans="1:35" ht="17.399999999999999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22"/>
      <c r="L275" s="22"/>
      <c r="M275" s="22"/>
      <c r="N275" s="11"/>
      <c r="O275" s="11"/>
      <c r="P275" s="23"/>
      <c r="Q275" s="24"/>
      <c r="R275" s="25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 spans="1:35" ht="17.399999999999999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22"/>
      <c r="L276" s="22"/>
      <c r="M276" s="22"/>
      <c r="N276" s="11"/>
      <c r="O276" s="11"/>
      <c r="P276" s="23"/>
      <c r="Q276" s="24"/>
      <c r="R276" s="25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</row>
    <row r="277" spans="1:35" ht="17.399999999999999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22"/>
      <c r="L277" s="22"/>
      <c r="M277" s="22"/>
      <c r="N277" s="11"/>
      <c r="O277" s="11"/>
      <c r="P277" s="23"/>
      <c r="Q277" s="24"/>
      <c r="R277" s="25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 spans="1:35" ht="17.399999999999999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22"/>
      <c r="L278" s="22"/>
      <c r="M278" s="22"/>
      <c r="N278" s="11"/>
      <c r="O278" s="11"/>
      <c r="P278" s="23"/>
      <c r="Q278" s="24"/>
      <c r="R278" s="25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</row>
    <row r="279" spans="1:35" ht="17.39999999999999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22"/>
      <c r="L279" s="22"/>
      <c r="M279" s="22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 spans="1:35" ht="17.399999999999999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22"/>
      <c r="L280" s="22"/>
      <c r="M280" s="22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</row>
    <row r="281" spans="1:35" ht="17.399999999999999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22"/>
      <c r="L281" s="22"/>
      <c r="M281" s="22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 spans="1:35" ht="17.399999999999999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22"/>
      <c r="L282" s="22"/>
      <c r="M282" s="22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</row>
    <row r="283" spans="1:35" ht="17.399999999999999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22"/>
      <c r="L283" s="22"/>
      <c r="M283" s="22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 spans="1:35" ht="17.399999999999999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22"/>
      <c r="L284" s="22"/>
      <c r="M284" s="22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</row>
    <row r="285" spans="1:35" ht="17.399999999999999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22"/>
      <c r="L285" s="22"/>
      <c r="M285" s="22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 spans="1:35" ht="17.399999999999999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22"/>
      <c r="L286" s="22"/>
      <c r="M286" s="22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</row>
    <row r="287" spans="1:35" ht="17.399999999999999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22"/>
      <c r="L287" s="22"/>
      <c r="M287" s="22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 spans="1:35" ht="17.399999999999999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22"/>
      <c r="L288" s="22"/>
      <c r="M288" s="22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</row>
    <row r="289" spans="1:35" ht="17.39999999999999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22"/>
      <c r="L289" s="22"/>
      <c r="M289" s="22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ht="17.399999999999999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22"/>
      <c r="L290" s="22"/>
      <c r="M290" s="22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</row>
    <row r="291" spans="1:35" ht="17.399999999999999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22"/>
      <c r="L291" s="22"/>
      <c r="M291" s="22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 spans="1:35" ht="17.399999999999999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22"/>
      <c r="L292" s="22"/>
      <c r="M292" s="22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</row>
    <row r="293" spans="1:35" ht="17.399999999999999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22"/>
      <c r="L293" s="22"/>
      <c r="M293" s="22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 spans="1:35" ht="17.399999999999999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22"/>
      <c r="L294" s="22"/>
      <c r="M294" s="22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</row>
    <row r="295" spans="1:35" ht="17.399999999999999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22"/>
      <c r="L295" s="22"/>
      <c r="M295" s="22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 spans="1:35" ht="17.399999999999999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22"/>
      <c r="L296" s="22"/>
      <c r="M296" s="22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</row>
    <row r="297" spans="1:35" ht="17.399999999999999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22"/>
      <c r="L297" s="22"/>
      <c r="M297" s="22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 spans="1:35" ht="17.399999999999999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22"/>
      <c r="L298" s="22"/>
      <c r="M298" s="22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</row>
    <row r="299" spans="1:35" ht="17.3999999999999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22"/>
      <c r="L299" s="22"/>
      <c r="M299" s="22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5" ht="17.399999999999999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22"/>
      <c r="L300" s="22"/>
      <c r="M300" s="22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</row>
    <row r="301" spans="1:35" ht="17.399999999999999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22"/>
      <c r="L301" s="22"/>
      <c r="M301" s="22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 spans="1:35" ht="17.399999999999999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22"/>
      <c r="L302" s="22"/>
      <c r="M302" s="22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</row>
    <row r="303" spans="1:35" ht="17.399999999999999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22"/>
      <c r="L303" s="22"/>
      <c r="M303" s="22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 spans="1:35" ht="17.399999999999999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22"/>
      <c r="L304" s="22"/>
      <c r="M304" s="22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</row>
    <row r="305" spans="1:35" ht="17.399999999999999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22"/>
      <c r="L305" s="22"/>
      <c r="M305" s="22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 spans="1:35" ht="17.399999999999999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22"/>
      <c r="L306" s="22"/>
      <c r="M306" s="22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</row>
    <row r="307" spans="1:35" ht="17.399999999999999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22"/>
      <c r="L307" s="22"/>
      <c r="M307" s="22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 spans="1:35" ht="17.399999999999999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22"/>
      <c r="L308" s="22"/>
      <c r="M308" s="22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</row>
    <row r="309" spans="1:35" ht="17.39999999999999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22"/>
      <c r="L309" s="22"/>
      <c r="M309" s="22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 spans="1:35" ht="17.399999999999999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22"/>
      <c r="L310" s="22"/>
      <c r="M310" s="22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</row>
    <row r="311" spans="1:35" ht="17.399999999999999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22"/>
      <c r="L311" s="22"/>
      <c r="M311" s="22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5" ht="17.399999999999999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22"/>
      <c r="L312" s="22"/>
      <c r="M312" s="22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</row>
    <row r="313" spans="1:35" ht="17.399999999999999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22"/>
      <c r="L313" s="22"/>
      <c r="M313" s="22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 spans="1:35" ht="17.399999999999999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22"/>
      <c r="L314" s="22"/>
      <c r="M314" s="22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</row>
    <row r="315" spans="1:35" ht="17.399999999999999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22"/>
      <c r="L315" s="22"/>
      <c r="M315" s="22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 spans="1:35" ht="17.399999999999999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22"/>
      <c r="L316" s="22"/>
      <c r="M316" s="22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</row>
    <row r="317" spans="1:35" ht="17.399999999999999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22"/>
      <c r="L317" s="22"/>
      <c r="M317" s="22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 spans="1:35" ht="17.399999999999999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22"/>
      <c r="L318" s="22"/>
      <c r="M318" s="22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</row>
    <row r="319" spans="1:35" ht="17.39999999999999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22"/>
      <c r="L319" s="22"/>
      <c r="M319" s="22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 spans="1:35" ht="17.399999999999999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22"/>
      <c r="L320" s="22"/>
      <c r="M320" s="22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</row>
    <row r="321" spans="1:35" ht="17.399999999999999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22"/>
      <c r="L321" s="22"/>
      <c r="M321" s="22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 spans="1:35" ht="17.399999999999999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22"/>
      <c r="L322" s="22"/>
      <c r="M322" s="22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</row>
    <row r="323" spans="1:35" ht="17.399999999999999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22"/>
      <c r="L323" s="22"/>
      <c r="M323" s="22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 spans="1:35" ht="17.399999999999999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22"/>
      <c r="L324" s="22"/>
      <c r="M324" s="22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</row>
    <row r="325" spans="1:35" ht="17.399999999999999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22"/>
      <c r="L325" s="22"/>
      <c r="M325" s="22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5" ht="17.399999999999999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22"/>
      <c r="L326" s="22"/>
      <c r="M326" s="22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  <row r="327" spans="1:35" ht="17.399999999999999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22"/>
      <c r="L327" s="22"/>
      <c r="M327" s="22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5" ht="17.399999999999999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22"/>
      <c r="L328" s="22"/>
      <c r="M328" s="22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</row>
    <row r="329" spans="1:35" ht="17.39999999999999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22"/>
      <c r="L329" s="22"/>
      <c r="M329" s="22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5" ht="17.399999999999999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22"/>
      <c r="L330" s="22"/>
      <c r="M330" s="22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</row>
    <row r="331" spans="1:35" ht="17.399999999999999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22"/>
      <c r="L331" s="22"/>
      <c r="M331" s="22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 spans="1:35" ht="17.399999999999999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22"/>
      <c r="L332" s="22"/>
      <c r="M332" s="22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</row>
    <row r="333" spans="1:35" ht="17.399999999999999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22"/>
      <c r="L333" s="22"/>
      <c r="M333" s="22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 spans="1:35" ht="17.399999999999999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22"/>
      <c r="L334" s="22"/>
      <c r="M334" s="22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</row>
    <row r="335" spans="1:35" ht="17.399999999999999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22"/>
      <c r="L335" s="22"/>
      <c r="M335" s="22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 spans="1:35" ht="17.399999999999999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22"/>
      <c r="L336" s="22"/>
      <c r="M336" s="22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</row>
    <row r="337" spans="1:35" ht="17.399999999999999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22"/>
      <c r="L337" s="22"/>
      <c r="M337" s="22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 spans="1:35" ht="17.399999999999999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22"/>
      <c r="L338" s="22"/>
      <c r="M338" s="22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</row>
    <row r="339" spans="1:35" ht="17.39999999999999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22"/>
      <c r="L339" s="22"/>
      <c r="M339" s="22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 spans="1:35" ht="17.399999999999999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22"/>
      <c r="L340" s="22"/>
      <c r="M340" s="22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</row>
    <row r="341" spans="1:35" ht="17.399999999999999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22"/>
      <c r="L341" s="22"/>
      <c r="M341" s="22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 spans="1:35" ht="17.399999999999999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22"/>
      <c r="L342" s="22"/>
      <c r="M342" s="22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</row>
    <row r="343" spans="1:35" ht="17.399999999999999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22"/>
      <c r="L343" s="22"/>
      <c r="M343" s="22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 spans="1:35" ht="17.399999999999999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22"/>
      <c r="L344" s="22"/>
      <c r="M344" s="22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</row>
    <row r="345" spans="1:35" ht="17.399999999999999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22"/>
      <c r="L345" s="22"/>
      <c r="M345" s="22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 spans="1:35" ht="17.399999999999999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22"/>
      <c r="L346" s="22"/>
      <c r="M346" s="22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</row>
    <row r="347" spans="1:35" ht="17.399999999999999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22"/>
      <c r="L347" s="22"/>
      <c r="M347" s="22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 spans="1:35" ht="17.399999999999999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22"/>
      <c r="L348" s="22"/>
      <c r="M348" s="22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</row>
    <row r="349" spans="1:35" ht="17.39999999999999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22"/>
      <c r="L349" s="22"/>
      <c r="M349" s="22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 spans="1:35" ht="17.399999999999999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22"/>
      <c r="L350" s="22"/>
      <c r="M350" s="22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</row>
    <row r="351" spans="1:35" ht="17.399999999999999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22"/>
      <c r="L351" s="22"/>
      <c r="M351" s="22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 spans="1:35" ht="17.399999999999999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22"/>
      <c r="L352" s="22"/>
      <c r="M352" s="22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</row>
    <row r="353" spans="1:35" ht="17.399999999999999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22"/>
      <c r="L353" s="22"/>
      <c r="M353" s="22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 spans="1:35" ht="17.399999999999999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22"/>
      <c r="L354" s="22"/>
      <c r="M354" s="22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</row>
    <row r="355" spans="1:35" ht="17.399999999999999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22"/>
      <c r="L355" s="22"/>
      <c r="M355" s="22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 spans="1:35" ht="17.399999999999999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22"/>
      <c r="L356" s="22"/>
      <c r="M356" s="22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</row>
    <row r="357" spans="1:35" ht="17.399999999999999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22"/>
      <c r="L357" s="22"/>
      <c r="M357" s="22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 spans="1:35" ht="17.399999999999999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22"/>
      <c r="L358" s="22"/>
      <c r="M358" s="22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</row>
    <row r="359" spans="1:35" ht="17.39999999999999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22"/>
      <c r="L359" s="22"/>
      <c r="M359" s="22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 spans="1:35" ht="17.399999999999999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22"/>
      <c r="L360" s="22"/>
      <c r="M360" s="22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</row>
    <row r="361" spans="1:35" ht="17.399999999999999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22"/>
      <c r="L361" s="22"/>
      <c r="M361" s="22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 spans="1:35" ht="17.399999999999999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22"/>
      <c r="L362" s="22"/>
      <c r="M362" s="22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</row>
    <row r="363" spans="1:35" ht="17.399999999999999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22"/>
      <c r="L363" s="22"/>
      <c r="M363" s="22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 spans="1:35" ht="17.399999999999999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22"/>
      <c r="L364" s="22"/>
      <c r="M364" s="22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</row>
    <row r="365" spans="1:35" ht="17.399999999999999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22"/>
      <c r="L365" s="22"/>
      <c r="M365" s="22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 spans="1:35" ht="17.399999999999999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22"/>
      <c r="L366" s="22"/>
      <c r="M366" s="22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</row>
    <row r="367" spans="1:35" ht="17.399999999999999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22"/>
      <c r="L367" s="22"/>
      <c r="M367" s="22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 spans="1:35" ht="17.399999999999999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22"/>
      <c r="L368" s="22"/>
      <c r="M368" s="22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</row>
    <row r="369" spans="1:35" ht="17.39999999999999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22"/>
      <c r="L369" s="22"/>
      <c r="M369" s="22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 spans="1:35" ht="17.399999999999999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22"/>
      <c r="L370" s="22"/>
      <c r="M370" s="22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</row>
    <row r="371" spans="1:35" ht="17.399999999999999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22"/>
      <c r="L371" s="22"/>
      <c r="M371" s="22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 spans="1:35" ht="17.399999999999999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22"/>
      <c r="L372" s="22"/>
      <c r="M372" s="22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</row>
    <row r="373" spans="1:35" ht="17.399999999999999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22"/>
      <c r="L373" s="22"/>
      <c r="M373" s="22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 spans="1:35" ht="17.399999999999999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22"/>
      <c r="L374" s="22"/>
      <c r="M374" s="22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</row>
    <row r="375" spans="1:35" ht="17.399999999999999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22"/>
      <c r="L375" s="22"/>
      <c r="M375" s="22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5" ht="17.399999999999999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22"/>
      <c r="L376" s="22"/>
      <c r="M376" s="22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</row>
    <row r="377" spans="1:35" ht="17.399999999999999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22"/>
      <c r="L377" s="22"/>
      <c r="M377" s="22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 spans="1:35" ht="17.399999999999999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22"/>
      <c r="L378" s="22"/>
      <c r="M378" s="22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</row>
    <row r="379" spans="1:35" ht="17.39999999999999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22"/>
      <c r="L379" s="22"/>
      <c r="M379" s="22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 spans="1:35" ht="17.399999999999999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22"/>
      <c r="L380" s="22"/>
      <c r="M380" s="22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</row>
    <row r="381" spans="1:35" ht="17.399999999999999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22"/>
      <c r="L381" s="22"/>
      <c r="M381" s="22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 spans="1:35" ht="17.399999999999999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22"/>
      <c r="L382" s="22"/>
      <c r="M382" s="22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</row>
    <row r="383" spans="1:35" ht="17.399999999999999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22"/>
      <c r="L383" s="22"/>
      <c r="M383" s="22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 spans="1:35" ht="17.399999999999999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22"/>
      <c r="L384" s="22"/>
      <c r="M384" s="22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</row>
    <row r="385" spans="1:35" ht="17.399999999999999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22"/>
      <c r="L385" s="22"/>
      <c r="M385" s="22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 spans="1:35" ht="17.399999999999999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22"/>
      <c r="L386" s="22"/>
      <c r="M386" s="22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</row>
    <row r="387" spans="1:35" ht="17.399999999999999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22"/>
      <c r="L387" s="22"/>
      <c r="M387" s="22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 spans="1:35" ht="17.399999999999999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22"/>
      <c r="L388" s="22"/>
      <c r="M388" s="22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</row>
    <row r="389" spans="1:35" ht="17.39999999999999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22"/>
      <c r="L389" s="22"/>
      <c r="M389" s="22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 spans="1:35" ht="17.399999999999999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22"/>
      <c r="L390" s="22"/>
      <c r="M390" s="22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</row>
    <row r="391" spans="1:35" ht="17.399999999999999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22"/>
      <c r="L391" s="22"/>
      <c r="M391" s="22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 spans="1:35" ht="17.399999999999999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22"/>
      <c r="L392" s="22"/>
      <c r="M392" s="22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</row>
    <row r="393" spans="1:35" ht="17.399999999999999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22"/>
      <c r="L393" s="22"/>
      <c r="M393" s="22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 spans="1:35" ht="17.399999999999999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22"/>
      <c r="L394" s="22"/>
      <c r="M394" s="22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</row>
    <row r="395" spans="1:35" ht="17.399999999999999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22"/>
      <c r="L395" s="22"/>
      <c r="M395" s="22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 spans="1:35" ht="17.399999999999999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22"/>
      <c r="L396" s="22"/>
      <c r="M396" s="22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</row>
    <row r="397" spans="1:35" ht="17.399999999999999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22"/>
      <c r="L397" s="22"/>
      <c r="M397" s="22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 spans="1:35" ht="17.399999999999999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22"/>
      <c r="L398" s="22"/>
      <c r="M398" s="22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</row>
    <row r="399" spans="1:35" ht="17.3999999999999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22"/>
      <c r="L399" s="22"/>
      <c r="M399" s="22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 spans="1:35" ht="17.399999999999999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22"/>
      <c r="L400" s="22"/>
      <c r="M400" s="22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</row>
    <row r="401" spans="1:35" ht="17.399999999999999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22"/>
      <c r="L401" s="22"/>
      <c r="M401" s="22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 spans="1:35" ht="17.399999999999999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22"/>
      <c r="L402" s="22"/>
      <c r="M402" s="22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</row>
    <row r="403" spans="1:35" ht="17.399999999999999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22"/>
      <c r="L403" s="22"/>
      <c r="M403" s="22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 spans="1:35" ht="17.399999999999999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22"/>
      <c r="L404" s="22"/>
      <c r="M404" s="22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</row>
    <row r="405" spans="1:35" ht="17.399999999999999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22"/>
      <c r="L405" s="22"/>
      <c r="M405" s="22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 spans="1:35" ht="17.399999999999999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22"/>
      <c r="L406" s="22"/>
      <c r="M406" s="22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</row>
    <row r="407" spans="1:35" ht="17.399999999999999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22"/>
      <c r="L407" s="22"/>
      <c r="M407" s="22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5" ht="17.399999999999999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22"/>
      <c r="L408" s="22"/>
      <c r="M408" s="22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</row>
    <row r="409" spans="1:35" ht="17.39999999999999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22"/>
      <c r="L409" s="22"/>
      <c r="M409" s="22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 spans="1:35" ht="17.399999999999999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22"/>
      <c r="L410" s="22"/>
      <c r="M410" s="22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</row>
    <row r="411" spans="1:35" ht="17.399999999999999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22"/>
      <c r="L411" s="22"/>
      <c r="M411" s="22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5" ht="17.399999999999999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22"/>
      <c r="L412" s="22"/>
      <c r="M412" s="22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</row>
    <row r="413" spans="1:35" ht="17.399999999999999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22"/>
      <c r="L413" s="22"/>
      <c r="M413" s="22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 spans="1:35" ht="17.399999999999999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22"/>
      <c r="L414" s="22"/>
      <c r="M414" s="22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</row>
    <row r="415" spans="1:35" ht="17.399999999999999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22"/>
      <c r="L415" s="22"/>
      <c r="M415" s="22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 spans="1:35" ht="17.399999999999999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22"/>
      <c r="L416" s="22"/>
      <c r="M416" s="22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</row>
    <row r="417" spans="1:35" ht="17.399999999999999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22"/>
      <c r="L417" s="22"/>
      <c r="M417" s="22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 spans="1:35" ht="17.399999999999999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22"/>
      <c r="L418" s="22"/>
      <c r="M418" s="22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</row>
    <row r="419" spans="1:35" ht="17.39999999999999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22"/>
      <c r="L419" s="22"/>
      <c r="M419" s="22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 spans="1:35" ht="17.399999999999999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22"/>
      <c r="L420" s="22"/>
      <c r="M420" s="22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</row>
    <row r="421" spans="1:35" ht="17.399999999999999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22"/>
      <c r="L421" s="22"/>
      <c r="M421" s="22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 spans="1:35" ht="17.399999999999999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22"/>
      <c r="L422" s="22"/>
      <c r="M422" s="22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</row>
    <row r="423" spans="1:35" ht="17.399999999999999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22"/>
      <c r="L423" s="22"/>
      <c r="M423" s="22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 spans="1:35" ht="17.399999999999999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22"/>
      <c r="L424" s="22"/>
      <c r="M424" s="22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</row>
    <row r="425" spans="1:35" ht="17.399999999999999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22"/>
      <c r="L425" s="22"/>
      <c r="M425" s="22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 spans="1:35" ht="17.399999999999999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22"/>
      <c r="L426" s="22"/>
      <c r="M426" s="22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</row>
    <row r="427" spans="1:35" ht="17.399999999999999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22"/>
      <c r="L427" s="22"/>
      <c r="M427" s="22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 spans="1:35" ht="17.399999999999999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22"/>
      <c r="L428" s="22"/>
      <c r="M428" s="22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</row>
    <row r="429" spans="1:35" ht="17.39999999999999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22"/>
      <c r="L429" s="22"/>
      <c r="M429" s="22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 spans="1:35" ht="17.399999999999999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22"/>
      <c r="L430" s="22"/>
      <c r="M430" s="22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</row>
    <row r="431" spans="1:35" ht="17.399999999999999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22"/>
      <c r="L431" s="22"/>
      <c r="M431" s="22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 spans="1:35" ht="17.399999999999999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22"/>
      <c r="L432" s="22"/>
      <c r="M432" s="22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</row>
    <row r="433" spans="1:35" ht="17.399999999999999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22"/>
      <c r="L433" s="22"/>
      <c r="M433" s="22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 spans="1:35" ht="17.399999999999999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22"/>
      <c r="L434" s="22"/>
      <c r="M434" s="22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</row>
    <row r="435" spans="1:35" ht="17.399999999999999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22"/>
      <c r="L435" s="22"/>
      <c r="M435" s="22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 spans="1:35" ht="17.399999999999999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22"/>
      <c r="L436" s="22"/>
      <c r="M436" s="22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</row>
    <row r="437" spans="1:35" ht="17.399999999999999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22"/>
      <c r="L437" s="22"/>
      <c r="M437" s="22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 spans="1:35" ht="17.399999999999999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22"/>
      <c r="L438" s="22"/>
      <c r="M438" s="22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</row>
    <row r="439" spans="1:35" ht="17.39999999999999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22"/>
      <c r="L439" s="22"/>
      <c r="M439" s="22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 spans="1:35" ht="17.399999999999999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22"/>
      <c r="L440" s="22"/>
      <c r="M440" s="22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</row>
    <row r="441" spans="1:35" ht="17.399999999999999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22"/>
      <c r="L441" s="22"/>
      <c r="M441" s="22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 spans="1:35" ht="17.399999999999999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22"/>
      <c r="L442" s="22"/>
      <c r="M442" s="22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</row>
    <row r="443" spans="1:35" ht="17.399999999999999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22"/>
      <c r="L443" s="22"/>
      <c r="M443" s="22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 spans="1:35" ht="17.399999999999999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22"/>
      <c r="L444" s="22"/>
      <c r="M444" s="22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</row>
    <row r="445" spans="1:35" ht="17.399999999999999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22"/>
      <c r="L445" s="22"/>
      <c r="M445" s="22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 spans="1:35" ht="17.399999999999999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22"/>
      <c r="L446" s="22"/>
      <c r="M446" s="22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</row>
    <row r="447" spans="1:35" ht="17.399999999999999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22"/>
      <c r="L447" s="22"/>
      <c r="M447" s="22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 spans="1:35" ht="17.399999999999999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22"/>
      <c r="L448" s="22"/>
      <c r="M448" s="22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</row>
    <row r="449" spans="1:35" ht="17.39999999999999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22"/>
      <c r="L449" s="22"/>
      <c r="M449" s="22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 spans="1:35" ht="17.399999999999999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22"/>
      <c r="L450" s="22"/>
      <c r="M450" s="22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</row>
    <row r="451" spans="1:35" ht="17.399999999999999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22"/>
      <c r="L451" s="22"/>
      <c r="M451" s="22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 spans="1:35" ht="17.399999999999999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22"/>
      <c r="L452" s="22"/>
      <c r="M452" s="22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</row>
    <row r="453" spans="1:35" ht="17.399999999999999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22"/>
      <c r="L453" s="22"/>
      <c r="M453" s="22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 spans="1:35" ht="17.399999999999999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22"/>
      <c r="L454" s="22"/>
      <c r="M454" s="22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</row>
    <row r="455" spans="1:35" ht="17.399999999999999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22"/>
      <c r="L455" s="22"/>
      <c r="M455" s="22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 spans="1:35" ht="17.399999999999999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22"/>
      <c r="L456" s="22"/>
      <c r="M456" s="22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</row>
    <row r="457" spans="1:35" ht="17.399999999999999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22"/>
      <c r="L457" s="22"/>
      <c r="M457" s="22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 spans="1:35" ht="17.399999999999999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22"/>
      <c r="L458" s="22"/>
      <c r="M458" s="22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</row>
    <row r="459" spans="1:35" ht="17.39999999999999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22"/>
      <c r="L459" s="22"/>
      <c r="M459" s="22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 spans="1:35" ht="17.399999999999999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22"/>
      <c r="L460" s="22"/>
      <c r="M460" s="22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</row>
    <row r="461" spans="1:35" ht="17.399999999999999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22"/>
      <c r="L461" s="22"/>
      <c r="M461" s="22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 spans="1:35" ht="17.399999999999999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22"/>
      <c r="L462" s="22"/>
      <c r="M462" s="22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</row>
    <row r="463" spans="1:35" ht="17.399999999999999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22"/>
      <c r="L463" s="22"/>
      <c r="M463" s="22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 spans="1:35" ht="17.399999999999999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22"/>
      <c r="L464" s="22"/>
      <c r="M464" s="22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</row>
    <row r="465" spans="1:35" ht="17.399999999999999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22"/>
      <c r="L465" s="22"/>
      <c r="M465" s="22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 spans="1:35" ht="17.399999999999999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22"/>
      <c r="L466" s="22"/>
      <c r="M466" s="22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</row>
    <row r="467" spans="1:35" ht="17.399999999999999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22"/>
      <c r="L467" s="22"/>
      <c r="M467" s="22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 spans="1:35" ht="17.399999999999999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22"/>
      <c r="L468" s="22"/>
      <c r="M468" s="22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</row>
    <row r="469" spans="1:35" ht="17.39999999999999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22"/>
      <c r="L469" s="22"/>
      <c r="M469" s="22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 spans="1:35" ht="17.399999999999999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22"/>
      <c r="L470" s="22"/>
      <c r="M470" s="22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 spans="1:35" ht="17.399999999999999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22"/>
      <c r="L471" s="22"/>
      <c r="M471" s="22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 spans="1:35" ht="17.399999999999999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22"/>
      <c r="L472" s="22"/>
      <c r="M472" s="22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</row>
    <row r="473" spans="1:35" ht="17.399999999999999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22"/>
      <c r="L473" s="22"/>
      <c r="M473" s="22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 spans="1:35" ht="17.399999999999999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22"/>
      <c r="L474" s="22"/>
      <c r="M474" s="22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</row>
    <row r="475" spans="1:35" ht="17.399999999999999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22"/>
      <c r="L475" s="22"/>
      <c r="M475" s="22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 spans="1:35" ht="17.399999999999999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22"/>
      <c r="L476" s="22"/>
      <c r="M476" s="22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</row>
    <row r="477" spans="1:35" ht="17.399999999999999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22"/>
      <c r="L477" s="22"/>
      <c r="M477" s="22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 spans="1:35" ht="17.399999999999999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22"/>
      <c r="L478" s="22"/>
      <c r="M478" s="22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</row>
    <row r="479" spans="1:35" ht="17.39999999999999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22"/>
      <c r="L479" s="22"/>
      <c r="M479" s="22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 spans="1:35" ht="17.399999999999999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22"/>
      <c r="L480" s="22"/>
      <c r="M480" s="22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</row>
    <row r="481" spans="1:35" ht="17.399999999999999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22"/>
      <c r="L481" s="22"/>
      <c r="M481" s="22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 spans="1:35" ht="17.399999999999999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22"/>
      <c r="L482" s="22"/>
      <c r="M482" s="22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</row>
    <row r="483" spans="1:35" ht="17.399999999999999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22"/>
      <c r="L483" s="22"/>
      <c r="M483" s="22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spans="1:35" ht="17.399999999999999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22"/>
      <c r="L484" s="22"/>
      <c r="M484" s="22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</row>
    <row r="485" spans="1:35" ht="17.399999999999999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22"/>
      <c r="L485" s="22"/>
      <c r="M485" s="22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 spans="1:35" ht="17.399999999999999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22"/>
      <c r="L486" s="22"/>
      <c r="M486" s="22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</row>
    <row r="487" spans="1:35" ht="17.399999999999999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22"/>
      <c r="L487" s="22"/>
      <c r="M487" s="22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 spans="1:35" ht="17.399999999999999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22"/>
      <c r="L488" s="22"/>
      <c r="M488" s="22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</row>
    <row r="489" spans="1:35" ht="17.39999999999999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22"/>
      <c r="L489" s="22"/>
      <c r="M489" s="22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 spans="1:35" ht="17.399999999999999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22"/>
      <c r="L490" s="22"/>
      <c r="M490" s="22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</row>
    <row r="491" spans="1:35" ht="17.399999999999999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22"/>
      <c r="L491" s="22"/>
      <c r="M491" s="22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 spans="1:35" ht="17.399999999999999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22"/>
      <c r="L492" s="22"/>
      <c r="M492" s="22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</row>
    <row r="493" spans="1:35" ht="17.399999999999999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22"/>
      <c r="L493" s="22"/>
      <c r="M493" s="22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 spans="1:35" ht="17.399999999999999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22"/>
      <c r="L494" s="22"/>
      <c r="M494" s="22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</row>
    <row r="495" spans="1:35" ht="17.399999999999999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22"/>
      <c r="L495" s="22"/>
      <c r="M495" s="22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 spans="1:35" ht="17.399999999999999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22"/>
      <c r="L496" s="22"/>
      <c r="M496" s="22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</row>
    <row r="497" spans="1:35" ht="17.399999999999999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22"/>
      <c r="L497" s="22"/>
      <c r="M497" s="22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 spans="1:35" ht="17.399999999999999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22"/>
      <c r="L498" s="22"/>
      <c r="M498" s="22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</row>
    <row r="499" spans="1:35" ht="17.3999999999999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22"/>
      <c r="L499" s="22"/>
      <c r="M499" s="22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spans="1:35" ht="17.399999999999999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22"/>
      <c r="L500" s="22"/>
      <c r="M500" s="22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</row>
    <row r="501" spans="1:35" ht="17.399999999999999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22"/>
      <c r="L501" s="22"/>
      <c r="M501" s="22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 spans="1:35" ht="17.399999999999999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22"/>
      <c r="L502" s="22"/>
      <c r="M502" s="22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</row>
    <row r="503" spans="1:35" ht="17.399999999999999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22"/>
      <c r="L503" s="22"/>
      <c r="M503" s="22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 spans="1:35" ht="17.399999999999999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22"/>
      <c r="L504" s="22"/>
      <c r="M504" s="22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</row>
    <row r="505" spans="1:35" ht="17.399999999999999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22"/>
      <c r="L505" s="22"/>
      <c r="M505" s="22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 spans="1:35" ht="17.399999999999999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22"/>
      <c r="L506" s="22"/>
      <c r="M506" s="22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</row>
    <row r="507" spans="1:35" ht="17.399999999999999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22"/>
      <c r="L507" s="22"/>
      <c r="M507" s="22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spans="1:35" ht="17.399999999999999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22"/>
      <c r="L508" s="22"/>
      <c r="M508" s="22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</row>
    <row r="509" spans="1:35" ht="17.39999999999999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22"/>
      <c r="L509" s="22"/>
      <c r="M509" s="22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 spans="1:35" ht="17.399999999999999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22"/>
      <c r="L510" s="22"/>
      <c r="M510" s="22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</row>
    <row r="511" spans="1:35" ht="17.399999999999999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22"/>
      <c r="L511" s="22"/>
      <c r="M511" s="22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 spans="1:35" ht="17.399999999999999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22"/>
      <c r="L512" s="22"/>
      <c r="M512" s="22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</row>
    <row r="513" spans="1:35" ht="17.399999999999999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22"/>
      <c r="L513" s="22"/>
      <c r="M513" s="22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 spans="1:35" ht="17.399999999999999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22"/>
      <c r="L514" s="22"/>
      <c r="M514" s="22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</row>
    <row r="515" spans="1:35" ht="17.399999999999999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22"/>
      <c r="L515" s="22"/>
      <c r="M515" s="22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 spans="1:35" ht="17.399999999999999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22"/>
      <c r="L516" s="22"/>
      <c r="M516" s="22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</row>
    <row r="517" spans="1:35" ht="17.399999999999999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22"/>
      <c r="L517" s="22"/>
      <c r="M517" s="22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 spans="1:35" ht="17.399999999999999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22"/>
      <c r="L518" s="22"/>
      <c r="M518" s="22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</row>
    <row r="519" spans="1:35" ht="17.39999999999999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22"/>
      <c r="L519" s="22"/>
      <c r="M519" s="22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 spans="1:35" ht="17.399999999999999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22"/>
      <c r="L520" s="22"/>
      <c r="M520" s="22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</row>
    <row r="521" spans="1:35" ht="17.399999999999999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22"/>
      <c r="L521" s="22"/>
      <c r="M521" s="22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 spans="1:35" ht="17.399999999999999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22"/>
      <c r="L522" s="22"/>
      <c r="M522" s="22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</row>
    <row r="523" spans="1:35" ht="17.399999999999999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22"/>
      <c r="L523" s="22"/>
      <c r="M523" s="22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 spans="1:35" ht="17.399999999999999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22"/>
      <c r="L524" s="22"/>
      <c r="M524" s="22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</row>
    <row r="525" spans="1:35" ht="17.399999999999999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22"/>
      <c r="L525" s="22"/>
      <c r="M525" s="22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 spans="1:35" ht="17.399999999999999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22"/>
      <c r="L526" s="22"/>
      <c r="M526" s="22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</row>
    <row r="527" spans="1:35" ht="17.399999999999999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22"/>
      <c r="L527" s="22"/>
      <c r="M527" s="22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 spans="1:35" ht="17.399999999999999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22"/>
      <c r="L528" s="22"/>
      <c r="M528" s="22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</row>
    <row r="529" spans="1:35" ht="17.39999999999999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22"/>
      <c r="L529" s="22"/>
      <c r="M529" s="22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 spans="1:35" ht="17.399999999999999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22"/>
      <c r="L530" s="22"/>
      <c r="M530" s="22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</row>
    <row r="531" spans="1:35" ht="17.399999999999999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22"/>
      <c r="L531" s="22"/>
      <c r="M531" s="22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 spans="1:35" ht="17.399999999999999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22"/>
      <c r="L532" s="22"/>
      <c r="M532" s="22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</row>
    <row r="533" spans="1:35" ht="17.399999999999999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22"/>
      <c r="L533" s="22"/>
      <c r="M533" s="22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 spans="1:35" ht="17.399999999999999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22"/>
      <c r="L534" s="22"/>
      <c r="M534" s="22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</row>
    <row r="535" spans="1:35" ht="17.399999999999999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22"/>
      <c r="L535" s="22"/>
      <c r="M535" s="22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 spans="1:35" ht="17.399999999999999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22"/>
      <c r="L536" s="22"/>
      <c r="M536" s="22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</row>
    <row r="537" spans="1:35" ht="17.399999999999999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22"/>
      <c r="L537" s="22"/>
      <c r="M537" s="22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 spans="1:35" ht="17.399999999999999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22"/>
      <c r="L538" s="22"/>
      <c r="M538" s="22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</row>
    <row r="539" spans="1:35" ht="17.39999999999999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22"/>
      <c r="L539" s="22"/>
      <c r="M539" s="22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 spans="1:35" ht="17.399999999999999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22"/>
      <c r="L540" s="22"/>
      <c r="M540" s="22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</row>
    <row r="541" spans="1:35" ht="17.399999999999999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22"/>
      <c r="L541" s="22"/>
      <c r="M541" s="22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 spans="1:35" ht="17.399999999999999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22"/>
      <c r="L542" s="22"/>
      <c r="M542" s="22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</row>
    <row r="543" spans="1:35" ht="17.399999999999999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22"/>
      <c r="L543" s="22"/>
      <c r="M543" s="22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 spans="1:35" ht="17.399999999999999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22"/>
      <c r="L544" s="22"/>
      <c r="M544" s="22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</row>
    <row r="545" spans="1:35" ht="17.399999999999999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22"/>
      <c r="L545" s="22"/>
      <c r="M545" s="22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 spans="1:35" ht="17.399999999999999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22"/>
      <c r="L546" s="22"/>
      <c r="M546" s="22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</row>
    <row r="547" spans="1:35" ht="17.399999999999999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22"/>
      <c r="L547" s="22"/>
      <c r="M547" s="22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 spans="1:35" ht="17.399999999999999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22"/>
      <c r="L548" s="22"/>
      <c r="M548" s="22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</row>
    <row r="549" spans="1:35" ht="17.39999999999999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22"/>
      <c r="L549" s="22"/>
      <c r="M549" s="22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 spans="1:35" ht="17.399999999999999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22"/>
      <c r="L550" s="22"/>
      <c r="M550" s="22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</row>
    <row r="551" spans="1:35" ht="17.399999999999999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22"/>
      <c r="L551" s="22"/>
      <c r="M551" s="22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 spans="1:35" ht="17.399999999999999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22"/>
      <c r="L552" s="22"/>
      <c r="M552" s="22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</row>
    <row r="553" spans="1:35" ht="17.399999999999999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22"/>
      <c r="L553" s="22"/>
      <c r="M553" s="22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 spans="1:35" ht="17.399999999999999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22"/>
      <c r="L554" s="22"/>
      <c r="M554" s="22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</row>
    <row r="555" spans="1:35" ht="17.399999999999999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22"/>
      <c r="L555" s="22"/>
      <c r="M555" s="22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 spans="1:35" ht="17.399999999999999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22"/>
      <c r="L556" s="22"/>
      <c r="M556" s="22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</row>
    <row r="557" spans="1:35" ht="17.399999999999999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22"/>
      <c r="L557" s="22"/>
      <c r="M557" s="22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 spans="1:35" ht="17.399999999999999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22"/>
      <c r="L558" s="22"/>
      <c r="M558" s="22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</row>
    <row r="559" spans="1:35" ht="17.39999999999999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22"/>
      <c r="L559" s="22"/>
      <c r="M559" s="22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spans="1:35" ht="17.399999999999999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22"/>
      <c r="L560" s="22"/>
      <c r="M560" s="22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</row>
    <row r="561" spans="1:35" ht="17.399999999999999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22"/>
      <c r="L561" s="22"/>
      <c r="M561" s="22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spans="1:35" ht="17.399999999999999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22"/>
      <c r="L562" s="22"/>
      <c r="M562" s="22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</row>
    <row r="563" spans="1:35" ht="17.399999999999999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22"/>
      <c r="L563" s="22"/>
      <c r="M563" s="22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spans="1:35" ht="17.399999999999999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22"/>
      <c r="L564" s="22"/>
      <c r="M564" s="22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</row>
    <row r="565" spans="1:35" ht="17.399999999999999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22"/>
      <c r="L565" s="22"/>
      <c r="M565" s="22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spans="1:35" ht="17.399999999999999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22"/>
      <c r="L566" s="22"/>
      <c r="M566" s="22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</row>
    <row r="567" spans="1:35" ht="17.399999999999999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22"/>
      <c r="L567" s="22"/>
      <c r="M567" s="22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 spans="1:35" ht="17.399999999999999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22"/>
      <c r="L568" s="22"/>
      <c r="M568" s="22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</row>
    <row r="569" spans="1:35" ht="17.39999999999999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22"/>
      <c r="L569" s="22"/>
      <c r="M569" s="22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 spans="1:35" ht="17.399999999999999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22"/>
      <c r="L570" s="22"/>
      <c r="M570" s="22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</row>
    <row r="571" spans="1:35" ht="17.399999999999999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22"/>
      <c r="L571" s="22"/>
      <c r="M571" s="22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 spans="1:35" ht="17.399999999999999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22"/>
      <c r="L572" s="22"/>
      <c r="M572" s="22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</row>
    <row r="573" spans="1:35" ht="17.399999999999999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22"/>
      <c r="L573" s="22"/>
      <c r="M573" s="22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 spans="1:35" ht="17.399999999999999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22"/>
      <c r="L574" s="22"/>
      <c r="M574" s="22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</row>
    <row r="575" spans="1:35" ht="17.399999999999999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22"/>
      <c r="L575" s="22"/>
      <c r="M575" s="22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 spans="1:35" ht="17.399999999999999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22"/>
      <c r="L576" s="22"/>
      <c r="M576" s="22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</row>
    <row r="577" spans="1:35" ht="17.399999999999999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22"/>
      <c r="L577" s="22"/>
      <c r="M577" s="22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 spans="1:35" ht="17.399999999999999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22"/>
      <c r="L578" s="22"/>
      <c r="M578" s="22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</row>
    <row r="579" spans="1:35" ht="17.39999999999999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22"/>
      <c r="L579" s="22"/>
      <c r="M579" s="22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spans="1:35" ht="17.399999999999999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22"/>
      <c r="L580" s="22"/>
      <c r="M580" s="22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</row>
    <row r="581" spans="1:35" ht="17.399999999999999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22"/>
      <c r="L581" s="22"/>
      <c r="M581" s="22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 spans="1:35" ht="17.399999999999999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22"/>
      <c r="L582" s="22"/>
      <c r="M582" s="22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</row>
    <row r="583" spans="1:35" ht="17.399999999999999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22"/>
      <c r="L583" s="22"/>
      <c r="M583" s="22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 spans="1:35" ht="17.399999999999999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22"/>
      <c r="L584" s="22"/>
      <c r="M584" s="22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</row>
    <row r="585" spans="1:35" ht="17.399999999999999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22"/>
      <c r="L585" s="22"/>
      <c r="M585" s="22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 spans="1:35" ht="17.399999999999999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22"/>
      <c r="L586" s="22"/>
      <c r="M586" s="22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</row>
    <row r="587" spans="1:35" ht="17.399999999999999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22"/>
      <c r="L587" s="22"/>
      <c r="M587" s="22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 spans="1:35" ht="17.399999999999999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22"/>
      <c r="L588" s="22"/>
      <c r="M588" s="22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</row>
    <row r="589" spans="1:35" ht="17.39999999999999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22"/>
      <c r="L589" s="22"/>
      <c r="M589" s="22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 spans="1:35" ht="17.399999999999999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22"/>
      <c r="L590" s="22"/>
      <c r="M590" s="22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</row>
    <row r="591" spans="1:35" ht="17.399999999999999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22"/>
      <c r="L591" s="22"/>
      <c r="M591" s="22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 spans="1:35" ht="17.399999999999999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22"/>
      <c r="L592" s="22"/>
      <c r="M592" s="22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</row>
    <row r="593" spans="1:35" ht="17.399999999999999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22"/>
      <c r="L593" s="22"/>
      <c r="M593" s="22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spans="1:35" ht="17.399999999999999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22"/>
      <c r="L594" s="22"/>
      <c r="M594" s="22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</row>
    <row r="595" spans="1:35" ht="17.399999999999999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22"/>
      <c r="L595" s="22"/>
      <c r="M595" s="22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spans="1:35" ht="17.399999999999999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22"/>
      <c r="L596" s="22"/>
      <c r="M596" s="22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</row>
    <row r="597" spans="1:35" ht="17.399999999999999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22"/>
      <c r="L597" s="22"/>
      <c r="M597" s="22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spans="1:35" ht="17.399999999999999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22"/>
      <c r="L598" s="22"/>
      <c r="M598" s="22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</row>
    <row r="599" spans="1:35" ht="17.3999999999999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22"/>
      <c r="L599" s="22"/>
      <c r="M599" s="22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spans="1:35" ht="17.399999999999999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22"/>
      <c r="L600" s="22"/>
      <c r="M600" s="22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</row>
    <row r="601" spans="1:35" ht="17.399999999999999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22"/>
      <c r="L601" s="22"/>
      <c r="M601" s="22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 spans="1:35" ht="17.399999999999999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22"/>
      <c r="L602" s="22"/>
      <c r="M602" s="22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</row>
    <row r="603" spans="1:35" ht="17.399999999999999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22"/>
      <c r="L603" s="22"/>
      <c r="M603" s="22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 spans="1:35" ht="17.399999999999999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22"/>
      <c r="L604" s="22"/>
      <c r="M604" s="22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</row>
    <row r="605" spans="1:35" ht="17.399999999999999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22"/>
      <c r="L605" s="22"/>
      <c r="M605" s="22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spans="1:35" ht="17.399999999999999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22"/>
      <c r="L606" s="22"/>
      <c r="M606" s="22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</row>
    <row r="607" spans="1:35" ht="17.399999999999999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22"/>
      <c r="L607" s="22"/>
      <c r="M607" s="22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spans="1:35" ht="17.399999999999999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22"/>
      <c r="L608" s="22"/>
      <c r="M608" s="22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</row>
    <row r="609" spans="1:35" ht="17.39999999999999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22"/>
      <c r="L609" s="22"/>
      <c r="M609" s="22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spans="1:35" ht="17.399999999999999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22"/>
      <c r="L610" s="22"/>
      <c r="M610" s="22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</row>
    <row r="611" spans="1:35" ht="17.399999999999999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22"/>
      <c r="L611" s="22"/>
      <c r="M611" s="22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spans="1:35" ht="17.399999999999999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22"/>
      <c r="L612" s="22"/>
      <c r="M612" s="22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</row>
    <row r="613" spans="1:35" ht="17.399999999999999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22"/>
      <c r="L613" s="22"/>
      <c r="M613" s="22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spans="1:35" ht="17.399999999999999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22"/>
      <c r="L614" s="22"/>
      <c r="M614" s="22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</row>
    <row r="615" spans="1:35" ht="17.399999999999999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22"/>
      <c r="L615" s="22"/>
      <c r="M615" s="22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spans="1:35" ht="17.399999999999999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22"/>
      <c r="L616" s="22"/>
      <c r="M616" s="22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</row>
    <row r="617" spans="1:35" ht="17.399999999999999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22"/>
      <c r="L617" s="22"/>
      <c r="M617" s="22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spans="1:35" ht="17.399999999999999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22"/>
      <c r="L618" s="22"/>
      <c r="M618" s="22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</row>
    <row r="619" spans="1:35" ht="17.39999999999999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22"/>
      <c r="L619" s="22"/>
      <c r="M619" s="22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spans="1:35" ht="17.399999999999999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22"/>
      <c r="L620" s="22"/>
      <c r="M620" s="22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</row>
    <row r="621" spans="1:35" ht="17.399999999999999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22"/>
      <c r="L621" s="22"/>
      <c r="M621" s="22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spans="1:35" ht="17.399999999999999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22"/>
      <c r="L622" s="22"/>
      <c r="M622" s="22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</row>
    <row r="623" spans="1:35" ht="17.399999999999999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22"/>
      <c r="L623" s="22"/>
      <c r="M623" s="22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spans="1:35" ht="17.399999999999999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22"/>
      <c r="L624" s="22"/>
      <c r="M624" s="22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</row>
    <row r="625" spans="1:35" ht="17.399999999999999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22"/>
      <c r="L625" s="22"/>
      <c r="M625" s="22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spans="1:35" ht="17.399999999999999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22"/>
      <c r="L626" s="22"/>
      <c r="M626" s="22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</row>
    <row r="627" spans="1:35" ht="17.399999999999999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22"/>
      <c r="L627" s="22"/>
      <c r="M627" s="22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spans="1:35" ht="17.399999999999999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22"/>
      <c r="L628" s="22"/>
      <c r="M628" s="22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</row>
    <row r="629" spans="1:35" ht="17.39999999999999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22"/>
      <c r="L629" s="22"/>
      <c r="M629" s="22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spans="1:35" ht="17.399999999999999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22"/>
      <c r="L630" s="22"/>
      <c r="M630" s="22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</row>
    <row r="631" spans="1:35" ht="17.399999999999999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22"/>
      <c r="L631" s="22"/>
      <c r="M631" s="22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spans="1:35" ht="17.399999999999999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22"/>
      <c r="L632" s="22"/>
      <c r="M632" s="22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</row>
    <row r="633" spans="1:35" ht="17.399999999999999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22"/>
      <c r="L633" s="22"/>
      <c r="M633" s="22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spans="1:35" ht="17.399999999999999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22"/>
      <c r="L634" s="22"/>
      <c r="M634" s="22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</row>
    <row r="635" spans="1:35" ht="17.399999999999999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22"/>
      <c r="L635" s="22"/>
      <c r="M635" s="22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spans="1:35" ht="17.399999999999999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22"/>
      <c r="L636" s="22"/>
      <c r="M636" s="22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</row>
    <row r="637" spans="1:35" ht="17.399999999999999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22"/>
      <c r="L637" s="22"/>
      <c r="M637" s="22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spans="1:35" ht="17.399999999999999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22"/>
      <c r="L638" s="22"/>
      <c r="M638" s="22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</row>
    <row r="639" spans="1:35" ht="17.39999999999999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22"/>
      <c r="L639" s="22"/>
      <c r="M639" s="22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spans="1:35" ht="17.399999999999999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22"/>
      <c r="L640" s="22"/>
      <c r="M640" s="22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</row>
    <row r="641" spans="1:35" ht="17.399999999999999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22"/>
      <c r="L641" s="22"/>
      <c r="M641" s="22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spans="1:35" ht="17.399999999999999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22"/>
      <c r="L642" s="22"/>
      <c r="M642" s="22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</row>
    <row r="643" spans="1:35" ht="17.399999999999999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22"/>
      <c r="L643" s="22"/>
      <c r="M643" s="22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spans="1:35" ht="17.399999999999999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22"/>
      <c r="L644" s="22"/>
      <c r="M644" s="22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</row>
    <row r="645" spans="1:35" ht="17.399999999999999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22"/>
      <c r="L645" s="22"/>
      <c r="M645" s="22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spans="1:35" ht="17.399999999999999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22"/>
      <c r="L646" s="22"/>
      <c r="M646" s="22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</row>
    <row r="647" spans="1:35" ht="17.399999999999999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22"/>
      <c r="L647" s="22"/>
      <c r="M647" s="22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spans="1:35" ht="17.399999999999999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22"/>
      <c r="L648" s="22"/>
      <c r="M648" s="22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</row>
    <row r="649" spans="1:35" ht="17.39999999999999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22"/>
      <c r="L649" s="22"/>
      <c r="M649" s="22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spans="1:35" ht="17.399999999999999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22"/>
      <c r="L650" s="22"/>
      <c r="M650" s="22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</row>
    <row r="651" spans="1:35" ht="17.399999999999999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22"/>
      <c r="L651" s="22"/>
      <c r="M651" s="22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spans="1:35" ht="17.399999999999999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22"/>
      <c r="L652" s="22"/>
      <c r="M652" s="22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</row>
    <row r="653" spans="1:35" ht="17.399999999999999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22"/>
      <c r="L653" s="22"/>
      <c r="M653" s="22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 spans="1:35" ht="17.399999999999999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22"/>
      <c r="L654" s="22"/>
      <c r="M654" s="22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</row>
    <row r="655" spans="1:35" ht="17.399999999999999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22"/>
      <c r="L655" s="22"/>
      <c r="M655" s="22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spans="1:35" ht="17.399999999999999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22"/>
      <c r="L656" s="22"/>
      <c r="M656" s="22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</row>
    <row r="657" spans="1:35" ht="17.399999999999999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22"/>
      <c r="L657" s="22"/>
      <c r="M657" s="22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 spans="1:35" ht="17.399999999999999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22"/>
      <c r="L658" s="22"/>
      <c r="M658" s="22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</row>
    <row r="659" spans="1:35" ht="17.39999999999999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22"/>
      <c r="L659" s="22"/>
      <c r="M659" s="22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 spans="1:35" ht="17.399999999999999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22"/>
      <c r="L660" s="22"/>
      <c r="M660" s="22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</row>
    <row r="661" spans="1:35" ht="17.399999999999999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22"/>
      <c r="L661" s="22"/>
      <c r="M661" s="22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 spans="1:35" ht="17.399999999999999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22"/>
      <c r="L662" s="22"/>
      <c r="M662" s="22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</row>
    <row r="663" spans="1:35" ht="17.399999999999999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22"/>
      <c r="L663" s="22"/>
      <c r="M663" s="22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 spans="1:35" ht="17.399999999999999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22"/>
      <c r="L664" s="22"/>
      <c r="M664" s="22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</row>
    <row r="665" spans="1:35" ht="17.399999999999999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22"/>
      <c r="L665" s="22"/>
      <c r="M665" s="22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 spans="1:35" ht="17.399999999999999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22"/>
      <c r="L666" s="22"/>
      <c r="M666" s="22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</row>
    <row r="667" spans="1:35" ht="17.399999999999999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22"/>
      <c r="L667" s="22"/>
      <c r="M667" s="22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 spans="1:35" ht="17.399999999999999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22"/>
      <c r="L668" s="22"/>
      <c r="M668" s="22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</row>
    <row r="669" spans="1:35" ht="17.39999999999999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22"/>
      <c r="L669" s="22"/>
      <c r="M669" s="22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 spans="1:35" ht="17.399999999999999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22"/>
      <c r="L670" s="22"/>
      <c r="M670" s="22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</row>
    <row r="671" spans="1:35" ht="17.399999999999999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22"/>
      <c r="L671" s="22"/>
      <c r="M671" s="22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 spans="1:35" ht="17.399999999999999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22"/>
      <c r="L672" s="22"/>
      <c r="M672" s="22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</row>
    <row r="673" spans="1:35" ht="17.399999999999999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22"/>
      <c r="L673" s="22"/>
      <c r="M673" s="22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 spans="1:35" ht="17.399999999999999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22"/>
      <c r="L674" s="22"/>
      <c r="M674" s="22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</row>
    <row r="675" spans="1:35" ht="17.399999999999999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22"/>
      <c r="L675" s="22"/>
      <c r="M675" s="22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spans="1:35" ht="17.399999999999999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22"/>
      <c r="L676" s="22"/>
      <c r="M676" s="22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</row>
    <row r="677" spans="1:35" ht="17.399999999999999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22"/>
      <c r="L677" s="22"/>
      <c r="M677" s="22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 spans="1:35" ht="17.399999999999999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22"/>
      <c r="L678" s="22"/>
      <c r="M678" s="22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</row>
    <row r="679" spans="1:35" ht="17.39999999999999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22"/>
      <c r="L679" s="22"/>
      <c r="M679" s="22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 spans="1:35" ht="17.399999999999999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22"/>
      <c r="L680" s="22"/>
      <c r="M680" s="22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</row>
    <row r="681" spans="1:35" ht="17.399999999999999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22"/>
      <c r="L681" s="22"/>
      <c r="M681" s="22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 spans="1:35" ht="17.399999999999999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22"/>
      <c r="L682" s="22"/>
      <c r="M682" s="22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</row>
    <row r="683" spans="1:35" ht="17.399999999999999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22"/>
      <c r="L683" s="22"/>
      <c r="M683" s="22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spans="1:35" ht="17.399999999999999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22"/>
      <c r="L684" s="22"/>
      <c r="M684" s="22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</row>
    <row r="685" spans="1:35" ht="17.399999999999999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22"/>
      <c r="L685" s="22"/>
      <c r="M685" s="22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 spans="1:35" ht="17.399999999999999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22"/>
      <c r="L686" s="22"/>
      <c r="M686" s="22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</row>
    <row r="687" spans="1:35" ht="17.399999999999999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22"/>
      <c r="L687" s="22"/>
      <c r="M687" s="22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 spans="1:35" ht="17.399999999999999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22"/>
      <c r="L688" s="22"/>
      <c r="M688" s="22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</row>
    <row r="689" spans="1:35" ht="17.39999999999999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22"/>
      <c r="L689" s="22"/>
      <c r="M689" s="22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 spans="1:35" ht="17.399999999999999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22"/>
      <c r="L690" s="22"/>
      <c r="M690" s="22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</row>
    <row r="691" spans="1:35" ht="17.399999999999999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22"/>
      <c r="L691" s="22"/>
      <c r="M691" s="22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 spans="1:35" ht="17.399999999999999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22"/>
      <c r="L692" s="22"/>
      <c r="M692" s="22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</row>
    <row r="693" spans="1:35" ht="17.399999999999999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22"/>
      <c r="L693" s="22"/>
      <c r="M693" s="22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 spans="1:35" ht="17.399999999999999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22"/>
      <c r="L694" s="22"/>
      <c r="M694" s="22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</row>
    <row r="695" spans="1:35" ht="17.399999999999999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22"/>
      <c r="L695" s="22"/>
      <c r="M695" s="22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 spans="1:35" ht="17.399999999999999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22"/>
      <c r="L696" s="22"/>
      <c r="M696" s="22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</row>
    <row r="697" spans="1:35" ht="17.399999999999999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22"/>
      <c r="L697" s="22"/>
      <c r="M697" s="22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 spans="1:35" ht="17.399999999999999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22"/>
      <c r="L698" s="22"/>
      <c r="M698" s="22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</row>
    <row r="699" spans="1:35" ht="17.3999999999999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22"/>
      <c r="L699" s="22"/>
      <c r="M699" s="22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 spans="1:35" ht="17.399999999999999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22"/>
      <c r="L700" s="22"/>
      <c r="M700" s="22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</row>
    <row r="701" spans="1:35" ht="17.399999999999999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22"/>
      <c r="L701" s="22"/>
      <c r="M701" s="22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 spans="1:35" ht="17.399999999999999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22"/>
      <c r="L702" s="22"/>
      <c r="M702" s="22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</row>
    <row r="703" spans="1:35" ht="17.399999999999999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22"/>
      <c r="L703" s="22"/>
      <c r="M703" s="22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 spans="1:35" ht="17.399999999999999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22"/>
      <c r="L704" s="22"/>
      <c r="M704" s="22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</row>
    <row r="705" spans="1:35" ht="17.399999999999999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22"/>
      <c r="L705" s="22"/>
      <c r="M705" s="22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 spans="1:35" ht="17.399999999999999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22"/>
      <c r="L706" s="22"/>
      <c r="M706" s="22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</row>
    <row r="707" spans="1:35" ht="17.399999999999999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22"/>
      <c r="L707" s="22"/>
      <c r="M707" s="22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 spans="1:35" ht="17.399999999999999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22"/>
      <c r="L708" s="22"/>
      <c r="M708" s="22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</row>
    <row r="709" spans="1:35" ht="17.39999999999999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22"/>
      <c r="L709" s="22"/>
      <c r="M709" s="22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 spans="1:35" ht="17.399999999999999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22"/>
      <c r="L710" s="22"/>
      <c r="M710" s="22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</row>
    <row r="711" spans="1:35" ht="17.399999999999999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22"/>
      <c r="L711" s="22"/>
      <c r="M711" s="22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 spans="1:35" ht="17.399999999999999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22"/>
      <c r="L712" s="22"/>
      <c r="M712" s="22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</row>
    <row r="713" spans="1:35" ht="17.399999999999999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22"/>
      <c r="L713" s="22"/>
      <c r="M713" s="22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spans="1:35" ht="17.399999999999999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22"/>
      <c r="L714" s="22"/>
      <c r="M714" s="22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</row>
    <row r="715" spans="1:35" ht="17.399999999999999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22"/>
      <c r="L715" s="22"/>
      <c r="M715" s="22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</row>
    <row r="716" spans="1:35" ht="17.399999999999999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22"/>
      <c r="L716" s="22"/>
      <c r="M716" s="22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</row>
    <row r="717" spans="1:35" ht="17.399999999999999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22"/>
      <c r="L717" s="22"/>
      <c r="M717" s="22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</row>
    <row r="718" spans="1:35" ht="17.399999999999999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22"/>
      <c r="L718" s="22"/>
      <c r="M718" s="22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</row>
    <row r="719" spans="1:35" ht="17.39999999999999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22"/>
      <c r="L719" s="22"/>
      <c r="M719" s="22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</row>
    <row r="720" spans="1:35" ht="17.399999999999999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22"/>
      <c r="L720" s="22"/>
      <c r="M720" s="22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</row>
    <row r="721" spans="1:35" ht="17.399999999999999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22"/>
      <c r="L721" s="22"/>
      <c r="M721" s="22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</row>
    <row r="722" spans="1:35" ht="17.399999999999999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22"/>
      <c r="L722" s="22"/>
      <c r="M722" s="22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</row>
    <row r="723" spans="1:35" ht="17.399999999999999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22"/>
      <c r="L723" s="22"/>
      <c r="M723" s="22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</row>
    <row r="724" spans="1:35" ht="17.399999999999999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22"/>
      <c r="L724" s="22"/>
      <c r="M724" s="22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</row>
    <row r="725" spans="1:35" ht="17.399999999999999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22"/>
      <c r="L725" s="22"/>
      <c r="M725" s="22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</row>
    <row r="726" spans="1:35" ht="17.399999999999999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22"/>
      <c r="L726" s="22"/>
      <c r="M726" s="22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</row>
    <row r="727" spans="1:35" ht="17.399999999999999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22"/>
      <c r="L727" s="22"/>
      <c r="M727" s="22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</row>
    <row r="728" spans="1:35" ht="17.399999999999999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22"/>
      <c r="L728" s="22"/>
      <c r="M728" s="22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</row>
    <row r="729" spans="1:35" ht="17.39999999999999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22"/>
      <c r="L729" s="22"/>
      <c r="M729" s="22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</row>
    <row r="730" spans="1:35" ht="17.399999999999999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22"/>
      <c r="L730" s="22"/>
      <c r="M730" s="22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</row>
    <row r="731" spans="1:35" ht="17.399999999999999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22"/>
      <c r="L731" s="22"/>
      <c r="M731" s="22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</row>
    <row r="732" spans="1:35" ht="17.399999999999999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22"/>
      <c r="L732" s="22"/>
      <c r="M732" s="22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</row>
    <row r="733" spans="1:35" ht="17.399999999999999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22"/>
      <c r="L733" s="22"/>
      <c r="M733" s="22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</row>
    <row r="734" spans="1:35" ht="17.399999999999999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22"/>
      <c r="L734" s="22"/>
      <c r="M734" s="22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</row>
    <row r="735" spans="1:35" ht="17.399999999999999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22"/>
      <c r="L735" s="22"/>
      <c r="M735" s="22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</row>
    <row r="736" spans="1:35" ht="17.399999999999999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22"/>
      <c r="L736" s="22"/>
      <c r="M736" s="22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</row>
    <row r="737" spans="1:35" ht="17.399999999999999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22"/>
      <c r="L737" s="22"/>
      <c r="M737" s="22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 spans="1:35" ht="17.399999999999999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22"/>
      <c r="L738" s="22"/>
      <c r="M738" s="22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</row>
    <row r="739" spans="1:35" ht="17.39999999999999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22"/>
      <c r="L739" s="22"/>
      <c r="M739" s="22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</row>
    <row r="740" spans="1:35" ht="17.399999999999999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22"/>
      <c r="L740" s="22"/>
      <c r="M740" s="22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</row>
    <row r="741" spans="1:35" ht="17.399999999999999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22"/>
      <c r="L741" s="22"/>
      <c r="M741" s="22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</row>
    <row r="742" spans="1:35" ht="17.399999999999999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22"/>
      <c r="L742" s="22"/>
      <c r="M742" s="22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</row>
    <row r="743" spans="1:35" ht="17.399999999999999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22"/>
      <c r="L743" s="22"/>
      <c r="M743" s="22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</row>
    <row r="744" spans="1:35" ht="17.399999999999999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22"/>
      <c r="L744" s="22"/>
      <c r="M744" s="22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</row>
    <row r="745" spans="1:35" ht="17.399999999999999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22"/>
      <c r="L745" s="22"/>
      <c r="M745" s="22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</row>
    <row r="746" spans="1:35" ht="17.399999999999999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22"/>
      <c r="L746" s="22"/>
      <c r="M746" s="22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</row>
    <row r="747" spans="1:35" ht="17.399999999999999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22"/>
      <c r="L747" s="22"/>
      <c r="M747" s="22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</row>
    <row r="748" spans="1:35" ht="17.399999999999999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22"/>
      <c r="L748" s="22"/>
      <c r="M748" s="22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</row>
    <row r="749" spans="1:35" ht="17.39999999999999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22"/>
      <c r="L749" s="22"/>
      <c r="M749" s="22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</row>
    <row r="750" spans="1:35" ht="17.399999999999999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22"/>
      <c r="L750" s="22"/>
      <c r="M750" s="22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</row>
    <row r="751" spans="1:35" ht="17.399999999999999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22"/>
      <c r="L751" s="22"/>
      <c r="M751" s="22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</row>
    <row r="752" spans="1:35" ht="17.399999999999999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22"/>
      <c r="L752" s="22"/>
      <c r="M752" s="22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</row>
    <row r="753" spans="1:35" ht="17.399999999999999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22"/>
      <c r="L753" s="22"/>
      <c r="M753" s="22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</row>
    <row r="754" spans="1:35" ht="17.399999999999999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22"/>
      <c r="L754" s="22"/>
      <c r="M754" s="22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</row>
    <row r="755" spans="1:35" ht="17.399999999999999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22"/>
      <c r="L755" s="22"/>
      <c r="M755" s="22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</row>
    <row r="756" spans="1:35" ht="17.399999999999999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22"/>
      <c r="L756" s="22"/>
      <c r="M756" s="22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</row>
    <row r="757" spans="1:35" ht="17.399999999999999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22"/>
      <c r="L757" s="22"/>
      <c r="M757" s="22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</row>
    <row r="758" spans="1:35" ht="17.399999999999999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22"/>
      <c r="L758" s="22"/>
      <c r="M758" s="22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</row>
    <row r="759" spans="1:35" ht="17.39999999999999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22"/>
      <c r="L759" s="22"/>
      <c r="M759" s="22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</row>
    <row r="760" spans="1:35" ht="17.399999999999999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22"/>
      <c r="L760" s="22"/>
      <c r="M760" s="22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</row>
    <row r="761" spans="1:35" ht="17.399999999999999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22"/>
      <c r="L761" s="22"/>
      <c r="M761" s="22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</row>
    <row r="762" spans="1:35" ht="17.399999999999999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22"/>
      <c r="L762" s="22"/>
      <c r="M762" s="22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</row>
    <row r="763" spans="1:35" ht="17.399999999999999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22"/>
      <c r="L763" s="22"/>
      <c r="M763" s="22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</row>
    <row r="764" spans="1:35" ht="17.399999999999999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22"/>
      <c r="L764" s="22"/>
      <c r="M764" s="22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</row>
    <row r="765" spans="1:35" ht="17.399999999999999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22"/>
      <c r="L765" s="22"/>
      <c r="M765" s="22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</row>
    <row r="766" spans="1:35" ht="17.399999999999999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22"/>
      <c r="L766" s="22"/>
      <c r="M766" s="22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</row>
    <row r="767" spans="1:35" ht="17.399999999999999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22"/>
      <c r="L767" s="22"/>
      <c r="M767" s="22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</row>
    <row r="768" spans="1:35" ht="17.399999999999999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22"/>
      <c r="L768" s="22"/>
      <c r="M768" s="22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</row>
    <row r="769" spans="1:35" ht="17.39999999999999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22"/>
      <c r="L769" s="22"/>
      <c r="M769" s="22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</row>
    <row r="770" spans="1:35" ht="17.399999999999999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22"/>
      <c r="L770" s="22"/>
      <c r="M770" s="22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</row>
    <row r="771" spans="1:35" ht="17.399999999999999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22"/>
      <c r="L771" s="22"/>
      <c r="M771" s="22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</row>
    <row r="772" spans="1:35" ht="17.399999999999999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22"/>
      <c r="L772" s="22"/>
      <c r="M772" s="22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</row>
    <row r="773" spans="1:35" ht="17.399999999999999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22"/>
      <c r="L773" s="22"/>
      <c r="M773" s="22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</row>
    <row r="774" spans="1:35" ht="17.399999999999999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22"/>
      <c r="L774" s="22"/>
      <c r="M774" s="22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</row>
    <row r="775" spans="1:35" ht="17.399999999999999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22"/>
      <c r="L775" s="22"/>
      <c r="M775" s="22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</row>
    <row r="776" spans="1:35" ht="17.399999999999999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22"/>
      <c r="L776" s="22"/>
      <c r="M776" s="22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</row>
    <row r="777" spans="1:35" ht="17.399999999999999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22"/>
      <c r="L777" s="22"/>
      <c r="M777" s="22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</row>
    <row r="778" spans="1:35" ht="17.399999999999999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22"/>
      <c r="L778" s="22"/>
      <c r="M778" s="22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</row>
    <row r="779" spans="1:35" ht="17.39999999999999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22"/>
      <c r="L779" s="22"/>
      <c r="M779" s="22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</row>
    <row r="780" spans="1:35" ht="17.399999999999999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22"/>
      <c r="L780" s="22"/>
      <c r="M780" s="22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</row>
    <row r="781" spans="1:35" ht="17.399999999999999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22"/>
      <c r="L781" s="22"/>
      <c r="M781" s="22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</row>
    <row r="782" spans="1:35" ht="17.399999999999999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22"/>
      <c r="L782" s="22"/>
      <c r="M782" s="22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</row>
    <row r="783" spans="1:35" ht="17.399999999999999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22"/>
      <c r="L783" s="22"/>
      <c r="M783" s="22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</row>
    <row r="784" spans="1:35" ht="17.399999999999999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22"/>
      <c r="L784" s="22"/>
      <c r="M784" s="22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</row>
    <row r="785" spans="1:35" ht="17.399999999999999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22"/>
      <c r="L785" s="22"/>
      <c r="M785" s="22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</row>
    <row r="786" spans="1:35" ht="17.399999999999999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22"/>
      <c r="L786" s="22"/>
      <c r="M786" s="22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</row>
    <row r="787" spans="1:35" ht="17.399999999999999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22"/>
      <c r="L787" s="22"/>
      <c r="M787" s="22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</row>
    <row r="788" spans="1:35" ht="17.399999999999999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22"/>
      <c r="L788" s="22"/>
      <c r="M788" s="22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</row>
    <row r="789" spans="1:35" ht="17.39999999999999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22"/>
      <c r="L789" s="22"/>
      <c r="M789" s="22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</row>
    <row r="790" spans="1:35" ht="17.399999999999999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22"/>
      <c r="L790" s="22"/>
      <c r="M790" s="22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</row>
    <row r="791" spans="1:35" ht="17.399999999999999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22"/>
      <c r="L791" s="22"/>
      <c r="M791" s="22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</row>
    <row r="792" spans="1:35" ht="17.399999999999999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22"/>
      <c r="L792" s="22"/>
      <c r="M792" s="22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</row>
    <row r="793" spans="1:35" ht="17.399999999999999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22"/>
      <c r="L793" s="22"/>
      <c r="M793" s="22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</row>
    <row r="794" spans="1:35" ht="17.399999999999999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22"/>
      <c r="L794" s="22"/>
      <c r="M794" s="22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</row>
    <row r="795" spans="1:35" ht="17.399999999999999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22"/>
      <c r="L795" s="22"/>
      <c r="M795" s="22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</row>
    <row r="796" spans="1:35" ht="17.399999999999999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22"/>
      <c r="L796" s="22"/>
      <c r="M796" s="22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</row>
    <row r="797" spans="1:35" ht="17.399999999999999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22"/>
      <c r="L797" s="22"/>
      <c r="M797" s="22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</row>
    <row r="798" spans="1:35" ht="17.399999999999999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22"/>
      <c r="L798" s="22"/>
      <c r="M798" s="22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</row>
    <row r="799" spans="1:35" ht="17.3999999999999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22"/>
      <c r="L799" s="22"/>
      <c r="M799" s="22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</row>
    <row r="800" spans="1:35" ht="17.399999999999999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22"/>
      <c r="L800" s="22"/>
      <c r="M800" s="22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</row>
    <row r="801" spans="1:35" ht="17.399999999999999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22"/>
      <c r="L801" s="22"/>
      <c r="M801" s="22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</row>
    <row r="802" spans="1:35" ht="17.399999999999999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22"/>
      <c r="L802" s="22"/>
      <c r="M802" s="22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</row>
    <row r="803" spans="1:35" ht="17.399999999999999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22"/>
      <c r="L803" s="22"/>
      <c r="M803" s="22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</row>
    <row r="804" spans="1:35" ht="17.399999999999999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22"/>
      <c r="L804" s="22"/>
      <c r="M804" s="22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</row>
    <row r="805" spans="1:35" ht="17.399999999999999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22"/>
      <c r="L805" s="22"/>
      <c r="M805" s="22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</row>
    <row r="806" spans="1:35" ht="17.399999999999999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22"/>
      <c r="L806" s="22"/>
      <c r="M806" s="22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</row>
    <row r="807" spans="1:35" ht="17.399999999999999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22"/>
      <c r="L807" s="22"/>
      <c r="M807" s="22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</row>
    <row r="808" spans="1:35" ht="17.399999999999999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22"/>
      <c r="L808" s="22"/>
      <c r="M808" s="22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</row>
    <row r="809" spans="1:35" ht="17.39999999999999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22"/>
      <c r="L809" s="22"/>
      <c r="M809" s="22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</row>
    <row r="810" spans="1:35" ht="17.399999999999999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22"/>
      <c r="L810" s="22"/>
      <c r="M810" s="22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</row>
    <row r="811" spans="1:35" ht="17.399999999999999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22"/>
      <c r="L811" s="22"/>
      <c r="M811" s="22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</row>
    <row r="812" spans="1:35" ht="17.399999999999999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22"/>
      <c r="L812" s="22"/>
      <c r="M812" s="22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</row>
    <row r="813" spans="1:35" ht="17.399999999999999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22"/>
      <c r="L813" s="22"/>
      <c r="M813" s="22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</row>
    <row r="814" spans="1:35" ht="17.399999999999999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22"/>
      <c r="L814" s="22"/>
      <c r="M814" s="22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</row>
    <row r="815" spans="1:35" ht="17.399999999999999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22"/>
      <c r="L815" s="22"/>
      <c r="M815" s="22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</row>
    <row r="816" spans="1:35" ht="17.399999999999999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22"/>
      <c r="L816" s="22"/>
      <c r="M816" s="22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</row>
    <row r="817" spans="1:35" ht="17.399999999999999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22"/>
      <c r="L817" s="22"/>
      <c r="M817" s="22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</row>
    <row r="818" spans="1:35" ht="17.399999999999999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22"/>
      <c r="L818" s="22"/>
      <c r="M818" s="22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</row>
    <row r="819" spans="1:35" ht="17.39999999999999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22"/>
      <c r="L819" s="22"/>
      <c r="M819" s="22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</row>
    <row r="820" spans="1:35" ht="17.399999999999999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22"/>
      <c r="L820" s="22"/>
      <c r="M820" s="22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</row>
    <row r="821" spans="1:35" ht="17.399999999999999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22"/>
      <c r="L821" s="22"/>
      <c r="M821" s="22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</row>
    <row r="822" spans="1:35" ht="17.399999999999999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22"/>
      <c r="L822" s="22"/>
      <c r="M822" s="22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</row>
    <row r="823" spans="1:35" ht="17.399999999999999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22"/>
      <c r="L823" s="22"/>
      <c r="M823" s="22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</row>
    <row r="824" spans="1:35" ht="17.399999999999999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22"/>
      <c r="L824" s="22"/>
      <c r="M824" s="22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</row>
    <row r="825" spans="1:35" ht="17.399999999999999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22"/>
      <c r="L825" s="22"/>
      <c r="M825" s="22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</row>
    <row r="826" spans="1:35" ht="17.399999999999999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22"/>
      <c r="L826" s="22"/>
      <c r="M826" s="22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</row>
    <row r="827" spans="1:35" ht="17.399999999999999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22"/>
      <c r="L827" s="22"/>
      <c r="M827" s="22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</row>
    <row r="828" spans="1:35" ht="17.399999999999999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22"/>
      <c r="L828" s="22"/>
      <c r="M828" s="22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</row>
    <row r="829" spans="1:35" ht="17.39999999999999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22"/>
      <c r="L829" s="22"/>
      <c r="M829" s="22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</row>
    <row r="830" spans="1:35" ht="17.399999999999999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22"/>
      <c r="L830" s="22"/>
      <c r="M830" s="22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</row>
    <row r="831" spans="1:35" ht="17.399999999999999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22"/>
      <c r="L831" s="22"/>
      <c r="M831" s="22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</row>
    <row r="832" spans="1:35" ht="17.399999999999999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22"/>
      <c r="L832" s="22"/>
      <c r="M832" s="22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</row>
    <row r="833" spans="1:35" ht="17.399999999999999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22"/>
      <c r="L833" s="22"/>
      <c r="M833" s="22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</row>
    <row r="834" spans="1:35" ht="17.399999999999999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22"/>
      <c r="L834" s="22"/>
      <c r="M834" s="22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</row>
    <row r="835" spans="1:35" ht="17.399999999999999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22"/>
      <c r="L835" s="22"/>
      <c r="M835" s="22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</row>
    <row r="836" spans="1:35" ht="17.399999999999999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22"/>
      <c r="L836" s="22"/>
      <c r="M836" s="22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</row>
    <row r="837" spans="1:35" ht="17.399999999999999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22"/>
      <c r="L837" s="22"/>
      <c r="M837" s="22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</row>
    <row r="838" spans="1:35" ht="17.399999999999999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22"/>
      <c r="L838" s="22"/>
      <c r="M838" s="22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</row>
    <row r="839" spans="1:35" ht="17.39999999999999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22"/>
      <c r="L839" s="22"/>
      <c r="M839" s="22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</row>
    <row r="840" spans="1:35" ht="17.399999999999999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22"/>
      <c r="L840" s="22"/>
      <c r="M840" s="22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</row>
    <row r="841" spans="1:35" ht="17.399999999999999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22"/>
      <c r="L841" s="22"/>
      <c r="M841" s="22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</row>
    <row r="842" spans="1:35" ht="17.399999999999999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22"/>
      <c r="L842" s="22"/>
      <c r="M842" s="22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</row>
    <row r="843" spans="1:35" ht="17.399999999999999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22"/>
      <c r="L843" s="22"/>
      <c r="M843" s="22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</row>
    <row r="844" spans="1:35" ht="17.399999999999999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22"/>
      <c r="L844" s="22"/>
      <c r="M844" s="22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</row>
    <row r="845" spans="1:35" ht="17.399999999999999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22"/>
      <c r="L845" s="22"/>
      <c r="M845" s="22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</row>
    <row r="846" spans="1:35" ht="17.399999999999999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22"/>
      <c r="L846" s="22"/>
      <c r="M846" s="22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</row>
    <row r="847" spans="1:35" ht="17.399999999999999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22"/>
      <c r="L847" s="22"/>
      <c r="M847" s="22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</row>
    <row r="848" spans="1:35" ht="17.399999999999999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22"/>
      <c r="L848" s="22"/>
      <c r="M848" s="22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</row>
    <row r="849" spans="1:35" ht="17.39999999999999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22"/>
      <c r="L849" s="22"/>
      <c r="M849" s="22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</row>
    <row r="850" spans="1:35" ht="17.399999999999999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22"/>
      <c r="L850" s="22"/>
      <c r="M850" s="22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</row>
    <row r="851" spans="1:35" ht="17.399999999999999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22"/>
      <c r="L851" s="22"/>
      <c r="M851" s="22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</row>
    <row r="852" spans="1:35" ht="17.399999999999999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22"/>
      <c r="L852" s="22"/>
      <c r="M852" s="22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</row>
    <row r="853" spans="1:35" ht="17.399999999999999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22"/>
      <c r="L853" s="22"/>
      <c r="M853" s="22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</row>
    <row r="854" spans="1:35" ht="17.399999999999999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22"/>
      <c r="L854" s="22"/>
      <c r="M854" s="22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</row>
    <row r="855" spans="1:35" ht="17.399999999999999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22"/>
      <c r="L855" s="22"/>
      <c r="M855" s="22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</row>
    <row r="856" spans="1:35" ht="17.399999999999999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22"/>
      <c r="L856" s="22"/>
      <c r="M856" s="22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</row>
    <row r="857" spans="1:35" ht="17.399999999999999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22"/>
      <c r="L857" s="22"/>
      <c r="M857" s="22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</row>
    <row r="858" spans="1:35" ht="17.399999999999999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22"/>
      <c r="L858" s="22"/>
      <c r="M858" s="22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</row>
    <row r="859" spans="1:35" ht="17.39999999999999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22"/>
      <c r="L859" s="22"/>
      <c r="M859" s="22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</row>
    <row r="860" spans="1:35" ht="17.399999999999999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22"/>
      <c r="L860" s="22"/>
      <c r="M860" s="22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</row>
    <row r="861" spans="1:35" ht="17.399999999999999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22"/>
      <c r="L861" s="22"/>
      <c r="M861" s="22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</row>
    <row r="862" spans="1:35" ht="17.399999999999999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22"/>
      <c r="L862" s="22"/>
      <c r="M862" s="22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</row>
    <row r="863" spans="1:35" ht="17.399999999999999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22"/>
      <c r="L863" s="22"/>
      <c r="M863" s="22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</row>
    <row r="864" spans="1:35" ht="17.399999999999999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22"/>
      <c r="L864" s="22"/>
      <c r="M864" s="22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</row>
    <row r="865" spans="1:35" ht="17.399999999999999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22"/>
      <c r="L865" s="22"/>
      <c r="M865" s="22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</row>
    <row r="866" spans="1:35" ht="17.399999999999999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22"/>
      <c r="L866" s="22"/>
      <c r="M866" s="22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</row>
    <row r="867" spans="1:35" ht="17.399999999999999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22"/>
      <c r="L867" s="22"/>
      <c r="M867" s="22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</row>
    <row r="868" spans="1:35" ht="17.399999999999999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22"/>
      <c r="L868" s="22"/>
      <c r="M868" s="22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</row>
    <row r="869" spans="1:35" ht="17.39999999999999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22"/>
      <c r="L869" s="22"/>
      <c r="M869" s="22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</row>
    <row r="870" spans="1:35" ht="17.399999999999999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22"/>
      <c r="L870" s="22"/>
      <c r="M870" s="22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</row>
    <row r="871" spans="1:35" ht="17.399999999999999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22"/>
      <c r="L871" s="22"/>
      <c r="M871" s="22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</row>
    <row r="872" spans="1:35" ht="17.399999999999999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22"/>
      <c r="L872" s="22"/>
      <c r="M872" s="22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</row>
    <row r="873" spans="1:35" ht="17.399999999999999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22"/>
      <c r="L873" s="22"/>
      <c r="M873" s="22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</row>
    <row r="874" spans="1:35" ht="17.399999999999999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22"/>
      <c r="L874" s="22"/>
      <c r="M874" s="22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</row>
    <row r="875" spans="1:35" ht="17.399999999999999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22"/>
      <c r="L875" s="22"/>
      <c r="M875" s="22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</row>
    <row r="876" spans="1:35" ht="17.399999999999999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22"/>
      <c r="L876" s="22"/>
      <c r="M876" s="22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</row>
    <row r="877" spans="1:35" ht="17.399999999999999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22"/>
      <c r="L877" s="22"/>
      <c r="M877" s="22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</row>
    <row r="878" spans="1:35" ht="17.399999999999999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22"/>
      <c r="L878" s="22"/>
      <c r="M878" s="22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</row>
    <row r="879" spans="1:35" ht="17.39999999999999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22"/>
      <c r="L879" s="22"/>
      <c r="M879" s="22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</row>
    <row r="880" spans="1:35" ht="17.399999999999999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22"/>
      <c r="L880" s="22"/>
      <c r="M880" s="22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</row>
    <row r="881" spans="1:35" ht="17.399999999999999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22"/>
      <c r="L881" s="22"/>
      <c r="M881" s="22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</row>
    <row r="882" spans="1:35" ht="17.399999999999999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22"/>
      <c r="L882" s="22"/>
      <c r="M882" s="22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</row>
    <row r="883" spans="1:35" ht="17.399999999999999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22"/>
      <c r="L883" s="22"/>
      <c r="M883" s="22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</row>
    <row r="884" spans="1:35" ht="17.399999999999999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22"/>
      <c r="L884" s="22"/>
      <c r="M884" s="22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</row>
    <row r="885" spans="1:35" ht="17.399999999999999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22"/>
      <c r="L885" s="22"/>
      <c r="M885" s="22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</row>
    <row r="886" spans="1:35" ht="17.399999999999999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22"/>
      <c r="L886" s="22"/>
      <c r="M886" s="22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</row>
    <row r="887" spans="1:35" ht="17.399999999999999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22"/>
      <c r="L887" s="22"/>
      <c r="M887" s="22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</row>
    <row r="888" spans="1:35" ht="17.399999999999999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22"/>
      <c r="L888" s="22"/>
      <c r="M888" s="22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</row>
    <row r="889" spans="1:35" ht="17.39999999999999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22"/>
      <c r="L889" s="22"/>
      <c r="M889" s="22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</row>
    <row r="890" spans="1:35" ht="17.399999999999999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22"/>
      <c r="L890" s="22"/>
      <c r="M890" s="22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</row>
    <row r="891" spans="1:35" ht="17.399999999999999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22"/>
      <c r="L891" s="22"/>
      <c r="M891" s="22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</row>
    <row r="892" spans="1:35" ht="17.399999999999999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22"/>
      <c r="L892" s="22"/>
      <c r="M892" s="22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</row>
    <row r="893" spans="1:35" ht="17.399999999999999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22"/>
      <c r="L893" s="22"/>
      <c r="M893" s="22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</row>
    <row r="894" spans="1:35" ht="17.399999999999999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22"/>
      <c r="L894" s="22"/>
      <c r="M894" s="22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</row>
    <row r="895" spans="1:35" ht="17.399999999999999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22"/>
      <c r="L895" s="22"/>
      <c r="M895" s="22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</row>
    <row r="896" spans="1:35" ht="17.399999999999999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22"/>
      <c r="L896" s="22"/>
      <c r="M896" s="22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</row>
    <row r="897" spans="1:35" ht="17.399999999999999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22"/>
      <c r="L897" s="22"/>
      <c r="M897" s="22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</row>
    <row r="898" spans="1:35" ht="17.399999999999999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22"/>
      <c r="L898" s="22"/>
      <c r="M898" s="22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</row>
    <row r="899" spans="1:35" ht="17.3999999999999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22"/>
      <c r="L899" s="22"/>
      <c r="M899" s="22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</row>
    <row r="900" spans="1:35" ht="17.399999999999999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22"/>
      <c r="L900" s="22"/>
      <c r="M900" s="22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</row>
    <row r="901" spans="1:35" ht="17.399999999999999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22"/>
      <c r="L901" s="22"/>
      <c r="M901" s="22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</row>
    <row r="902" spans="1:35" ht="17.399999999999999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22"/>
      <c r="L902" s="22"/>
      <c r="M902" s="22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</row>
    <row r="903" spans="1:35" ht="17.399999999999999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22"/>
      <c r="L903" s="22"/>
      <c r="M903" s="22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</row>
    <row r="904" spans="1:35" ht="17.399999999999999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22"/>
      <c r="L904" s="22"/>
      <c r="M904" s="22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</row>
    <row r="905" spans="1:35" ht="17.399999999999999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22"/>
      <c r="L905" s="22"/>
      <c r="M905" s="22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</row>
    <row r="906" spans="1:35" ht="17.399999999999999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22"/>
      <c r="L906" s="22"/>
      <c r="M906" s="22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</row>
    <row r="907" spans="1:35" ht="17.399999999999999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22"/>
      <c r="L907" s="22"/>
      <c r="M907" s="22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</row>
    <row r="908" spans="1:35" ht="17.399999999999999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22"/>
      <c r="L908" s="22"/>
      <c r="M908" s="22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</row>
    <row r="909" spans="1:35" ht="17.39999999999999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22"/>
      <c r="L909" s="22"/>
      <c r="M909" s="22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</row>
    <row r="910" spans="1:35" ht="17.399999999999999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22"/>
      <c r="L910" s="22"/>
      <c r="M910" s="22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</row>
    <row r="911" spans="1:35" ht="17.399999999999999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22"/>
      <c r="L911" s="22"/>
      <c r="M911" s="22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</row>
    <row r="912" spans="1:35" ht="17.399999999999999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22"/>
      <c r="L912" s="22"/>
      <c r="M912" s="22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</row>
    <row r="913" spans="1:35" ht="17.399999999999999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22"/>
      <c r="L913" s="22"/>
      <c r="M913" s="22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</row>
    <row r="914" spans="1:35" ht="17.399999999999999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22"/>
      <c r="L914" s="22"/>
      <c r="M914" s="22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</row>
    <row r="915" spans="1:35" ht="17.399999999999999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22"/>
      <c r="L915" s="22"/>
      <c r="M915" s="22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</row>
    <row r="916" spans="1:35" ht="17.399999999999999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22"/>
      <c r="L916" s="22"/>
      <c r="M916" s="22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</row>
    <row r="917" spans="1:35" ht="17.399999999999999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22"/>
      <c r="L917" s="22"/>
      <c r="M917" s="22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</row>
    <row r="918" spans="1:35" ht="17.399999999999999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22"/>
      <c r="L918" s="22"/>
      <c r="M918" s="22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</row>
    <row r="919" spans="1:35" ht="17.39999999999999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22"/>
      <c r="L919" s="22"/>
      <c r="M919" s="22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</row>
    <row r="920" spans="1:35" ht="17.399999999999999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22"/>
      <c r="L920" s="22"/>
      <c r="M920" s="22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</row>
    <row r="921" spans="1:35" ht="17.399999999999999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22"/>
      <c r="L921" s="22"/>
      <c r="M921" s="22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</row>
    <row r="922" spans="1:35" ht="17.399999999999999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22"/>
      <c r="L922" s="22"/>
      <c r="M922" s="22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</row>
    <row r="923" spans="1:35" ht="17.399999999999999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22"/>
      <c r="L923" s="22"/>
      <c r="M923" s="22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</row>
    <row r="924" spans="1:35" ht="17.399999999999999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22"/>
      <c r="L924" s="22"/>
      <c r="M924" s="22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</row>
    <row r="925" spans="1:35" ht="17.399999999999999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22"/>
      <c r="L925" s="22"/>
      <c r="M925" s="22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</row>
    <row r="926" spans="1:35" ht="17.399999999999999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22"/>
      <c r="L926" s="22"/>
      <c r="M926" s="22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</row>
    <row r="927" spans="1:35" ht="17.399999999999999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22"/>
      <c r="L927" s="22"/>
      <c r="M927" s="22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</row>
    <row r="928" spans="1:35" ht="17.399999999999999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22"/>
      <c r="L928" s="22"/>
      <c r="M928" s="22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</row>
    <row r="929" spans="1:35" ht="17.39999999999999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22"/>
      <c r="L929" s="22"/>
      <c r="M929" s="22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</row>
    <row r="930" spans="1:35" ht="17.399999999999999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22"/>
      <c r="L930" s="22"/>
      <c r="M930" s="22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</row>
    <row r="931" spans="1:35" ht="17.399999999999999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22"/>
      <c r="L931" s="22"/>
      <c r="M931" s="22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</row>
    <row r="932" spans="1:35" ht="17.399999999999999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22"/>
      <c r="L932" s="22"/>
      <c r="M932" s="22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</row>
    <row r="933" spans="1:35" ht="17.399999999999999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22"/>
      <c r="L933" s="22"/>
      <c r="M933" s="22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</row>
    <row r="934" spans="1:35" ht="17.399999999999999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22"/>
      <c r="L934" s="22"/>
      <c r="M934" s="22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</row>
    <row r="935" spans="1:35" ht="17.399999999999999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22"/>
      <c r="L935" s="22"/>
      <c r="M935" s="22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</row>
    <row r="936" spans="1:35" ht="17.399999999999999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22"/>
      <c r="L936" s="22"/>
      <c r="M936" s="22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</row>
    <row r="937" spans="1:35" ht="17.399999999999999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22"/>
      <c r="L937" s="22"/>
      <c r="M937" s="22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</row>
    <row r="938" spans="1:35" ht="17.399999999999999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22"/>
      <c r="L938" s="22"/>
      <c r="M938" s="22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</row>
    <row r="939" spans="1:35" ht="17.39999999999999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22"/>
      <c r="L939" s="22"/>
      <c r="M939" s="22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</row>
    <row r="940" spans="1:35" ht="17.399999999999999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22"/>
      <c r="L940" s="22"/>
      <c r="M940" s="22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</row>
    <row r="941" spans="1:35" ht="17.399999999999999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22"/>
      <c r="L941" s="22"/>
      <c r="M941" s="22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</row>
    <row r="942" spans="1:35" ht="17.399999999999999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22"/>
      <c r="L942" s="22"/>
      <c r="M942" s="22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</row>
    <row r="943" spans="1:35" ht="17.399999999999999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22"/>
      <c r="L943" s="22"/>
      <c r="M943" s="22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</row>
    <row r="944" spans="1:35" ht="17.399999999999999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22"/>
      <c r="L944" s="22"/>
      <c r="M944" s="22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</row>
    <row r="945" spans="1:35" ht="17.399999999999999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22"/>
      <c r="L945" s="22"/>
      <c r="M945" s="22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</row>
    <row r="946" spans="1:35" ht="17.399999999999999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22"/>
      <c r="L946" s="22"/>
      <c r="M946" s="22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</row>
    <row r="947" spans="1:35" ht="17.399999999999999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22"/>
      <c r="L947" s="22"/>
      <c r="M947" s="22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</row>
    <row r="948" spans="1:35" ht="17.399999999999999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22"/>
      <c r="L948" s="22"/>
      <c r="M948" s="22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</row>
    <row r="949" spans="1:35" ht="17.39999999999999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22"/>
      <c r="L949" s="22"/>
      <c r="M949" s="22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</row>
    <row r="950" spans="1:35" ht="17.399999999999999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22"/>
      <c r="L950" s="22"/>
      <c r="M950" s="22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</row>
    <row r="951" spans="1:35" ht="17.399999999999999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22"/>
      <c r="L951" s="22"/>
      <c r="M951" s="22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</row>
    <row r="952" spans="1:35" ht="17.399999999999999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22"/>
      <c r="L952" s="22"/>
      <c r="M952" s="22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</row>
    <row r="953" spans="1:35" ht="17.399999999999999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22"/>
      <c r="L953" s="22"/>
      <c r="M953" s="22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</row>
    <row r="954" spans="1:35" ht="17.399999999999999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22"/>
      <c r="L954" s="22"/>
      <c r="M954" s="22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</row>
    <row r="955" spans="1:35" ht="17.399999999999999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22"/>
      <c r="L955" s="22"/>
      <c r="M955" s="22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</row>
    <row r="956" spans="1:35" ht="17.399999999999999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22"/>
      <c r="L956" s="22"/>
      <c r="M956" s="22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</row>
    <row r="957" spans="1:35" ht="17.399999999999999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22"/>
      <c r="L957" s="22"/>
      <c r="M957" s="22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</row>
    <row r="958" spans="1:35" ht="17.399999999999999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22"/>
      <c r="L958" s="22"/>
      <c r="M958" s="22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</row>
    <row r="959" spans="1:35" ht="17.39999999999999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22"/>
      <c r="L959" s="22"/>
      <c r="M959" s="22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</row>
    <row r="960" spans="1:35" ht="17.399999999999999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22"/>
      <c r="L960" s="22"/>
      <c r="M960" s="22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</row>
    <row r="961" spans="1:35" ht="17.399999999999999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22"/>
      <c r="L961" s="22"/>
      <c r="M961" s="22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</row>
    <row r="962" spans="1:35" ht="17.399999999999999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22"/>
      <c r="L962" s="22"/>
      <c r="M962" s="22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</row>
    <row r="963" spans="1:35" ht="17.399999999999999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22"/>
      <c r="L963" s="22"/>
      <c r="M963" s="22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</row>
    <row r="964" spans="1:35" ht="17.399999999999999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22"/>
      <c r="L964" s="22"/>
      <c r="M964" s="22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</row>
    <row r="965" spans="1:35" ht="17.399999999999999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22"/>
      <c r="L965" s="22"/>
      <c r="M965" s="22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</row>
    <row r="966" spans="1:35" ht="17.399999999999999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22"/>
      <c r="L966" s="22"/>
      <c r="M966" s="22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</row>
    <row r="967" spans="1:35" ht="17.399999999999999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22"/>
      <c r="L967" s="22"/>
      <c r="M967" s="22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</row>
    <row r="968" spans="1:35" ht="17.399999999999999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22"/>
      <c r="L968" s="22"/>
      <c r="M968" s="22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</row>
    <row r="969" spans="1:35" ht="17.39999999999999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22"/>
      <c r="L969" s="22"/>
      <c r="M969" s="22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</row>
    <row r="970" spans="1:35" ht="17.399999999999999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22"/>
      <c r="L970" s="22"/>
      <c r="M970" s="22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</row>
    <row r="971" spans="1:35" ht="17.399999999999999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22"/>
      <c r="L971" s="22"/>
      <c r="M971" s="22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</row>
    <row r="972" spans="1:35" ht="17.399999999999999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22"/>
      <c r="L972" s="22"/>
      <c r="M972" s="22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</row>
    <row r="973" spans="1:35" ht="17.399999999999999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22"/>
      <c r="L973" s="22"/>
      <c r="M973" s="22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</row>
    <row r="974" spans="1:35" ht="17.399999999999999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22"/>
      <c r="L974" s="22"/>
      <c r="M974" s="22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</row>
    <row r="975" spans="1:35" ht="17.399999999999999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22"/>
      <c r="L975" s="22"/>
      <c r="M975" s="22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</row>
    <row r="976" spans="1:35" ht="17.399999999999999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22"/>
      <c r="L976" s="22"/>
      <c r="M976" s="22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</row>
    <row r="977" spans="1:35" ht="17.399999999999999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22"/>
      <c r="L977" s="22"/>
      <c r="M977" s="22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</row>
    <row r="978" spans="1:35" ht="17.399999999999999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22"/>
      <c r="L978" s="22"/>
      <c r="M978" s="22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</row>
  </sheetData>
  <autoFilter ref="A1:AE278" xr:uid="{00000000-0009-0000-0000-000001000000}">
    <sortState xmlns:xlrd2="http://schemas.microsoft.com/office/spreadsheetml/2017/richdata2" ref="A2:AE278">
      <sortCondition ref="A1:A278"/>
    </sortState>
  </autoFilter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8E77-AF4E-492D-A1EC-48056FBA5FEE}">
  <sheetPr>
    <outlinePr summaryBelow="0" summaryRight="0"/>
  </sheetPr>
  <dimension ref="A1:AI988"/>
  <sheetViews>
    <sheetView workbookViewId="0">
      <pane ySplit="1" topLeftCell="A2" activePane="bottomLeft" state="frozen"/>
      <selection pane="bottomLeft" activeCell="M3" sqref="M3"/>
    </sheetView>
  </sheetViews>
  <sheetFormatPr defaultColWidth="12.6640625" defaultRowHeight="15.75" customHeight="1"/>
  <cols>
    <col min="1" max="1" width="9.77734375" style="32" customWidth="1"/>
    <col min="2" max="2" width="7.77734375" style="32" customWidth="1"/>
    <col min="3" max="3" width="12.21875" style="32" customWidth="1"/>
    <col min="4" max="5" width="13" style="32" customWidth="1"/>
    <col min="6" max="6" width="10.6640625" style="32" customWidth="1"/>
    <col min="7" max="7" width="18" style="32" customWidth="1"/>
    <col min="8" max="8" width="10.6640625" style="32" customWidth="1"/>
    <col min="9" max="9" width="10" style="32" customWidth="1"/>
    <col min="10" max="10" width="11.88671875" style="32" customWidth="1"/>
    <col min="11" max="12" width="12" style="32" customWidth="1"/>
    <col min="13" max="13" width="12.109375" style="32" customWidth="1"/>
    <col min="14" max="14" width="20.33203125" style="32" customWidth="1"/>
    <col min="15" max="16" width="14" style="32" customWidth="1"/>
    <col min="17" max="31" width="12" style="32" customWidth="1"/>
    <col min="32" max="16384" width="12.6640625" style="32"/>
  </cols>
  <sheetData>
    <row r="1" spans="1:35" ht="27.75" customHeight="1">
      <c r="A1" s="10" t="s">
        <v>80</v>
      </c>
      <c r="B1" s="10" t="s">
        <v>81</v>
      </c>
      <c r="C1" s="10" t="s">
        <v>1</v>
      </c>
      <c r="D1" s="10" t="s">
        <v>527</v>
      </c>
      <c r="E1" s="10" t="s">
        <v>82</v>
      </c>
      <c r="F1" s="10" t="s">
        <v>83</v>
      </c>
      <c r="G1" s="10" t="s">
        <v>528</v>
      </c>
      <c r="H1" s="10" t="s">
        <v>529</v>
      </c>
      <c r="I1" s="10" t="s">
        <v>4</v>
      </c>
      <c r="J1" s="10" t="s">
        <v>84</v>
      </c>
      <c r="K1" s="10" t="s">
        <v>5</v>
      </c>
      <c r="L1" s="10" t="s">
        <v>85</v>
      </c>
      <c r="M1" s="10" t="s">
        <v>16</v>
      </c>
      <c r="N1" s="10" t="s">
        <v>526</v>
      </c>
      <c r="O1" s="10" t="s">
        <v>570</v>
      </c>
      <c r="P1" s="10" t="s">
        <v>86</v>
      </c>
      <c r="Q1" s="10" t="s">
        <v>87</v>
      </c>
      <c r="R1" s="10" t="s">
        <v>88</v>
      </c>
      <c r="S1" s="10" t="s">
        <v>89</v>
      </c>
      <c r="T1" s="10" t="s">
        <v>90</v>
      </c>
      <c r="U1" s="10" t="s">
        <v>91</v>
      </c>
      <c r="V1" s="10" t="s">
        <v>92</v>
      </c>
      <c r="W1" s="10" t="s">
        <v>93</v>
      </c>
      <c r="X1" s="10" t="s">
        <v>94</v>
      </c>
      <c r="Y1" s="10" t="s">
        <v>95</v>
      </c>
      <c r="Z1" s="10" t="s">
        <v>96</v>
      </c>
      <c r="AA1" s="10" t="s">
        <v>97</v>
      </c>
      <c r="AB1" s="10" t="s">
        <v>98</v>
      </c>
      <c r="AC1" s="10" t="s">
        <v>99</v>
      </c>
      <c r="AD1" s="10" t="s">
        <v>100</v>
      </c>
      <c r="AE1" s="10" t="s">
        <v>101</v>
      </c>
      <c r="AF1" s="25"/>
      <c r="AG1" s="25"/>
      <c r="AH1" s="25"/>
      <c r="AI1" s="25"/>
    </row>
    <row r="2" spans="1:35" ht="17.399999999999999">
      <c r="A2" s="15" t="s">
        <v>20</v>
      </c>
      <c r="B2" s="15">
        <v>1</v>
      </c>
      <c r="C2" s="15" t="s">
        <v>45</v>
      </c>
      <c r="D2" s="15" t="s">
        <v>165</v>
      </c>
      <c r="E2" s="15">
        <v>-3.8715079999999999</v>
      </c>
      <c r="F2" s="15">
        <v>40.487380000000002</v>
      </c>
      <c r="G2" s="15" t="s">
        <v>166</v>
      </c>
      <c r="H2" s="15">
        <v>3.6241620000000001</v>
      </c>
      <c r="I2" s="15" t="s">
        <v>21</v>
      </c>
      <c r="J2" s="15">
        <f>VLOOKUP($I2,Distritos!$E$26:$P$57,8,FALSE)</f>
        <v>28350</v>
      </c>
      <c r="K2" s="15">
        <f>VLOOKUP($I2,Distritos!$E$26:$P$57,2,FALSE)</f>
        <v>1786</v>
      </c>
      <c r="L2" s="20">
        <f>VLOOKUP($I2,Distritos!$E$26:$P$57,9,FALSE)</f>
        <v>11303.797468354431</v>
      </c>
      <c r="M2" s="20">
        <f>VLOOKUP($I2,Distritos!$E$26:$P$57,10,FALSE)</f>
        <v>798.91666666666674</v>
      </c>
      <c r="N2" s="12">
        <f t="shared" ref="N2:N65" si="0">(J2*M2/K2)/19625.9665621735</f>
        <v>0.64616292442535428</v>
      </c>
      <c r="O2" s="12">
        <v>1.4</v>
      </c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25"/>
      <c r="AG2" s="25"/>
      <c r="AH2" s="25"/>
      <c r="AI2" s="25"/>
    </row>
    <row r="3" spans="1:35" ht="34.799999999999997">
      <c r="A3" s="19" t="s">
        <v>20</v>
      </c>
      <c r="B3" s="19">
        <v>2</v>
      </c>
      <c r="C3" s="19" t="s">
        <v>45</v>
      </c>
      <c r="D3" s="19" t="s">
        <v>167</v>
      </c>
      <c r="E3" s="19">
        <v>-3.8779029999999999</v>
      </c>
      <c r="F3" s="19">
        <v>40.490023000000001</v>
      </c>
      <c r="G3" s="19" t="s">
        <v>168</v>
      </c>
      <c r="H3" s="19">
        <v>3.9168720000000001</v>
      </c>
      <c r="I3" s="19" t="s">
        <v>34</v>
      </c>
      <c r="J3" s="19">
        <f>VLOOKUP($I3,Distritos!$E$26:$P$57,8,FALSE)</f>
        <v>27650</v>
      </c>
      <c r="K3" s="19">
        <f>VLOOKUP($I3,Distritos!$E$26:$P$57,2,FALSE)</f>
        <v>1391</v>
      </c>
      <c r="L3" s="21">
        <f>VLOOKUP($I3,Distritos!$E$26:$P$57,9,FALSE)</f>
        <v>10537.878787878788</v>
      </c>
      <c r="M3" s="21">
        <f>VLOOKUP($I3,Distritos!$E$26:$P$57,10,FALSE)</f>
        <v>687.98333333333335</v>
      </c>
      <c r="N3" s="16">
        <f t="shared" si="0"/>
        <v>0.69681079232480791</v>
      </c>
      <c r="O3" s="12">
        <v>1.4</v>
      </c>
      <c r="P3" s="18"/>
      <c r="Q3" s="18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5"/>
      <c r="AG3" s="25"/>
      <c r="AH3" s="25"/>
      <c r="AI3" s="25"/>
    </row>
    <row r="4" spans="1:35" ht="34.799999999999997">
      <c r="A4" s="15" t="s">
        <v>20</v>
      </c>
      <c r="B4" s="15">
        <v>3</v>
      </c>
      <c r="C4" s="15" t="s">
        <v>45</v>
      </c>
      <c r="D4" s="15" t="s">
        <v>169</v>
      </c>
      <c r="E4" s="15">
        <v>-3.8921079999999999</v>
      </c>
      <c r="F4" s="15">
        <v>40.488587000000003</v>
      </c>
      <c r="G4" s="15" t="s">
        <v>170</v>
      </c>
      <c r="H4" s="15">
        <v>4.0256959999999999</v>
      </c>
      <c r="I4" s="15" t="s">
        <v>43</v>
      </c>
      <c r="J4" s="15">
        <f>VLOOKUP($I4,Distritos!$E$26:$P$57,8,FALSE)</f>
        <v>29400</v>
      </c>
      <c r="K4" s="15">
        <f>VLOOKUP($I4,Distritos!$E$26:$P$57,2,FALSE)</f>
        <v>1195</v>
      </c>
      <c r="L4" s="20">
        <f>VLOOKUP($I4,Distritos!$E$26:$P$57,9,FALSE)</f>
        <v>18968.253968253968</v>
      </c>
      <c r="M4" s="20">
        <f>VLOOKUP($I4,Distritos!$E$26:$P$57,10,FALSE)</f>
        <v>573.23333333333335</v>
      </c>
      <c r="N4" s="12">
        <f t="shared" si="0"/>
        <v>0.71858774623001587</v>
      </c>
      <c r="O4" s="12">
        <v>1.4</v>
      </c>
      <c r="P4" s="14"/>
      <c r="Q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25"/>
      <c r="AG4" s="25"/>
      <c r="AH4" s="25"/>
      <c r="AI4" s="25"/>
    </row>
    <row r="5" spans="1:35" ht="34.799999999999997">
      <c r="A5" s="19" t="s">
        <v>20</v>
      </c>
      <c r="B5" s="19">
        <v>4</v>
      </c>
      <c r="C5" s="19" t="s">
        <v>45</v>
      </c>
      <c r="D5" s="19" t="s">
        <v>171</v>
      </c>
      <c r="E5" s="19">
        <v>-3.8843719999999999</v>
      </c>
      <c r="F5" s="19">
        <v>40.489165999999997</v>
      </c>
      <c r="G5" s="19" t="s">
        <v>172</v>
      </c>
      <c r="H5" s="19">
        <v>3.8985180000000001</v>
      </c>
      <c r="I5" s="19" t="s">
        <v>56</v>
      </c>
      <c r="J5" s="19">
        <f>VLOOKUP($I5,Distritos!$E$26:$P$57,8,FALSE)</f>
        <v>26950</v>
      </c>
      <c r="K5" s="19">
        <f>VLOOKUP($I5,Distritos!$E$26:$P$57,2,FALSE)</f>
        <v>1984</v>
      </c>
      <c r="L5" s="21">
        <f>VLOOKUP($I5,Distritos!$E$26:$P$57,9,FALSE)</f>
        <v>11402.298850574713</v>
      </c>
      <c r="M5" s="21">
        <f>VLOOKUP($I5,Distritos!$E$26:$P$57,10,FALSE)</f>
        <v>943.38333333333344</v>
      </c>
      <c r="N5" s="16">
        <f t="shared" si="0"/>
        <v>0.65294146070563897</v>
      </c>
      <c r="O5" s="12">
        <v>1.4</v>
      </c>
      <c r="P5" s="18"/>
      <c r="Q5" s="1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5"/>
      <c r="AG5" s="25"/>
      <c r="AH5" s="25"/>
      <c r="AI5" s="25"/>
    </row>
    <row r="6" spans="1:35" ht="34.799999999999997">
      <c r="A6" s="15" t="s">
        <v>20</v>
      </c>
      <c r="B6" s="15">
        <v>5</v>
      </c>
      <c r="C6" s="15" t="s">
        <v>45</v>
      </c>
      <c r="D6" s="15" t="s">
        <v>173</v>
      </c>
      <c r="E6" s="15">
        <v>-3.875016</v>
      </c>
      <c r="F6" s="15">
        <v>40.496215999999997</v>
      </c>
      <c r="G6" s="15" t="s">
        <v>174</v>
      </c>
      <c r="H6" s="15">
        <v>4.5964130000000001</v>
      </c>
      <c r="I6" s="15" t="s">
        <v>59</v>
      </c>
      <c r="J6" s="15">
        <f>VLOOKUP($I6,Distritos!$E$26:$P$57,8,FALSE)</f>
        <v>26950</v>
      </c>
      <c r="K6" s="15">
        <f>VLOOKUP($I6,Distritos!$E$26:$P$57,2,FALSE)</f>
        <v>2790</v>
      </c>
      <c r="L6" s="20">
        <f>VLOOKUP($I6,Distritos!$E$26:$P$57,9,FALSE)</f>
        <v>4982.1428571428569</v>
      </c>
      <c r="M6" s="20">
        <f>VLOOKUP($I6,Distritos!$E$26:$P$57,10,FALSE)</f>
        <v>1512.8166666666668</v>
      </c>
      <c r="N6" s="12">
        <f t="shared" si="0"/>
        <v>0.74457733504399437</v>
      </c>
      <c r="O6" s="12">
        <v>1.4</v>
      </c>
      <c r="P6" s="14"/>
      <c r="Q6" s="1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25"/>
      <c r="AG6" s="25"/>
      <c r="AH6" s="25"/>
      <c r="AI6" s="25"/>
    </row>
    <row r="7" spans="1:35" ht="34.799999999999997">
      <c r="A7" s="19" t="s">
        <v>20</v>
      </c>
      <c r="B7" s="19">
        <v>6</v>
      </c>
      <c r="C7" s="19" t="s">
        <v>45</v>
      </c>
      <c r="D7" s="19" t="s">
        <v>175</v>
      </c>
      <c r="E7" s="19">
        <v>-3.8772479999999998</v>
      </c>
      <c r="F7" s="19">
        <v>40.503917000000001</v>
      </c>
      <c r="G7" s="19" t="s">
        <v>176</v>
      </c>
      <c r="H7" s="19">
        <v>5.4567899999999998</v>
      </c>
      <c r="I7" s="19" t="s">
        <v>59</v>
      </c>
      <c r="J7" s="19">
        <f>VLOOKUP($I7,Distritos!$E$26:$P$57,8,FALSE)</f>
        <v>26950</v>
      </c>
      <c r="K7" s="19">
        <f>VLOOKUP($I7,Distritos!$E$26:$P$57,2,FALSE)</f>
        <v>2790</v>
      </c>
      <c r="L7" s="21">
        <f>VLOOKUP($I7,Distritos!$E$26:$P$57,9,FALSE)</f>
        <v>4982.1428571428569</v>
      </c>
      <c r="M7" s="21">
        <f>VLOOKUP($I7,Distritos!$E$26:$P$57,10,FALSE)</f>
        <v>1512.8166666666668</v>
      </c>
      <c r="N7" s="16">
        <f t="shared" si="0"/>
        <v>0.74457733504399437</v>
      </c>
      <c r="O7" s="12">
        <v>1.4</v>
      </c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5"/>
      <c r="AG7" s="25"/>
      <c r="AH7" s="25"/>
      <c r="AI7" s="25"/>
    </row>
    <row r="8" spans="1:35" ht="17.399999999999999">
      <c r="A8" s="15" t="s">
        <v>20</v>
      </c>
      <c r="B8" s="15">
        <v>7</v>
      </c>
      <c r="C8" s="15" t="s">
        <v>45</v>
      </c>
      <c r="D8" s="15" t="s">
        <v>177</v>
      </c>
      <c r="E8" s="15">
        <v>-3.88198</v>
      </c>
      <c r="F8" s="15">
        <v>40.485770000000002</v>
      </c>
      <c r="G8" s="15" t="s">
        <v>178</v>
      </c>
      <c r="H8" s="15">
        <v>3.4889839999999999</v>
      </c>
      <c r="I8" s="15" t="s">
        <v>58</v>
      </c>
      <c r="J8" s="15">
        <f>VLOOKUP($I8,Distritos!$E$26:$P$57,8,FALSE)</f>
        <v>25550</v>
      </c>
      <c r="K8" s="15">
        <f>VLOOKUP($I8,Distritos!$E$26:$P$57,2,FALSE)</f>
        <v>1795</v>
      </c>
      <c r="L8" s="20">
        <f>VLOOKUP($I8,Distritos!$E$26:$P$57,9,FALSE)</f>
        <v>22160.493827160491</v>
      </c>
      <c r="M8" s="20">
        <f>VLOOKUP($I8,Distritos!$E$26:$P$57,10,FALSE)</f>
        <v>887.93333333333339</v>
      </c>
      <c r="N8" s="12">
        <f t="shared" si="0"/>
        <v>0.64398500764364619</v>
      </c>
      <c r="O8" s="12">
        <v>1.4</v>
      </c>
      <c r="P8" s="14"/>
      <c r="Q8" s="14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25"/>
      <c r="AG8" s="25"/>
      <c r="AH8" s="25"/>
      <c r="AI8" s="25"/>
    </row>
    <row r="9" spans="1:35" ht="34.799999999999997">
      <c r="A9" s="15" t="s">
        <v>20</v>
      </c>
      <c r="B9" s="15">
        <v>8</v>
      </c>
      <c r="C9" s="15" t="s">
        <v>45</v>
      </c>
      <c r="D9" s="15" t="s">
        <v>181</v>
      </c>
      <c r="E9" s="15">
        <v>-3.870244</v>
      </c>
      <c r="F9" s="15">
        <v>40.483148</v>
      </c>
      <c r="G9" s="15" t="s">
        <v>182</v>
      </c>
      <c r="H9" s="15">
        <v>3.1661839999999999</v>
      </c>
      <c r="I9" s="15" t="s">
        <v>58</v>
      </c>
      <c r="J9" s="15">
        <f>VLOOKUP($I9,Distritos!$E$26:$P$57,8,FALSE)</f>
        <v>25550</v>
      </c>
      <c r="K9" s="15">
        <f>VLOOKUP($I9,Distritos!$E$26:$P$57,2,FALSE)</f>
        <v>1795</v>
      </c>
      <c r="L9" s="20">
        <f>VLOOKUP($I9,Distritos!$E$26:$P$57,9,FALSE)</f>
        <v>22160.493827160491</v>
      </c>
      <c r="M9" s="20">
        <f>VLOOKUP($I9,Distritos!$E$26:$P$57,10,FALSE)</f>
        <v>887.93333333333339</v>
      </c>
      <c r="N9" s="12">
        <f t="shared" si="0"/>
        <v>0.64398500764364619</v>
      </c>
      <c r="O9" s="12">
        <v>1.4</v>
      </c>
      <c r="P9" s="14"/>
      <c r="Q9" s="14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25"/>
      <c r="AG9" s="25"/>
      <c r="AH9" s="25"/>
      <c r="AI9" s="25"/>
    </row>
    <row r="10" spans="1:35" ht="34.799999999999997">
      <c r="A10" s="19" t="s">
        <v>20</v>
      </c>
      <c r="B10" s="19">
        <v>9</v>
      </c>
      <c r="C10" s="19" t="s">
        <v>62</v>
      </c>
      <c r="D10" s="19" t="s">
        <v>183</v>
      </c>
      <c r="E10" s="19">
        <v>-3.864922</v>
      </c>
      <c r="F10" s="19">
        <v>40.483277999999999</v>
      </c>
      <c r="G10" s="19" t="s">
        <v>184</v>
      </c>
      <c r="H10" s="19">
        <v>3.2651080000000001</v>
      </c>
      <c r="I10" s="19" t="s">
        <v>23</v>
      </c>
      <c r="J10" s="19">
        <f>VLOOKUP($I10,Distritos!$E$58:$P$75,8,FALSE)</f>
        <v>29750</v>
      </c>
      <c r="K10" s="19">
        <f>VLOOKUP($I10,Distritos!$E$58:$P$75,2,FALSE)</f>
        <v>1867</v>
      </c>
      <c r="L10" s="21">
        <f>VLOOKUP($I10,Distritos!$E$58:$P$75,9,FALSE)</f>
        <v>7911.016949152543</v>
      </c>
      <c r="M10" s="21">
        <f>VLOOKUP($I10,Distritos!$E$58:$P$75,10,FALSE)</f>
        <v>890.8</v>
      </c>
      <c r="N10" s="16">
        <f t="shared" si="0"/>
        <v>0.72325560154061352</v>
      </c>
      <c r="O10" s="12">
        <v>1.4</v>
      </c>
      <c r="P10" s="18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5"/>
      <c r="AG10" s="25"/>
      <c r="AH10" s="25"/>
      <c r="AI10" s="25"/>
    </row>
    <row r="11" spans="1:35" ht="17.399999999999999">
      <c r="A11" s="15" t="s">
        <v>20</v>
      </c>
      <c r="B11" s="15">
        <v>10</v>
      </c>
      <c r="C11" s="15" t="s">
        <v>45</v>
      </c>
      <c r="D11" s="15" t="s">
        <v>185</v>
      </c>
      <c r="E11" s="15">
        <v>-3.8592580000000001</v>
      </c>
      <c r="F11" s="15">
        <v>40.481450000000002</v>
      </c>
      <c r="G11" s="15" t="s">
        <v>186</v>
      </c>
      <c r="H11" s="15">
        <v>3.2317209999999998</v>
      </c>
      <c r="I11" s="15" t="s">
        <v>60</v>
      </c>
      <c r="J11" s="15">
        <f>VLOOKUP($I11,Distritos!$E$26:$P$57,8,FALSE)</f>
        <v>28700</v>
      </c>
      <c r="K11" s="15">
        <f>VLOOKUP($I11,Distritos!$E$26:$P$57,2,FALSE)</f>
        <v>1442</v>
      </c>
      <c r="L11" s="20">
        <f>VLOOKUP($I11,Distritos!$E$26:$P$57,9,FALSE)</f>
        <v>5301.4705882352937</v>
      </c>
      <c r="M11" s="20">
        <f>VLOOKUP($I11,Distritos!$E$26:$P$57,10,FALSE)</f>
        <v>668.16666666666663</v>
      </c>
      <c r="N11" s="12">
        <f t="shared" si="0"/>
        <v>0.67759530421307146</v>
      </c>
      <c r="O11" s="12">
        <v>1.4</v>
      </c>
      <c r="P11" s="14"/>
      <c r="Q11" s="1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5"/>
      <c r="AG11" s="25"/>
      <c r="AH11" s="25"/>
      <c r="AI11" s="25"/>
    </row>
    <row r="12" spans="1:35" ht="34.799999999999997">
      <c r="A12" s="19" t="s">
        <v>20</v>
      </c>
      <c r="B12" s="19">
        <v>11</v>
      </c>
      <c r="C12" s="19" t="s">
        <v>45</v>
      </c>
      <c r="D12" s="19" t="s">
        <v>187</v>
      </c>
      <c r="E12" s="19">
        <v>-3.854279</v>
      </c>
      <c r="F12" s="19">
        <v>40.479621999999999</v>
      </c>
      <c r="G12" s="19" t="s">
        <v>188</v>
      </c>
      <c r="H12" s="19">
        <v>3.2503839999999999</v>
      </c>
      <c r="I12" s="19" t="s">
        <v>60</v>
      </c>
      <c r="J12" s="19">
        <f>VLOOKUP($I12,Distritos!$E$26:$P$57,8,FALSE)</f>
        <v>28700</v>
      </c>
      <c r="K12" s="19">
        <f>VLOOKUP($I12,Distritos!$E$26:$P$57,2,FALSE)</f>
        <v>1442</v>
      </c>
      <c r="L12" s="21">
        <f>VLOOKUP($I12,Distritos!$E$26:$P$57,9,FALSE)</f>
        <v>5301.4705882352937</v>
      </c>
      <c r="M12" s="21">
        <f>VLOOKUP($I12,Distritos!$E$26:$P$57,10,FALSE)</f>
        <v>668.16666666666663</v>
      </c>
      <c r="N12" s="16">
        <f t="shared" si="0"/>
        <v>0.67759530421307146</v>
      </c>
      <c r="O12" s="12">
        <v>1.4</v>
      </c>
      <c r="P12" s="18"/>
      <c r="Q12" s="1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5"/>
      <c r="AG12" s="25"/>
      <c r="AH12" s="25"/>
      <c r="AI12" s="25"/>
    </row>
    <row r="13" spans="1:35" ht="34.799999999999997">
      <c r="A13" s="15" t="s">
        <v>20</v>
      </c>
      <c r="B13" s="15">
        <v>12</v>
      </c>
      <c r="C13" s="15" t="s">
        <v>62</v>
      </c>
      <c r="D13" s="15" t="s">
        <v>189</v>
      </c>
      <c r="E13" s="15">
        <v>-3.8664670000000001</v>
      </c>
      <c r="F13" s="15">
        <v>40.479686999999998</v>
      </c>
      <c r="G13" s="15" t="s">
        <v>190</v>
      </c>
      <c r="H13" s="15">
        <v>2.845809</v>
      </c>
      <c r="I13" s="15" t="s">
        <v>71</v>
      </c>
      <c r="J13" s="15">
        <f>VLOOKUP($I13,Distritos!$E$58:$P$75,8,FALSE)</f>
        <v>22950</v>
      </c>
      <c r="K13" s="15">
        <f>VLOOKUP($I13,Distritos!$E$58:$P$75,2,FALSE)</f>
        <v>1528</v>
      </c>
      <c r="L13" s="20">
        <f>VLOOKUP($I13,Distritos!$E$58:$P$75,9,FALSE)</f>
        <v>4805.0314465408801</v>
      </c>
      <c r="M13" s="20">
        <f>VLOOKUP($I13,Distritos!$E$58:$P$75,10,FALSE)</f>
        <v>687.71666666666658</v>
      </c>
      <c r="N13" s="12">
        <f t="shared" si="0"/>
        <v>0.52630540553779426</v>
      </c>
      <c r="O13" s="12">
        <v>1.4</v>
      </c>
      <c r="P13" s="14"/>
      <c r="Q13" s="1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25"/>
      <c r="AG13" s="25"/>
      <c r="AH13" s="25"/>
      <c r="AI13" s="25"/>
    </row>
    <row r="14" spans="1:35" ht="34.799999999999997">
      <c r="A14" s="19" t="s">
        <v>20</v>
      </c>
      <c r="B14" s="19">
        <v>13</v>
      </c>
      <c r="C14" s="19" t="s">
        <v>62</v>
      </c>
      <c r="D14" s="19" t="s">
        <v>191</v>
      </c>
      <c r="E14" s="19">
        <v>-3.8608030000000002</v>
      </c>
      <c r="F14" s="19">
        <v>40.478577999999999</v>
      </c>
      <c r="G14" s="19" t="s">
        <v>192</v>
      </c>
      <c r="H14" s="19">
        <v>2.8868299999999998</v>
      </c>
      <c r="I14" s="19" t="s">
        <v>74</v>
      </c>
      <c r="J14" s="19">
        <f>VLOOKUP($I14,Distritos!$E$58:$P$75,8,FALSE)</f>
        <v>33250</v>
      </c>
      <c r="K14" s="19">
        <f>VLOOKUP($I14,Distritos!$E$58:$P$75,2,FALSE)</f>
        <v>1164</v>
      </c>
      <c r="L14" s="21">
        <f>VLOOKUP($I14,Distritos!$E$58:$P$75,9,FALSE)</f>
        <v>3718.8498402555911</v>
      </c>
      <c r="M14" s="21">
        <f>VLOOKUP($I14,Distritos!$E$58:$P$75,10,FALSE)</f>
        <v>499.61666666666667</v>
      </c>
      <c r="N14" s="16">
        <f t="shared" si="0"/>
        <v>0.72718436436042433</v>
      </c>
      <c r="O14" s="12">
        <v>1.4</v>
      </c>
      <c r="P14" s="18"/>
      <c r="Q14" s="18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5"/>
      <c r="AG14" s="25"/>
      <c r="AH14" s="25"/>
      <c r="AI14" s="25"/>
    </row>
    <row r="15" spans="1:35" ht="34.799999999999997">
      <c r="A15" s="15" t="s">
        <v>20</v>
      </c>
      <c r="B15" s="15">
        <v>14</v>
      </c>
      <c r="C15" s="15" t="s">
        <v>62</v>
      </c>
      <c r="D15" s="15" t="s">
        <v>193</v>
      </c>
      <c r="E15" s="15">
        <v>-3.8560819999999998</v>
      </c>
      <c r="F15" s="15">
        <v>40.477663999999997</v>
      </c>
      <c r="G15" s="15" t="s">
        <v>194</v>
      </c>
      <c r="H15" s="15">
        <v>2.9849209999999999</v>
      </c>
      <c r="I15" s="15" t="s">
        <v>75</v>
      </c>
      <c r="J15" s="15">
        <f>VLOOKUP($I15,Distritos!$E$58:$P$75,8,FALSE)</f>
        <v>31150</v>
      </c>
      <c r="K15" s="15">
        <f>VLOOKUP($I15,Distritos!$E$58:$P$75,2,FALSE)</f>
        <v>1473</v>
      </c>
      <c r="L15" s="20">
        <f>VLOOKUP($I15,Distritos!$E$58:$P$75,9,FALSE)</f>
        <v>11784</v>
      </c>
      <c r="M15" s="20">
        <f>VLOOKUP($I15,Distritos!$E$58:$P$75,10,FALSE)</f>
        <v>706.98333333333335</v>
      </c>
      <c r="N15" s="12">
        <f t="shared" si="0"/>
        <v>0.76178676879910634</v>
      </c>
      <c r="O15" s="12">
        <v>1.4</v>
      </c>
      <c r="P15" s="14"/>
      <c r="Q15" s="14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25"/>
      <c r="AG15" s="25"/>
      <c r="AH15" s="25"/>
      <c r="AI15" s="25"/>
    </row>
    <row r="16" spans="1:35" ht="34.799999999999997">
      <c r="A16" s="19" t="s">
        <v>20</v>
      </c>
      <c r="B16" s="19">
        <v>15</v>
      </c>
      <c r="C16" s="19" t="s">
        <v>62</v>
      </c>
      <c r="D16" s="19" t="s">
        <v>195</v>
      </c>
      <c r="E16" s="19">
        <v>-3.8501599999999998</v>
      </c>
      <c r="F16" s="19">
        <v>40.477141000000003</v>
      </c>
      <c r="G16" s="19" t="s">
        <v>196</v>
      </c>
      <c r="H16" s="19">
        <v>3.232793</v>
      </c>
      <c r="I16" s="19" t="s">
        <v>76</v>
      </c>
      <c r="J16" s="19">
        <f>VLOOKUP($I16,Distritos!$E$58:$P$75,8,FALSE)</f>
        <v>29750</v>
      </c>
      <c r="K16" s="19">
        <f>VLOOKUP($I16,Distritos!$E$58:$P$75,2,FALSE)</f>
        <v>1428</v>
      </c>
      <c r="L16" s="21">
        <f>VLOOKUP($I16,Distritos!$E$58:$P$75,9,FALSE)</f>
        <v>8350.8771929824561</v>
      </c>
      <c r="M16" s="21">
        <f>VLOOKUP($I16,Distritos!$E$58:$P$75,10,FALSE)</f>
        <v>672.31666666666661</v>
      </c>
      <c r="N16" s="16">
        <f t="shared" si="0"/>
        <v>0.71367681066053157</v>
      </c>
      <c r="O16" s="12">
        <v>1.4</v>
      </c>
      <c r="P16" s="18"/>
      <c r="Q16" s="18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5"/>
      <c r="AG16" s="25"/>
      <c r="AH16" s="25"/>
      <c r="AI16" s="25"/>
    </row>
    <row r="17" spans="1:35" ht="34.799999999999997">
      <c r="A17" s="15" t="s">
        <v>20</v>
      </c>
      <c r="B17" s="15">
        <v>16</v>
      </c>
      <c r="C17" s="15" t="s">
        <v>62</v>
      </c>
      <c r="D17" s="15" t="s">
        <v>197</v>
      </c>
      <c r="E17" s="15">
        <v>-3.8442370000000001</v>
      </c>
      <c r="F17" s="15">
        <v>40.476554</v>
      </c>
      <c r="G17" s="15" t="s">
        <v>198</v>
      </c>
      <c r="H17" s="15">
        <v>3.5308630000000001</v>
      </c>
      <c r="I17" s="15" t="s">
        <v>77</v>
      </c>
      <c r="J17" s="15">
        <f>VLOOKUP($I17,Distritos!$E$58:$P$75,8,FALSE)</f>
        <v>29050</v>
      </c>
      <c r="K17" s="15">
        <f>VLOOKUP($I17,Distritos!$E$58:$P$75,2,FALSE)</f>
        <v>934</v>
      </c>
      <c r="L17" s="20">
        <f>VLOOKUP($I17,Distritos!$E$58:$P$75,9,FALSE)</f>
        <v>10860.465116279071</v>
      </c>
      <c r="M17" s="20">
        <f>VLOOKUP($I17,Distritos!$E$58:$P$75,10,FALSE)</f>
        <v>442.83333333333331</v>
      </c>
      <c r="N17" s="12">
        <f t="shared" si="0"/>
        <v>0.70179215630769731</v>
      </c>
      <c r="O17" s="12">
        <v>1.4</v>
      </c>
      <c r="P17" s="14"/>
      <c r="Q17" s="14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25"/>
      <c r="AG17" s="25"/>
      <c r="AH17" s="25"/>
      <c r="AI17" s="25"/>
    </row>
    <row r="18" spans="1:35" ht="34.799999999999997">
      <c r="A18" s="19" t="s">
        <v>20</v>
      </c>
      <c r="B18" s="19">
        <v>17</v>
      </c>
      <c r="C18" s="19" t="s">
        <v>62</v>
      </c>
      <c r="D18" s="19" t="s">
        <v>199</v>
      </c>
      <c r="E18" s="19">
        <v>-3.8662960000000002</v>
      </c>
      <c r="F18" s="19">
        <v>40.476750000000003</v>
      </c>
      <c r="G18" s="19" t="s">
        <v>200</v>
      </c>
      <c r="H18" s="19">
        <v>2.5345770000000001</v>
      </c>
      <c r="I18" s="19" t="s">
        <v>71</v>
      </c>
      <c r="J18" s="19">
        <f>VLOOKUP($I18,Distritos!$E$58:$P$75,8,FALSE)</f>
        <v>22950</v>
      </c>
      <c r="K18" s="19">
        <f>VLOOKUP($I18,Distritos!$E$58:$P$75,2,FALSE)</f>
        <v>1528</v>
      </c>
      <c r="L18" s="21">
        <f>VLOOKUP($I18,Distritos!$E$58:$P$75,9,FALSE)</f>
        <v>4805.0314465408801</v>
      </c>
      <c r="M18" s="21">
        <f>VLOOKUP($I18,Distritos!$E$58:$P$75,10,FALSE)</f>
        <v>687.71666666666658</v>
      </c>
      <c r="N18" s="16">
        <f t="shared" si="0"/>
        <v>0.52630540553779426</v>
      </c>
      <c r="O18" s="12">
        <v>1.4</v>
      </c>
      <c r="P18" s="18"/>
      <c r="Q18" s="18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5"/>
      <c r="AG18" s="25"/>
      <c r="AH18" s="25"/>
      <c r="AI18" s="25"/>
    </row>
    <row r="19" spans="1:35" ht="34.799999999999997">
      <c r="A19" s="15" t="s">
        <v>20</v>
      </c>
      <c r="B19" s="15">
        <v>18</v>
      </c>
      <c r="C19" s="15" t="s">
        <v>62</v>
      </c>
      <c r="D19" s="15" t="s">
        <v>201</v>
      </c>
      <c r="E19" s="15">
        <v>-3.8607170000000002</v>
      </c>
      <c r="F19" s="15">
        <v>40.476227000000002</v>
      </c>
      <c r="G19" s="15" t="s">
        <v>202</v>
      </c>
      <c r="H19" s="15">
        <v>2.6536110000000002</v>
      </c>
      <c r="I19" s="15" t="s">
        <v>74</v>
      </c>
      <c r="J19" s="15">
        <f>VLOOKUP($I19,Distritos!$E$58:$P$75,8,FALSE)</f>
        <v>33250</v>
      </c>
      <c r="K19" s="15">
        <f>VLOOKUP($I19,Distritos!$E$58:$P$75,2,FALSE)</f>
        <v>1164</v>
      </c>
      <c r="L19" s="20">
        <f>VLOOKUP($I19,Distritos!$E$58:$P$75,9,FALSE)</f>
        <v>3718.8498402555911</v>
      </c>
      <c r="M19" s="20">
        <f>VLOOKUP($I19,Distritos!$E$58:$P$75,10,FALSE)</f>
        <v>499.61666666666667</v>
      </c>
      <c r="N19" s="12">
        <f t="shared" si="0"/>
        <v>0.72718436436042433</v>
      </c>
      <c r="O19" s="12">
        <v>1.4</v>
      </c>
      <c r="P19" s="14"/>
      <c r="Q19" s="14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5"/>
      <c r="AG19" s="25"/>
      <c r="AH19" s="25"/>
      <c r="AI19" s="25"/>
    </row>
    <row r="20" spans="1:35" ht="34.799999999999997">
      <c r="A20" s="19" t="s">
        <v>20</v>
      </c>
      <c r="B20" s="19">
        <v>19</v>
      </c>
      <c r="C20" s="19" t="s">
        <v>62</v>
      </c>
      <c r="D20" s="19" t="s">
        <v>203</v>
      </c>
      <c r="E20" s="19">
        <v>-3.8556530000000002</v>
      </c>
      <c r="F20" s="19">
        <v>40.47466</v>
      </c>
      <c r="G20" s="19" t="s">
        <v>204</v>
      </c>
      <c r="H20" s="19">
        <v>2.7285210000000002</v>
      </c>
      <c r="I20" s="19" t="s">
        <v>70</v>
      </c>
      <c r="J20" s="19">
        <f>VLOOKUP($I20,Distritos!$E$58:$P$75,8,FALSE)</f>
        <v>33950</v>
      </c>
      <c r="K20" s="19">
        <f>VLOOKUP($I20,Distritos!$E$58:$P$75,2,FALSE)</f>
        <v>2636</v>
      </c>
      <c r="L20" s="21">
        <f>VLOOKUP($I20,Distritos!$E$58:$P$75,9,FALSE)</f>
        <v>5818.9845474613685</v>
      </c>
      <c r="M20" s="21">
        <f>VLOOKUP($I20,Distritos!$E$58:$P$75,10,FALSE)</f>
        <v>1205.6833333333334</v>
      </c>
      <c r="N20" s="16">
        <f t="shared" si="0"/>
        <v>0.79121875943493314</v>
      </c>
      <c r="O20" s="12">
        <v>1.4</v>
      </c>
      <c r="P20" s="18"/>
      <c r="Q20" s="1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5"/>
      <c r="AG20" s="25"/>
      <c r="AH20" s="25"/>
      <c r="AI20" s="25"/>
    </row>
    <row r="21" spans="1:35" ht="34.799999999999997">
      <c r="A21" s="15" t="s">
        <v>20</v>
      </c>
      <c r="B21" s="15">
        <v>20</v>
      </c>
      <c r="C21" s="15" t="s">
        <v>62</v>
      </c>
      <c r="D21" s="15" t="s">
        <v>205</v>
      </c>
      <c r="E21" s="15">
        <v>-3.8516189999999999</v>
      </c>
      <c r="F21" s="15">
        <v>40.474463999999998</v>
      </c>
      <c r="G21" s="15" t="s">
        <v>206</v>
      </c>
      <c r="H21" s="15">
        <v>2.9271150000000001</v>
      </c>
      <c r="I21" s="15" t="s">
        <v>70</v>
      </c>
      <c r="J21" s="15">
        <f>VLOOKUP($I21,Distritos!$E$58:$P$75,8,FALSE)</f>
        <v>33950</v>
      </c>
      <c r="K21" s="15">
        <f>VLOOKUP($I21,Distritos!$E$58:$P$75,2,FALSE)</f>
        <v>2636</v>
      </c>
      <c r="L21" s="20">
        <f>VLOOKUP($I21,Distritos!$E$58:$P$75,9,FALSE)</f>
        <v>5818.9845474613685</v>
      </c>
      <c r="M21" s="20">
        <f>VLOOKUP($I21,Distritos!$E$58:$P$75,10,FALSE)</f>
        <v>1205.6833333333334</v>
      </c>
      <c r="N21" s="12">
        <f t="shared" si="0"/>
        <v>0.79121875943493314</v>
      </c>
      <c r="O21" s="12">
        <v>1.4</v>
      </c>
      <c r="P21" s="14"/>
      <c r="Q21" s="14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25"/>
      <c r="AG21" s="25"/>
      <c r="AH21" s="25"/>
      <c r="AI21" s="25"/>
    </row>
    <row r="22" spans="1:35" ht="34.799999999999997">
      <c r="A22" s="19" t="s">
        <v>20</v>
      </c>
      <c r="B22" s="19">
        <v>21</v>
      </c>
      <c r="C22" s="19" t="s">
        <v>62</v>
      </c>
      <c r="D22" s="19" t="s">
        <v>207</v>
      </c>
      <c r="E22" s="19">
        <v>-3.8631199999999999</v>
      </c>
      <c r="F22" s="19">
        <v>40.473616</v>
      </c>
      <c r="G22" s="19" t="s">
        <v>208</v>
      </c>
      <c r="H22" s="19">
        <v>2.303626</v>
      </c>
      <c r="I22" s="19" t="s">
        <v>72</v>
      </c>
      <c r="J22" s="19">
        <f>VLOOKUP($I22,Distritos!$E$58:$P$75,8,FALSE)</f>
        <v>32200</v>
      </c>
      <c r="K22" s="19">
        <f>VLOOKUP($I22,Distritos!$E$58:$P$75,2,FALSE)</f>
        <v>1390</v>
      </c>
      <c r="L22" s="21">
        <f>VLOOKUP($I22,Distritos!$E$58:$P$75,9,FALSE)</f>
        <v>7595.6284153005463</v>
      </c>
      <c r="M22" s="21">
        <f>VLOOKUP($I22,Distritos!$E$58:$P$75,10,FALSE)</f>
        <v>602.06666666666661</v>
      </c>
      <c r="N22" s="16">
        <f t="shared" si="0"/>
        <v>0.71064810138732681</v>
      </c>
      <c r="O22" s="12">
        <v>1.4</v>
      </c>
      <c r="P22" s="18"/>
      <c r="Q22" s="18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5"/>
      <c r="AG22" s="25"/>
      <c r="AH22" s="25"/>
      <c r="AI22" s="25"/>
    </row>
    <row r="23" spans="1:35" ht="34.799999999999997">
      <c r="A23" s="15" t="s">
        <v>20</v>
      </c>
      <c r="B23" s="15">
        <v>22</v>
      </c>
      <c r="C23" s="15" t="s">
        <v>62</v>
      </c>
      <c r="D23" s="15" t="s">
        <v>209</v>
      </c>
      <c r="E23" s="15">
        <v>-3.8660380000000001</v>
      </c>
      <c r="F23" s="15">
        <v>40.472048999999998</v>
      </c>
      <c r="G23" s="15" t="s">
        <v>210</v>
      </c>
      <c r="H23" s="15">
        <v>2.0461309999999999</v>
      </c>
      <c r="I23" s="15" t="s">
        <v>72</v>
      </c>
      <c r="J23" s="15">
        <f>VLOOKUP($I23,Distritos!$E$58:$P$75,8,FALSE)</f>
        <v>32200</v>
      </c>
      <c r="K23" s="15">
        <f>VLOOKUP($I23,Distritos!$E$58:$P$75,2,FALSE)</f>
        <v>1390</v>
      </c>
      <c r="L23" s="20">
        <f>VLOOKUP($I23,Distritos!$E$58:$P$75,9,FALSE)</f>
        <v>7595.6284153005463</v>
      </c>
      <c r="M23" s="20">
        <f>VLOOKUP($I23,Distritos!$E$58:$P$75,10,FALSE)</f>
        <v>602.06666666666661</v>
      </c>
      <c r="N23" s="12">
        <f t="shared" si="0"/>
        <v>0.71064810138732681</v>
      </c>
      <c r="O23" s="12">
        <v>1.4</v>
      </c>
      <c r="P23" s="14"/>
      <c r="Q23" s="14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5"/>
      <c r="AG23" s="25"/>
      <c r="AH23" s="25"/>
      <c r="AI23" s="25"/>
    </row>
    <row r="24" spans="1:35" ht="34.799999999999997">
      <c r="A24" s="19" t="s">
        <v>20</v>
      </c>
      <c r="B24" s="19">
        <v>23</v>
      </c>
      <c r="C24" s="19" t="s">
        <v>62</v>
      </c>
      <c r="D24" s="19" t="s">
        <v>211</v>
      </c>
      <c r="E24" s="19">
        <v>-3.858914</v>
      </c>
      <c r="F24" s="19">
        <v>40.472897000000003</v>
      </c>
      <c r="G24" s="19" t="s">
        <v>212</v>
      </c>
      <c r="H24" s="19">
        <v>2.4095960000000001</v>
      </c>
      <c r="I24" s="19" t="s">
        <v>70</v>
      </c>
      <c r="J24" s="19">
        <f>VLOOKUP($I24,Distritos!$E$58:$P$75,8,FALSE)</f>
        <v>33950</v>
      </c>
      <c r="K24" s="19">
        <f>VLOOKUP($I24,Distritos!$E$58:$P$75,2,FALSE)</f>
        <v>2636</v>
      </c>
      <c r="L24" s="21">
        <f>VLOOKUP($I24,Distritos!$E$58:$P$75,9,FALSE)</f>
        <v>5818.9845474613685</v>
      </c>
      <c r="M24" s="21">
        <f>VLOOKUP($I24,Distritos!$E$58:$P$75,10,FALSE)</f>
        <v>1205.6833333333334</v>
      </c>
      <c r="N24" s="16">
        <f t="shared" si="0"/>
        <v>0.79121875943493314</v>
      </c>
      <c r="O24" s="12">
        <v>1.4</v>
      </c>
      <c r="P24" s="18"/>
      <c r="Q24" s="18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5"/>
      <c r="AG24" s="25"/>
      <c r="AH24" s="25"/>
      <c r="AI24" s="25"/>
    </row>
    <row r="25" spans="1:35" ht="34.799999999999997">
      <c r="A25" s="15" t="s">
        <v>20</v>
      </c>
      <c r="B25" s="15">
        <v>24</v>
      </c>
      <c r="C25" s="15" t="s">
        <v>62</v>
      </c>
      <c r="D25" s="15" t="s">
        <v>213</v>
      </c>
      <c r="E25" s="15">
        <v>-3.8529059999999999</v>
      </c>
      <c r="F25" s="15">
        <v>40.472113999999998</v>
      </c>
      <c r="G25" s="15" t="s">
        <v>214</v>
      </c>
      <c r="H25" s="15">
        <v>2.6616279999999999</v>
      </c>
      <c r="I25" s="15" t="s">
        <v>70</v>
      </c>
      <c r="J25" s="15">
        <f>VLOOKUP($I25,Distritos!$E$58:$P$75,8,FALSE)</f>
        <v>33950</v>
      </c>
      <c r="K25" s="15">
        <f>VLOOKUP($I25,Distritos!$E$58:$P$75,2,FALSE)</f>
        <v>2636</v>
      </c>
      <c r="L25" s="20">
        <f>VLOOKUP($I25,Distritos!$E$58:$P$75,9,FALSE)</f>
        <v>5818.9845474613685</v>
      </c>
      <c r="M25" s="20">
        <f>VLOOKUP($I25,Distritos!$E$58:$P$75,10,FALSE)</f>
        <v>1205.6833333333334</v>
      </c>
      <c r="N25" s="12">
        <f t="shared" si="0"/>
        <v>0.79121875943493314</v>
      </c>
      <c r="O25" s="12">
        <v>1.4</v>
      </c>
      <c r="P25" s="14"/>
      <c r="Q25" s="14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5"/>
      <c r="AG25" s="25"/>
      <c r="AH25" s="25"/>
      <c r="AI25" s="25"/>
    </row>
    <row r="26" spans="1:35" ht="34.799999999999997">
      <c r="A26" s="19" t="s">
        <v>20</v>
      </c>
      <c r="B26" s="19">
        <v>25</v>
      </c>
      <c r="C26" s="19" t="s">
        <v>62</v>
      </c>
      <c r="D26" s="19" t="s">
        <v>215</v>
      </c>
      <c r="E26" s="19">
        <v>-3.8562539999999998</v>
      </c>
      <c r="F26" s="19">
        <v>40.470939000000001</v>
      </c>
      <c r="G26" s="19" t="s">
        <v>216</v>
      </c>
      <c r="H26" s="19">
        <v>2.373707</v>
      </c>
      <c r="I26" s="19" t="s">
        <v>70</v>
      </c>
      <c r="J26" s="19">
        <f>VLOOKUP($I26,Distritos!$E$58:$P$75,8,FALSE)</f>
        <v>33950</v>
      </c>
      <c r="K26" s="19">
        <f>VLOOKUP($I26,Distritos!$E$58:$P$75,2,FALSE)</f>
        <v>2636</v>
      </c>
      <c r="L26" s="21">
        <f>VLOOKUP($I26,Distritos!$E$58:$P$75,9,FALSE)</f>
        <v>5818.9845474613685</v>
      </c>
      <c r="M26" s="21">
        <f>VLOOKUP($I26,Distritos!$E$58:$P$75,10,FALSE)</f>
        <v>1205.6833333333334</v>
      </c>
      <c r="N26" s="16">
        <f t="shared" si="0"/>
        <v>0.79121875943493314</v>
      </c>
      <c r="O26" s="12">
        <v>1.4</v>
      </c>
      <c r="P26" s="18"/>
      <c r="Q26" s="18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5"/>
      <c r="AG26" s="25"/>
      <c r="AH26" s="25"/>
      <c r="AI26" s="25"/>
    </row>
    <row r="27" spans="1:35" ht="34.799999999999997">
      <c r="A27" s="15" t="s">
        <v>20</v>
      </c>
      <c r="B27" s="15">
        <v>26</v>
      </c>
      <c r="C27" s="15" t="s">
        <v>62</v>
      </c>
      <c r="D27" s="15" t="s">
        <v>217</v>
      </c>
      <c r="E27" s="15">
        <v>-3.8613179999999998</v>
      </c>
      <c r="F27" s="15">
        <v>40.469893999999996</v>
      </c>
      <c r="G27" s="15" t="s">
        <v>218</v>
      </c>
      <c r="H27" s="15">
        <v>2.019047</v>
      </c>
      <c r="I27" s="15" t="s">
        <v>69</v>
      </c>
      <c r="J27" s="15">
        <f>VLOOKUP($I27,Distritos!$E$58:$P$75,8,FALSE)</f>
        <v>36750</v>
      </c>
      <c r="K27" s="15">
        <f>VLOOKUP($I27,Distritos!$E$58:$P$75,2,FALSE)</f>
        <v>1418</v>
      </c>
      <c r="L27" s="20">
        <f>VLOOKUP($I27,Distritos!$E$58:$P$75,9,FALSE)</f>
        <v>4258.2582582582581</v>
      </c>
      <c r="M27" s="20">
        <f>VLOOKUP($I27,Distritos!$E$58:$P$75,10,FALSE)</f>
        <v>625.79999999999995</v>
      </c>
      <c r="N27" s="12">
        <f t="shared" si="0"/>
        <v>0.82639107240513265</v>
      </c>
      <c r="O27" s="12">
        <v>1.4</v>
      </c>
      <c r="P27" s="14"/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25"/>
      <c r="AG27" s="25"/>
      <c r="AH27" s="25"/>
      <c r="AI27" s="25"/>
    </row>
    <row r="28" spans="1:35" ht="34.799999999999997">
      <c r="A28" s="19" t="s">
        <v>20</v>
      </c>
      <c r="B28" s="19">
        <v>27</v>
      </c>
      <c r="C28" s="19" t="s">
        <v>62</v>
      </c>
      <c r="D28" s="19" t="s">
        <v>219</v>
      </c>
      <c r="E28" s="19">
        <v>-3.8663820000000002</v>
      </c>
      <c r="F28" s="19">
        <v>40.469175999999997</v>
      </c>
      <c r="G28" s="19" t="s">
        <v>220</v>
      </c>
      <c r="H28" s="19">
        <v>1.7398130000000001</v>
      </c>
      <c r="I28" s="19" t="s">
        <v>73</v>
      </c>
      <c r="J28" s="19">
        <f>VLOOKUP($I28,Distritos!$E$58:$P$75,8,FALSE)</f>
        <v>31150</v>
      </c>
      <c r="K28" s="19">
        <f>VLOOKUP($I28,Distritos!$E$58:$P$75,2,FALSE)</f>
        <v>1463</v>
      </c>
      <c r="L28" s="21">
        <f>VLOOKUP($I28,Distritos!$E$58:$P$75,9,FALSE)</f>
        <v>27603.773584905663</v>
      </c>
      <c r="M28" s="21">
        <f>VLOOKUP($I28,Distritos!$E$58:$P$75,10,FALSE)</f>
        <v>619.03333333333342</v>
      </c>
      <c r="N28" s="16">
        <f t="shared" si="0"/>
        <v>0.67157837851621638</v>
      </c>
      <c r="O28" s="12">
        <v>1.4</v>
      </c>
      <c r="P28" s="18"/>
      <c r="Q28" s="1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5"/>
      <c r="AG28" s="25"/>
      <c r="AH28" s="25"/>
      <c r="AI28" s="25"/>
    </row>
    <row r="29" spans="1:35" ht="34.799999999999997">
      <c r="A29" s="15" t="s">
        <v>20</v>
      </c>
      <c r="B29" s="15">
        <v>28</v>
      </c>
      <c r="C29" s="15" t="s">
        <v>62</v>
      </c>
      <c r="D29" s="15" t="s">
        <v>221</v>
      </c>
      <c r="E29" s="15">
        <v>-3.8627769999999999</v>
      </c>
      <c r="F29" s="15">
        <v>40.466954999999999</v>
      </c>
      <c r="G29" s="15" t="s">
        <v>222</v>
      </c>
      <c r="H29" s="15">
        <v>1.681408</v>
      </c>
      <c r="I29" s="15" t="s">
        <v>69</v>
      </c>
      <c r="J29" s="15">
        <f>VLOOKUP($I29,Distritos!$E$58:$P$75,8,FALSE)</f>
        <v>36750</v>
      </c>
      <c r="K29" s="15">
        <f>VLOOKUP($I29,Distritos!$E$58:$P$75,2,FALSE)</f>
        <v>1418</v>
      </c>
      <c r="L29" s="20">
        <f>VLOOKUP($I29,Distritos!$E$58:$P$75,9,FALSE)</f>
        <v>4258.2582582582581</v>
      </c>
      <c r="M29" s="20">
        <f>VLOOKUP($I29,Distritos!$E$58:$P$75,10,FALSE)</f>
        <v>625.79999999999995</v>
      </c>
      <c r="N29" s="12">
        <f t="shared" si="0"/>
        <v>0.82639107240513265</v>
      </c>
      <c r="O29" s="12">
        <v>1.4</v>
      </c>
      <c r="P29" s="14"/>
      <c r="Q29" s="14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25"/>
      <c r="AG29" s="25"/>
      <c r="AH29" s="25"/>
      <c r="AI29" s="25"/>
    </row>
    <row r="30" spans="1:35" ht="34.799999999999997">
      <c r="A30" s="19" t="s">
        <v>20</v>
      </c>
      <c r="B30" s="19">
        <v>29</v>
      </c>
      <c r="C30" s="19" t="s">
        <v>62</v>
      </c>
      <c r="D30" s="19" t="s">
        <v>223</v>
      </c>
      <c r="E30" s="19">
        <v>-3.8571979999999999</v>
      </c>
      <c r="F30" s="19">
        <v>40.468783999999999</v>
      </c>
      <c r="G30" s="19" t="s">
        <v>224</v>
      </c>
      <c r="H30" s="19">
        <v>2.1430750000000001</v>
      </c>
      <c r="I30" s="19" t="s">
        <v>68</v>
      </c>
      <c r="J30" s="19">
        <f>VLOOKUP($I30,Distritos!$E$58:$P$75,8,FALSE)</f>
        <v>36750</v>
      </c>
      <c r="K30" s="19">
        <f>VLOOKUP($I30,Distritos!$E$58:$P$75,2,FALSE)</f>
        <v>2385</v>
      </c>
      <c r="L30" s="21">
        <f>VLOOKUP($I30,Distritos!$E$58:$P$75,9,FALSE)</f>
        <v>12230.76923076923</v>
      </c>
      <c r="M30" s="21">
        <f>VLOOKUP($I30,Distritos!$E$58:$P$75,10,FALSE)</f>
        <v>1131.25</v>
      </c>
      <c r="N30" s="16">
        <f t="shared" si="0"/>
        <v>0.88817081373308226</v>
      </c>
      <c r="O30" s="12">
        <v>1.4</v>
      </c>
      <c r="P30" s="18"/>
      <c r="Q30" s="18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5"/>
      <c r="AG30" s="25"/>
      <c r="AH30" s="25"/>
      <c r="AI30" s="25"/>
    </row>
    <row r="31" spans="1:35" ht="34.799999999999997">
      <c r="A31" s="15" t="s">
        <v>20</v>
      </c>
      <c r="B31" s="15">
        <v>30</v>
      </c>
      <c r="C31" s="15" t="s">
        <v>62</v>
      </c>
      <c r="D31" s="15" t="s">
        <v>225</v>
      </c>
      <c r="E31" s="15">
        <v>-3.8583129999999999</v>
      </c>
      <c r="F31" s="15">
        <v>40.466040999999997</v>
      </c>
      <c r="G31" s="15" t="s">
        <v>226</v>
      </c>
      <c r="H31" s="15">
        <v>1.8632420000000001</v>
      </c>
      <c r="I31" s="15" t="s">
        <v>68</v>
      </c>
      <c r="J31" s="15">
        <f>VLOOKUP($I31,Distritos!$E$58:$P$75,8,FALSE)</f>
        <v>36750</v>
      </c>
      <c r="K31" s="15">
        <f>VLOOKUP($I31,Distritos!$E$58:$P$75,2,FALSE)</f>
        <v>2385</v>
      </c>
      <c r="L31" s="20">
        <f>VLOOKUP($I31,Distritos!$E$58:$P$75,9,FALSE)</f>
        <v>12230.76923076923</v>
      </c>
      <c r="M31" s="20">
        <f>VLOOKUP($I31,Distritos!$E$58:$P$75,10,FALSE)</f>
        <v>1131.25</v>
      </c>
      <c r="N31" s="12">
        <f t="shared" si="0"/>
        <v>0.88817081373308226</v>
      </c>
      <c r="O31" s="12">
        <v>1.4</v>
      </c>
      <c r="P31" s="14"/>
      <c r="Q31" s="14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25"/>
      <c r="AG31" s="25"/>
      <c r="AH31" s="25"/>
      <c r="AI31" s="25"/>
    </row>
    <row r="32" spans="1:35" ht="34.799999999999997">
      <c r="A32" s="19" t="s">
        <v>20</v>
      </c>
      <c r="B32" s="19">
        <v>31</v>
      </c>
      <c r="C32" s="19" t="s">
        <v>62</v>
      </c>
      <c r="D32" s="19" t="s">
        <v>227</v>
      </c>
      <c r="E32" s="19">
        <v>-3.8670680000000002</v>
      </c>
      <c r="F32" s="19">
        <v>40.465127000000003</v>
      </c>
      <c r="G32" s="19" t="s">
        <v>228</v>
      </c>
      <c r="H32" s="19">
        <v>1.311323</v>
      </c>
      <c r="I32" s="19" t="s">
        <v>66</v>
      </c>
      <c r="J32" s="19">
        <f>VLOOKUP($I32,Distritos!$E$58:$P$75,8,FALSE)</f>
        <v>28350</v>
      </c>
      <c r="K32" s="19">
        <f>VLOOKUP($I32,Distritos!$E$58:$P$75,2,FALSE)</f>
        <v>1063</v>
      </c>
      <c r="L32" s="21">
        <f>VLOOKUP($I32,Distritos!$E$58:$P$75,9,FALSE)</f>
        <v>6442.424242424242</v>
      </c>
      <c r="M32" s="21">
        <f>VLOOKUP($I32,Distritos!$E$58:$P$75,10,FALSE)</f>
        <v>487.41666666666674</v>
      </c>
      <c r="N32" s="16">
        <f t="shared" si="0"/>
        <v>0.66235240785018823</v>
      </c>
      <c r="O32" s="12">
        <v>1.4</v>
      </c>
      <c r="P32" s="18"/>
      <c r="Q32" s="18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5"/>
      <c r="AG32" s="25"/>
      <c r="AH32" s="25"/>
      <c r="AI32" s="25"/>
    </row>
    <row r="33" spans="1:35" ht="34.799999999999997">
      <c r="A33" s="15" t="s">
        <v>20</v>
      </c>
      <c r="B33" s="15">
        <v>32</v>
      </c>
      <c r="C33" s="15" t="s">
        <v>62</v>
      </c>
      <c r="D33" s="15" t="s">
        <v>229</v>
      </c>
      <c r="E33" s="15">
        <v>-3.8683559999999999</v>
      </c>
      <c r="F33" s="15">
        <v>40.461274000000003</v>
      </c>
      <c r="G33" s="15" t="s">
        <v>230</v>
      </c>
      <c r="H33" s="15">
        <v>0.89287700000000003</v>
      </c>
      <c r="I33" s="15" t="s">
        <v>65</v>
      </c>
      <c r="J33" s="15">
        <f>VLOOKUP($I33,Distritos!$E$58:$P$75,8,FALSE)</f>
        <v>26250</v>
      </c>
      <c r="K33" s="15">
        <f>VLOOKUP($I33,Distritos!$E$58:$P$75,2,FALSE)</f>
        <v>1214</v>
      </c>
      <c r="L33" s="20">
        <f>VLOOKUP($I33,Distritos!$E$58:$P$75,9,FALSE)</f>
        <v>10465.51724137931</v>
      </c>
      <c r="M33" s="20">
        <f>VLOOKUP($I33,Distritos!$E$58:$P$75,10,FALSE)</f>
        <v>573.16666666666674</v>
      </c>
      <c r="N33" s="12">
        <f t="shared" si="0"/>
        <v>0.63148129637270922</v>
      </c>
      <c r="O33" s="12">
        <v>1.4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25"/>
      <c r="AG33" s="25"/>
      <c r="AH33" s="25"/>
      <c r="AI33" s="25"/>
    </row>
    <row r="34" spans="1:35" ht="34.799999999999997">
      <c r="A34" s="19" t="s">
        <v>20</v>
      </c>
      <c r="B34" s="19">
        <v>33</v>
      </c>
      <c r="C34" s="19" t="s">
        <v>62</v>
      </c>
      <c r="D34" s="19" t="s">
        <v>231</v>
      </c>
      <c r="E34" s="19">
        <v>-3.8636349999999999</v>
      </c>
      <c r="F34" s="19">
        <v>40.463821000000003</v>
      </c>
      <c r="G34" s="19" t="s">
        <v>232</v>
      </c>
      <c r="H34" s="19">
        <v>1.3678969999999999</v>
      </c>
      <c r="I34" s="19" t="s">
        <v>69</v>
      </c>
      <c r="J34" s="19">
        <f>VLOOKUP($I34,Distritos!$E$58:$P$75,8,FALSE)</f>
        <v>36750</v>
      </c>
      <c r="K34" s="19">
        <f>VLOOKUP($I34,Distritos!$E$58:$P$75,2,FALSE)</f>
        <v>1418</v>
      </c>
      <c r="L34" s="21">
        <f>VLOOKUP($I34,Distritos!$E$58:$P$75,9,FALSE)</f>
        <v>4258.2582582582581</v>
      </c>
      <c r="M34" s="21">
        <f>VLOOKUP($I34,Distritos!$E$58:$P$75,10,FALSE)</f>
        <v>625.79999999999995</v>
      </c>
      <c r="N34" s="16">
        <f t="shared" si="0"/>
        <v>0.82639107240513265</v>
      </c>
      <c r="O34" s="12">
        <v>1.4</v>
      </c>
      <c r="P34" s="18"/>
      <c r="Q34" s="18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5"/>
      <c r="AG34" s="25"/>
      <c r="AH34" s="25"/>
      <c r="AI34" s="25"/>
    </row>
    <row r="35" spans="1:35" ht="34.799999999999997">
      <c r="A35" s="15" t="s">
        <v>20</v>
      </c>
      <c r="B35" s="15">
        <v>34</v>
      </c>
      <c r="C35" s="15" t="s">
        <v>62</v>
      </c>
      <c r="D35" s="15" t="s">
        <v>233</v>
      </c>
      <c r="E35" s="15">
        <v>-3.8621759999999998</v>
      </c>
      <c r="F35" s="15">
        <v>40.460816999999999</v>
      </c>
      <c r="G35" s="15" t="s">
        <v>234</v>
      </c>
      <c r="H35" s="15">
        <v>1.251309</v>
      </c>
      <c r="I35" s="15" t="s">
        <v>67</v>
      </c>
      <c r="J35" s="15">
        <f>VLOOKUP($I35,Distritos!$E$58:$P$75,8,FALSE)</f>
        <v>36750</v>
      </c>
      <c r="K35" s="15">
        <f>VLOOKUP($I35,Distritos!$E$58:$P$75,2,FALSE)</f>
        <v>2747</v>
      </c>
      <c r="L35" s="20">
        <f>VLOOKUP($I35,Distritos!$E$58:$P$75,9,FALSE)</f>
        <v>14457.894736842105</v>
      </c>
      <c r="M35" s="20">
        <f>VLOOKUP($I35,Distritos!$E$58:$P$75,10,FALSE)</f>
        <v>1244.5166666666669</v>
      </c>
      <c r="N35" s="12">
        <f t="shared" si="0"/>
        <v>0.84833687782592093</v>
      </c>
      <c r="O35" s="12">
        <v>1.4</v>
      </c>
      <c r="P35" s="14"/>
      <c r="Q35" s="14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25"/>
      <c r="AG35" s="25"/>
      <c r="AH35" s="25"/>
      <c r="AI35" s="25"/>
    </row>
    <row r="36" spans="1:35" ht="34.799999999999997">
      <c r="A36" s="19" t="s">
        <v>20</v>
      </c>
      <c r="B36" s="19">
        <v>35</v>
      </c>
      <c r="C36" s="19" t="s">
        <v>62</v>
      </c>
      <c r="D36" s="19" t="s">
        <v>235</v>
      </c>
      <c r="E36" s="19">
        <v>-3.8787410000000002</v>
      </c>
      <c r="F36" s="19">
        <v>40.459837999999998</v>
      </c>
      <c r="G36" s="19" t="s">
        <v>236</v>
      </c>
      <c r="H36" s="19">
        <v>0.64693699999999998</v>
      </c>
      <c r="I36" s="19" t="s">
        <v>63</v>
      </c>
      <c r="J36" s="19">
        <f>VLOOKUP($I36,Distritos!$E$58:$P$75,8,FALSE)</f>
        <v>33950</v>
      </c>
      <c r="K36" s="19">
        <f>VLOOKUP($I36,Distritos!$E$58:$P$75,2,FALSE)</f>
        <v>2281</v>
      </c>
      <c r="L36" s="21">
        <f>VLOOKUP($I36,Distritos!$E$58:$P$75,9,FALSE)</f>
        <v>10048.458149779735</v>
      </c>
      <c r="M36" s="21">
        <f>VLOOKUP($I36,Distritos!$E$58:$P$75,10,FALSE)</f>
        <v>1069.7666666666669</v>
      </c>
      <c r="N36" s="16">
        <f t="shared" si="0"/>
        <v>0.81128323255733314</v>
      </c>
      <c r="O36" s="12">
        <v>1.4</v>
      </c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5"/>
      <c r="AG36" s="25"/>
      <c r="AH36" s="25"/>
      <c r="AI36" s="25"/>
    </row>
    <row r="37" spans="1:35" ht="34.799999999999997">
      <c r="A37" s="15" t="s">
        <v>20</v>
      </c>
      <c r="B37" s="15">
        <v>36</v>
      </c>
      <c r="C37" s="15" t="s">
        <v>62</v>
      </c>
      <c r="D37" s="15" t="s">
        <v>237</v>
      </c>
      <c r="E37" s="15">
        <v>-3.8571119999999999</v>
      </c>
      <c r="F37" s="15">
        <v>40.457616999999999</v>
      </c>
      <c r="G37" s="15" t="s">
        <v>238</v>
      </c>
      <c r="H37" s="15">
        <v>1.522211</v>
      </c>
      <c r="I37" s="15" t="s">
        <v>64</v>
      </c>
      <c r="J37" s="15">
        <f>VLOOKUP($I37,Distritos!$E$58:$P$75,8,FALSE)</f>
        <v>36750</v>
      </c>
      <c r="K37" s="15">
        <f>VLOOKUP($I37,Distritos!$E$58:$P$75,2,FALSE)</f>
        <v>1587</v>
      </c>
      <c r="L37" s="20">
        <f>VLOOKUP($I37,Distritos!$E$58:$P$75,9,FALSE)</f>
        <v>3558.2959641255607</v>
      </c>
      <c r="M37" s="20">
        <f>VLOOKUP($I37,Distritos!$E$58:$P$75,10,FALSE)</f>
        <v>677.58333333333337</v>
      </c>
      <c r="N37" s="12">
        <f t="shared" si="0"/>
        <v>0.79948823482767573</v>
      </c>
      <c r="O37" s="12">
        <v>1.4</v>
      </c>
      <c r="P37" s="14"/>
      <c r="Q37" s="14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5"/>
      <c r="AG37" s="25"/>
      <c r="AH37" s="25"/>
      <c r="AI37" s="25"/>
    </row>
    <row r="38" spans="1:35" ht="34.799999999999997">
      <c r="A38" s="19" t="s">
        <v>20</v>
      </c>
      <c r="B38" s="19">
        <v>37</v>
      </c>
      <c r="C38" s="19" t="s">
        <v>62</v>
      </c>
      <c r="D38" s="19" t="s">
        <v>239</v>
      </c>
      <c r="E38" s="19">
        <v>-3.8548800000000001</v>
      </c>
      <c r="F38" s="19">
        <v>40.450432999999997</v>
      </c>
      <c r="G38" s="19" t="s">
        <v>240</v>
      </c>
      <c r="H38" s="19">
        <v>1.751657</v>
      </c>
      <c r="I38" s="19" t="s">
        <v>64</v>
      </c>
      <c r="J38" s="19">
        <f>VLOOKUP($I38,Distritos!$E$58:$P$75,8,FALSE)</f>
        <v>36750</v>
      </c>
      <c r="K38" s="19">
        <f>VLOOKUP($I38,Distritos!$E$58:$P$75,2,FALSE)</f>
        <v>1587</v>
      </c>
      <c r="L38" s="21">
        <f>VLOOKUP($I38,Distritos!$E$58:$P$75,9,FALSE)</f>
        <v>3558.2959641255607</v>
      </c>
      <c r="M38" s="21">
        <f>VLOOKUP($I38,Distritos!$E$58:$P$75,10,FALSE)</f>
        <v>677.58333333333337</v>
      </c>
      <c r="N38" s="16">
        <f t="shared" si="0"/>
        <v>0.79948823482767573</v>
      </c>
      <c r="O38" s="12">
        <v>1.4</v>
      </c>
      <c r="P38" s="18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5"/>
      <c r="AG38" s="25"/>
      <c r="AH38" s="25"/>
      <c r="AI38" s="25"/>
    </row>
    <row r="39" spans="1:35" ht="34.799999999999997">
      <c r="A39" s="15" t="s">
        <v>20</v>
      </c>
      <c r="B39" s="15">
        <v>38</v>
      </c>
      <c r="C39" s="15" t="s">
        <v>62</v>
      </c>
      <c r="D39" s="15" t="s">
        <v>241</v>
      </c>
      <c r="E39" s="15">
        <v>-3.8552550000000001</v>
      </c>
      <c r="F39" s="15">
        <v>40.454509000000002</v>
      </c>
      <c r="G39" s="15" t="s">
        <v>242</v>
      </c>
      <c r="H39" s="15">
        <v>1.649149</v>
      </c>
      <c r="I39" s="15" t="s">
        <v>64</v>
      </c>
      <c r="J39" s="15">
        <f>VLOOKUP($I39,Distritos!$E$58:$P$75,8,FALSE)</f>
        <v>36750</v>
      </c>
      <c r="K39" s="15">
        <f>VLOOKUP($I39,Distritos!$E$58:$P$75,2,FALSE)</f>
        <v>1587</v>
      </c>
      <c r="L39" s="20">
        <f>VLOOKUP($I39,Distritos!$E$58:$P$75,9,FALSE)</f>
        <v>3558.2959641255607</v>
      </c>
      <c r="M39" s="20">
        <f>VLOOKUP($I39,Distritos!$E$58:$P$75,10,FALSE)</f>
        <v>677.58333333333337</v>
      </c>
      <c r="N39" s="12">
        <f t="shared" si="0"/>
        <v>0.79948823482767573</v>
      </c>
      <c r="O39" s="12">
        <v>1.4</v>
      </c>
      <c r="P39" s="14"/>
      <c r="Q39" s="14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5"/>
      <c r="AG39" s="25"/>
      <c r="AH39" s="25"/>
      <c r="AI39" s="25"/>
    </row>
    <row r="40" spans="1:35" ht="34.799999999999997">
      <c r="A40" s="19" t="s">
        <v>20</v>
      </c>
      <c r="B40" s="19">
        <v>39</v>
      </c>
      <c r="C40" s="19" t="s">
        <v>62</v>
      </c>
      <c r="D40" s="19" t="s">
        <v>243</v>
      </c>
      <c r="E40" s="19">
        <v>-3.892128</v>
      </c>
      <c r="F40" s="19">
        <v>40.454537999999999</v>
      </c>
      <c r="G40" s="19" t="s">
        <v>244</v>
      </c>
      <c r="H40" s="19">
        <v>1.4716959999999999</v>
      </c>
      <c r="I40" s="19" t="s">
        <v>49</v>
      </c>
      <c r="J40" s="19">
        <f>VLOOKUP($I40,Distritos!$E$58:$P$75,8,FALSE)</f>
        <v>36050</v>
      </c>
      <c r="K40" s="19">
        <f>VLOOKUP($I40,Distritos!$E$58:$P$75,2,FALSE)</f>
        <v>1276</v>
      </c>
      <c r="L40" s="21">
        <f>VLOOKUP($I40,Distritos!$E$58:$P$75,9,FALSE)</f>
        <v>1541.0628019323672</v>
      </c>
      <c r="M40" s="21">
        <f>VLOOKUP($I40,Distritos!$E$58:$P$75,10,FALSE)</f>
        <v>694.66666666666674</v>
      </c>
      <c r="N40" s="16">
        <f t="shared" si="0"/>
        <v>0.999999999999998</v>
      </c>
      <c r="O40" s="12">
        <v>1.4</v>
      </c>
      <c r="P40" s="18"/>
      <c r="Q40" s="18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5"/>
      <c r="AG40" s="25"/>
      <c r="AH40" s="25"/>
      <c r="AI40" s="25"/>
    </row>
    <row r="41" spans="1:35" ht="34.799999999999997">
      <c r="A41" s="15" t="s">
        <v>20</v>
      </c>
      <c r="B41" s="15">
        <v>40</v>
      </c>
      <c r="C41" s="15" t="s">
        <v>62</v>
      </c>
      <c r="D41" s="15" t="s">
        <v>245</v>
      </c>
      <c r="E41" s="15">
        <v>-3.8847459999999998</v>
      </c>
      <c r="F41" s="15">
        <v>40.452970999999998</v>
      </c>
      <c r="G41" s="15" t="s">
        <v>246</v>
      </c>
      <c r="H41" s="15">
        <v>0.87282599999999999</v>
      </c>
      <c r="I41" s="15" t="s">
        <v>49</v>
      </c>
      <c r="J41" s="15">
        <f>VLOOKUP($I41,Distritos!$E$58:$P$75,8,FALSE)</f>
        <v>36050</v>
      </c>
      <c r="K41" s="15">
        <f>VLOOKUP($I41,Distritos!$E$58:$P$75,2,FALSE)</f>
        <v>1276</v>
      </c>
      <c r="L41" s="20">
        <f>VLOOKUP($I41,Distritos!$E$58:$P$75,9,FALSE)</f>
        <v>1541.0628019323672</v>
      </c>
      <c r="M41" s="20">
        <f>VLOOKUP($I41,Distritos!$E$58:$P$75,10,FALSE)</f>
        <v>694.66666666666674</v>
      </c>
      <c r="N41" s="12">
        <f t="shared" si="0"/>
        <v>0.999999999999998</v>
      </c>
      <c r="O41" s="12">
        <v>1.4</v>
      </c>
      <c r="P41" s="14"/>
      <c r="Q41" s="14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25"/>
      <c r="AG41" s="25"/>
      <c r="AH41" s="25"/>
      <c r="AI41" s="25"/>
    </row>
    <row r="42" spans="1:35" ht="34.799999999999997">
      <c r="A42" s="19" t="s">
        <v>20</v>
      </c>
      <c r="B42" s="19">
        <v>41</v>
      </c>
      <c r="C42" s="19" t="s">
        <v>62</v>
      </c>
      <c r="D42" s="19" t="s">
        <v>247</v>
      </c>
      <c r="E42" s="19">
        <v>-3.8850899999999999</v>
      </c>
      <c r="F42" s="19">
        <v>40.449312999999997</v>
      </c>
      <c r="G42" s="19" t="s">
        <v>248</v>
      </c>
      <c r="H42" s="19">
        <v>1.0724400000000001</v>
      </c>
      <c r="I42" s="19" t="s">
        <v>49</v>
      </c>
      <c r="J42" s="19">
        <f>VLOOKUP($I42,Distritos!$E$58:$P$75,8,FALSE)</f>
        <v>36050</v>
      </c>
      <c r="K42" s="19">
        <f>VLOOKUP($I42,Distritos!$E$58:$P$75,2,FALSE)</f>
        <v>1276</v>
      </c>
      <c r="L42" s="21">
        <f>VLOOKUP($I42,Distritos!$E$58:$P$75,9,FALSE)</f>
        <v>1541.0628019323672</v>
      </c>
      <c r="M42" s="21">
        <f>VLOOKUP($I42,Distritos!$E$58:$P$75,10,FALSE)</f>
        <v>694.66666666666674</v>
      </c>
      <c r="N42" s="16">
        <f t="shared" si="0"/>
        <v>0.999999999999998</v>
      </c>
      <c r="O42" s="12">
        <v>1.4</v>
      </c>
      <c r="P42" s="18"/>
      <c r="Q42" s="18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5"/>
      <c r="AG42" s="25"/>
      <c r="AH42" s="25"/>
      <c r="AI42" s="25"/>
    </row>
    <row r="43" spans="1:35" ht="34.799999999999997">
      <c r="A43" s="15" t="s">
        <v>20</v>
      </c>
      <c r="B43" s="15">
        <v>42</v>
      </c>
      <c r="C43" s="15" t="s">
        <v>18</v>
      </c>
      <c r="D43" s="15" t="s">
        <v>249</v>
      </c>
      <c r="E43" s="15">
        <v>-3.897964</v>
      </c>
      <c r="F43" s="15">
        <v>40.453035999999997</v>
      </c>
      <c r="G43" s="15" t="s">
        <v>250</v>
      </c>
      <c r="H43" s="15">
        <v>1.975681</v>
      </c>
      <c r="I43" s="15" t="s">
        <v>21</v>
      </c>
      <c r="J43" s="15">
        <f>VLOOKUP($I43,Distritos!$E$6:$P$14,8,FALSE)</f>
        <v>34650</v>
      </c>
      <c r="K43" s="15">
        <f>VLOOKUP($I43,Distritos!$E$6:$P$14,2,FALSE)</f>
        <v>2495</v>
      </c>
      <c r="L43" s="20">
        <f>VLOOKUP($I43,Distritos!$E$6:$P$14,9,FALSE)</f>
        <v>1043.9330543933054</v>
      </c>
      <c r="M43" s="20">
        <f>VLOOKUP($I43,Distritos!$E$6:$P$14,10,FALSE)</f>
        <v>1126.7833333333335</v>
      </c>
      <c r="N43" s="12">
        <f t="shared" si="0"/>
        <v>0.7973372408682583</v>
      </c>
      <c r="O43" s="12">
        <v>1.4</v>
      </c>
      <c r="P43" s="14"/>
      <c r="Q43" s="14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5"/>
      <c r="AG43" s="25"/>
      <c r="AH43" s="25"/>
      <c r="AI43" s="25"/>
    </row>
    <row r="44" spans="1:35" ht="34.799999999999997">
      <c r="A44" s="19" t="s">
        <v>20</v>
      </c>
      <c r="B44" s="19">
        <v>43</v>
      </c>
      <c r="C44" s="19" t="s">
        <v>62</v>
      </c>
      <c r="D44" s="19" t="s">
        <v>251</v>
      </c>
      <c r="E44" s="19">
        <v>-3.9060320000000002</v>
      </c>
      <c r="F44" s="19">
        <v>40.455452999999999</v>
      </c>
      <c r="G44" s="19" t="s">
        <v>252</v>
      </c>
      <c r="H44" s="19">
        <v>2.6483750000000001</v>
      </c>
      <c r="I44" s="19" t="s">
        <v>61</v>
      </c>
      <c r="J44" s="21">
        <f>VLOOKUP($I44,Distritos!$E$58:$P$75,8,FALSE)</f>
        <v>25550</v>
      </c>
      <c r="K44" s="21">
        <f>VLOOKUP($I44,Distritos!$E$58:$P$75,2,FALSE)</f>
        <v>567</v>
      </c>
      <c r="L44" s="21">
        <f>VLOOKUP($I44,Distritos!$E$58:$P$75,9,FALSE)</f>
        <v>555.88235294117646</v>
      </c>
      <c r="M44" s="21">
        <f>VLOOKUP($I44,Distritos!$E$58:$P$75,10,FALSE)</f>
        <v>270.19440000000003</v>
      </c>
      <c r="N44" s="16">
        <f t="shared" si="0"/>
        <v>0.62037335221660983</v>
      </c>
      <c r="O44" s="12">
        <v>1.4</v>
      </c>
      <c r="P44" s="18"/>
      <c r="Q44" s="18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5"/>
      <c r="AG44" s="25"/>
      <c r="AH44" s="25"/>
      <c r="AI44" s="25"/>
    </row>
    <row r="45" spans="1:35" ht="34.799999999999997">
      <c r="A45" s="15" t="s">
        <v>20</v>
      </c>
      <c r="B45" s="15">
        <v>44</v>
      </c>
      <c r="C45" s="15" t="s">
        <v>62</v>
      </c>
      <c r="D45" s="15" t="s">
        <v>253</v>
      </c>
      <c r="E45" s="15">
        <v>-3.9134989999999998</v>
      </c>
      <c r="F45" s="15">
        <v>40.456758999999998</v>
      </c>
      <c r="G45" s="15" t="s">
        <v>254</v>
      </c>
      <c r="H45" s="15">
        <v>3.2860070000000001</v>
      </c>
      <c r="I45" s="15" t="s">
        <v>61</v>
      </c>
      <c r="J45" s="20">
        <f>VLOOKUP($I45,Distritos!$E$58:$P$75,8,FALSE)</f>
        <v>25550</v>
      </c>
      <c r="K45" s="20">
        <f>VLOOKUP($I45,Distritos!$E$58:$P$75,2,FALSE)</f>
        <v>567</v>
      </c>
      <c r="L45" s="20">
        <f>VLOOKUP($I45,Distritos!$E$58:$P$75,9,FALSE)</f>
        <v>555.88235294117646</v>
      </c>
      <c r="M45" s="20">
        <f>VLOOKUP($I45,Distritos!$E$58:$P$75,10,FALSE)</f>
        <v>270.19440000000003</v>
      </c>
      <c r="N45" s="12">
        <f t="shared" si="0"/>
        <v>0.62037335221660983</v>
      </c>
      <c r="O45" s="12">
        <v>1.4</v>
      </c>
      <c r="P45" s="14"/>
      <c r="Q45" s="14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25"/>
      <c r="AG45" s="25"/>
      <c r="AH45" s="25"/>
      <c r="AI45" s="25"/>
    </row>
    <row r="46" spans="1:35" ht="34.799999999999997">
      <c r="A46" s="19" t="s">
        <v>20</v>
      </c>
      <c r="B46" s="19">
        <v>45</v>
      </c>
      <c r="C46" s="19" t="s">
        <v>62</v>
      </c>
      <c r="D46" s="19" t="s">
        <v>255</v>
      </c>
      <c r="E46" s="19">
        <v>-3.9137569999999999</v>
      </c>
      <c r="F46" s="19">
        <v>40.452122000000003</v>
      </c>
      <c r="G46" s="19" t="s">
        <v>256</v>
      </c>
      <c r="H46" s="19">
        <v>3.315515</v>
      </c>
      <c r="I46" s="19" t="s">
        <v>61</v>
      </c>
      <c r="J46" s="21">
        <f>VLOOKUP($I46,Distritos!$E$58:$P$75,8,FALSE)</f>
        <v>25550</v>
      </c>
      <c r="K46" s="21">
        <f>VLOOKUP($I46,Distritos!$E$58:$P$75,2,FALSE)</f>
        <v>567</v>
      </c>
      <c r="L46" s="21">
        <f>VLOOKUP($I46,Distritos!$E$58:$P$75,9,FALSE)</f>
        <v>555.88235294117646</v>
      </c>
      <c r="M46" s="21">
        <f>VLOOKUP($I46,Distritos!$E$58:$P$75,10,FALSE)</f>
        <v>270.19440000000003</v>
      </c>
      <c r="N46" s="16">
        <f t="shared" si="0"/>
        <v>0.62037335221660983</v>
      </c>
      <c r="O46" s="12">
        <v>1.4</v>
      </c>
      <c r="P46" s="18"/>
      <c r="Q46" s="18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5"/>
      <c r="AG46" s="25"/>
      <c r="AH46" s="25"/>
      <c r="AI46" s="25"/>
    </row>
    <row r="47" spans="1:35" ht="34.799999999999997">
      <c r="A47" s="15" t="s">
        <v>20</v>
      </c>
      <c r="B47" s="15">
        <v>46</v>
      </c>
      <c r="C47" s="15" t="s">
        <v>62</v>
      </c>
      <c r="D47" s="15" t="s">
        <v>257</v>
      </c>
      <c r="E47" s="15">
        <v>-3.9080919999999999</v>
      </c>
      <c r="F47" s="15">
        <v>40.450423999999998</v>
      </c>
      <c r="G47" s="15" t="s">
        <v>258</v>
      </c>
      <c r="H47" s="15">
        <v>2.8651789999999999</v>
      </c>
      <c r="I47" s="15" t="s">
        <v>61</v>
      </c>
      <c r="J47" s="20">
        <f>VLOOKUP($I47,Distritos!$E$58:$P$75,8,FALSE)</f>
        <v>25550</v>
      </c>
      <c r="K47" s="20">
        <f>VLOOKUP($I47,Distritos!$E$58:$P$75,2,FALSE)</f>
        <v>567</v>
      </c>
      <c r="L47" s="20">
        <f>VLOOKUP($I47,Distritos!$E$58:$P$75,9,FALSE)</f>
        <v>555.88235294117646</v>
      </c>
      <c r="M47" s="20">
        <f>VLOOKUP($I47,Distritos!$E$58:$P$75,10,FALSE)</f>
        <v>270.19440000000003</v>
      </c>
      <c r="N47" s="12">
        <f t="shared" si="0"/>
        <v>0.62037335221660983</v>
      </c>
      <c r="O47" s="12">
        <v>1.4</v>
      </c>
      <c r="P47" s="14"/>
      <c r="Q47" s="14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25"/>
      <c r="AG47" s="25"/>
      <c r="AH47" s="25"/>
      <c r="AI47" s="25"/>
    </row>
    <row r="48" spans="1:35" ht="34.799999999999997">
      <c r="A48" s="19" t="s">
        <v>20</v>
      </c>
      <c r="B48" s="19">
        <v>47</v>
      </c>
      <c r="C48" s="19" t="s">
        <v>18</v>
      </c>
      <c r="D48" s="19" t="s">
        <v>259</v>
      </c>
      <c r="E48" s="19">
        <v>-3.9020839999999999</v>
      </c>
      <c r="F48" s="19">
        <v>40.448399000000002</v>
      </c>
      <c r="G48" s="19" t="s">
        <v>260</v>
      </c>
      <c r="H48" s="19">
        <v>2.4233259999999999</v>
      </c>
      <c r="I48" s="19" t="s">
        <v>21</v>
      </c>
      <c r="J48" s="19">
        <f>VLOOKUP($I48,Distritos!$E$6:$P$14,8,FALSE)</f>
        <v>34650</v>
      </c>
      <c r="K48" s="19">
        <f>VLOOKUP($I48,Distritos!$E$6:$P$14,2,FALSE)</f>
        <v>2495</v>
      </c>
      <c r="L48" s="21">
        <f>VLOOKUP($I48,Distritos!$E$6:$P$14,9,FALSE)</f>
        <v>1043.9330543933054</v>
      </c>
      <c r="M48" s="21">
        <f>VLOOKUP($I48,Distritos!$E$6:$P$14,10,FALSE)</f>
        <v>1126.7833333333335</v>
      </c>
      <c r="N48" s="16">
        <f t="shared" si="0"/>
        <v>0.7973372408682583</v>
      </c>
      <c r="O48" s="12">
        <v>1.4</v>
      </c>
      <c r="P48" s="18"/>
      <c r="Q48" s="18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5"/>
      <c r="AG48" s="25"/>
      <c r="AH48" s="25"/>
      <c r="AI48" s="25"/>
    </row>
    <row r="49" spans="1:35" ht="34.799999999999997">
      <c r="A49" s="15" t="s">
        <v>20</v>
      </c>
      <c r="B49" s="15">
        <v>48</v>
      </c>
      <c r="C49" s="15" t="s">
        <v>18</v>
      </c>
      <c r="D49" s="15" t="s">
        <v>261</v>
      </c>
      <c r="E49" s="15">
        <v>-3.8941880000000002</v>
      </c>
      <c r="F49" s="15">
        <v>40.449705000000002</v>
      </c>
      <c r="G49" s="15" t="s">
        <v>262</v>
      </c>
      <c r="H49" s="15">
        <v>1.743271</v>
      </c>
      <c r="I49" s="15" t="s">
        <v>21</v>
      </c>
      <c r="J49" s="15">
        <f>VLOOKUP($I49,Distritos!$E$6:$P$14,8,FALSE)</f>
        <v>34650</v>
      </c>
      <c r="K49" s="15">
        <f>VLOOKUP($I49,Distritos!$E$6:$P$14,2,FALSE)</f>
        <v>2495</v>
      </c>
      <c r="L49" s="20">
        <f>VLOOKUP($I49,Distritos!$E$6:$P$14,9,FALSE)</f>
        <v>1043.9330543933054</v>
      </c>
      <c r="M49" s="20">
        <f>VLOOKUP($I49,Distritos!$E$6:$P$14,10,FALSE)</f>
        <v>1126.7833333333335</v>
      </c>
      <c r="N49" s="12">
        <f t="shared" si="0"/>
        <v>0.7973372408682583</v>
      </c>
      <c r="O49" s="12">
        <v>1.4</v>
      </c>
      <c r="P49" s="14"/>
      <c r="Q49" s="14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25"/>
      <c r="AG49" s="25"/>
      <c r="AH49" s="25"/>
      <c r="AI49" s="25"/>
    </row>
    <row r="50" spans="1:35" ht="17.399999999999999">
      <c r="A50" s="19" t="s">
        <v>20</v>
      </c>
      <c r="B50" s="19">
        <v>49</v>
      </c>
      <c r="C50" s="19" t="s">
        <v>18</v>
      </c>
      <c r="D50" s="19" t="s">
        <v>263</v>
      </c>
      <c r="E50" s="19">
        <v>-3.8895529999999998</v>
      </c>
      <c r="F50" s="19">
        <v>40.442520000000002</v>
      </c>
      <c r="G50" s="19" t="s">
        <v>264</v>
      </c>
      <c r="H50" s="19">
        <v>1.860112</v>
      </c>
      <c r="I50" s="19" t="s">
        <v>21</v>
      </c>
      <c r="J50" s="19">
        <f>VLOOKUP($I50,Distritos!$E$6:$P$14,8,FALSE)</f>
        <v>34650</v>
      </c>
      <c r="K50" s="19">
        <f>VLOOKUP($I50,Distritos!$E$6:$P$14,2,FALSE)</f>
        <v>2495</v>
      </c>
      <c r="L50" s="21">
        <f>VLOOKUP($I50,Distritos!$E$6:$P$14,9,FALSE)</f>
        <v>1043.9330543933054</v>
      </c>
      <c r="M50" s="21">
        <f>VLOOKUP($I50,Distritos!$E$6:$P$14,10,FALSE)</f>
        <v>1126.7833333333335</v>
      </c>
      <c r="N50" s="16">
        <f t="shared" si="0"/>
        <v>0.7973372408682583</v>
      </c>
      <c r="O50" s="12">
        <v>1.4</v>
      </c>
      <c r="P50" s="18"/>
      <c r="Q50" s="18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5"/>
      <c r="AG50" s="25"/>
      <c r="AH50" s="25"/>
      <c r="AI50" s="25"/>
    </row>
    <row r="51" spans="1:35" ht="17.399999999999999">
      <c r="A51" s="15" t="s">
        <v>20</v>
      </c>
      <c r="B51" s="15">
        <v>50</v>
      </c>
      <c r="C51" s="15" t="s">
        <v>18</v>
      </c>
      <c r="D51" s="15" t="s">
        <v>265</v>
      </c>
      <c r="E51" s="15">
        <v>-3.8836300000000001</v>
      </c>
      <c r="F51" s="15">
        <v>40.443761000000002</v>
      </c>
      <c r="G51" s="15" t="s">
        <v>266</v>
      </c>
      <c r="H51" s="15">
        <v>1.4472389999999999</v>
      </c>
      <c r="I51" s="15" t="s">
        <v>21</v>
      </c>
      <c r="J51" s="15">
        <f>VLOOKUP($I51,Distritos!$E$6:$P$14,8,FALSE)</f>
        <v>34650</v>
      </c>
      <c r="K51" s="15">
        <f>VLOOKUP($I51,Distritos!$E$6:$P$14,2,FALSE)</f>
        <v>2495</v>
      </c>
      <c r="L51" s="20">
        <f>VLOOKUP($I51,Distritos!$E$6:$P$14,9,FALSE)</f>
        <v>1043.9330543933054</v>
      </c>
      <c r="M51" s="20">
        <f>VLOOKUP($I51,Distritos!$E$6:$P$14,10,FALSE)</f>
        <v>1126.7833333333335</v>
      </c>
      <c r="N51" s="12">
        <f t="shared" si="0"/>
        <v>0.7973372408682583</v>
      </c>
      <c r="O51" s="12">
        <v>1.4</v>
      </c>
      <c r="P51" s="14"/>
      <c r="Q51" s="14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25"/>
      <c r="AG51" s="25"/>
      <c r="AH51" s="25"/>
      <c r="AI51" s="25"/>
    </row>
    <row r="52" spans="1:35" ht="34.799999999999997">
      <c r="A52" s="19" t="s">
        <v>20</v>
      </c>
      <c r="B52" s="19">
        <v>51</v>
      </c>
      <c r="C52" s="19" t="s">
        <v>18</v>
      </c>
      <c r="D52" s="19" t="s">
        <v>267</v>
      </c>
      <c r="E52" s="19">
        <v>-3.8968479999999999</v>
      </c>
      <c r="F52" s="19">
        <v>40.445394</v>
      </c>
      <c r="G52" s="19" t="s">
        <v>268</v>
      </c>
      <c r="H52" s="19">
        <v>2.1475759999999999</v>
      </c>
      <c r="I52" s="19" t="s">
        <v>21</v>
      </c>
      <c r="J52" s="19">
        <f>VLOOKUP($I52,Distritos!$E$6:$P$14,8,FALSE)</f>
        <v>34650</v>
      </c>
      <c r="K52" s="19">
        <f>VLOOKUP($I52,Distritos!$E$6:$P$14,2,FALSE)</f>
        <v>2495</v>
      </c>
      <c r="L52" s="21">
        <f>VLOOKUP($I52,Distritos!$E$6:$P$14,9,FALSE)</f>
        <v>1043.9330543933054</v>
      </c>
      <c r="M52" s="21">
        <f>VLOOKUP($I52,Distritos!$E$6:$P$14,10,FALSE)</f>
        <v>1126.7833333333335</v>
      </c>
      <c r="N52" s="16">
        <f t="shared" si="0"/>
        <v>0.7973372408682583</v>
      </c>
      <c r="O52" s="12">
        <v>1.4</v>
      </c>
      <c r="P52" s="18"/>
      <c r="Q52" s="18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5"/>
      <c r="AG52" s="25"/>
      <c r="AH52" s="25"/>
      <c r="AI52" s="25"/>
    </row>
    <row r="53" spans="1:35" ht="17.399999999999999">
      <c r="A53" s="15" t="s">
        <v>20</v>
      </c>
      <c r="B53" s="15">
        <v>52</v>
      </c>
      <c r="C53" s="15" t="s">
        <v>18</v>
      </c>
      <c r="D53" s="15" t="s">
        <v>269</v>
      </c>
      <c r="E53" s="15">
        <v>-3.9012259999999999</v>
      </c>
      <c r="F53" s="15">
        <v>40.442650999999998</v>
      </c>
      <c r="G53" s="15" t="s">
        <v>270</v>
      </c>
      <c r="H53" s="15">
        <v>2.6214469999999999</v>
      </c>
      <c r="I53" s="15" t="s">
        <v>23</v>
      </c>
      <c r="J53" s="15">
        <f>VLOOKUP($I53,Distritos!$E$6:$P$14,8,FALSE)</f>
        <v>33950</v>
      </c>
      <c r="K53" s="15">
        <f>VLOOKUP($I53,Distritos!$E$6:$P$14,2,FALSE)</f>
        <v>2217</v>
      </c>
      <c r="L53" s="20">
        <f>VLOOKUP($I53,Distritos!$E$6:$P$14,9,FALSE)</f>
        <v>694.98432601880882</v>
      </c>
      <c r="M53" s="20">
        <f>VLOOKUP($I53,Distritos!$E$6:$P$14,10,FALSE)</f>
        <v>992.08333333333337</v>
      </c>
      <c r="N53" s="12">
        <f t="shared" si="0"/>
        <v>0.77408951431480921</v>
      </c>
      <c r="O53" s="12">
        <v>1.4</v>
      </c>
      <c r="P53" s="14"/>
      <c r="Q53" s="14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25"/>
      <c r="AG53" s="25"/>
      <c r="AH53" s="25"/>
      <c r="AI53" s="25"/>
    </row>
    <row r="54" spans="1:35" ht="34.799999999999997">
      <c r="A54" s="19" t="s">
        <v>20</v>
      </c>
      <c r="B54" s="19">
        <v>53</v>
      </c>
      <c r="C54" s="19" t="s">
        <v>18</v>
      </c>
      <c r="D54" s="19" t="s">
        <v>271</v>
      </c>
      <c r="E54" s="19">
        <v>-3.904487</v>
      </c>
      <c r="F54" s="19">
        <v>40.438862</v>
      </c>
      <c r="G54" s="19" t="s">
        <v>272</v>
      </c>
      <c r="H54" s="19">
        <v>3.0836139999999999</v>
      </c>
      <c r="I54" s="19" t="s">
        <v>23</v>
      </c>
      <c r="J54" s="19">
        <f>VLOOKUP($I54,Distritos!$E$6:$P$14,8,FALSE)</f>
        <v>33950</v>
      </c>
      <c r="K54" s="19">
        <f>VLOOKUP($I54,Distritos!$E$6:$P$14,2,FALSE)</f>
        <v>2217</v>
      </c>
      <c r="L54" s="21">
        <f>VLOOKUP($I54,Distritos!$E$6:$P$14,9,FALSE)</f>
        <v>694.98432601880882</v>
      </c>
      <c r="M54" s="21">
        <f>VLOOKUP($I54,Distritos!$E$6:$P$14,10,FALSE)</f>
        <v>992.08333333333337</v>
      </c>
      <c r="N54" s="16">
        <f t="shared" si="0"/>
        <v>0.77408951431480921</v>
      </c>
      <c r="O54" s="12">
        <v>1.4</v>
      </c>
      <c r="P54" s="18"/>
      <c r="Q54" s="18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5"/>
      <c r="AG54" s="25"/>
      <c r="AH54" s="25"/>
      <c r="AI54" s="25"/>
    </row>
    <row r="55" spans="1:35" ht="17.399999999999999">
      <c r="A55" s="15" t="s">
        <v>20</v>
      </c>
      <c r="B55" s="15">
        <v>54</v>
      </c>
      <c r="C55" s="15" t="s">
        <v>18</v>
      </c>
      <c r="D55" s="15" t="s">
        <v>273</v>
      </c>
      <c r="E55" s="15">
        <v>-3.90835</v>
      </c>
      <c r="F55" s="15">
        <v>40.441082999999999</v>
      </c>
      <c r="G55" s="15" t="s">
        <v>274</v>
      </c>
      <c r="H55" s="15">
        <v>3.2314379999999998</v>
      </c>
      <c r="I55" s="15" t="s">
        <v>23</v>
      </c>
      <c r="J55" s="15">
        <f>VLOOKUP($I55,Distritos!$E$6:$P$14,8,FALSE)</f>
        <v>33950</v>
      </c>
      <c r="K55" s="15">
        <f>VLOOKUP($I55,Distritos!$E$6:$P$14,2,FALSE)</f>
        <v>2217</v>
      </c>
      <c r="L55" s="20">
        <f>VLOOKUP($I55,Distritos!$E$6:$P$14,9,FALSE)</f>
        <v>694.98432601880882</v>
      </c>
      <c r="M55" s="20">
        <f>VLOOKUP($I55,Distritos!$E$6:$P$14,10,FALSE)</f>
        <v>992.08333333333337</v>
      </c>
      <c r="N55" s="12">
        <f t="shared" si="0"/>
        <v>0.77408951431480921</v>
      </c>
      <c r="O55" s="12">
        <v>1.4</v>
      </c>
      <c r="P55" s="14"/>
      <c r="Q55" s="14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25"/>
      <c r="AG55" s="25"/>
      <c r="AH55" s="25"/>
      <c r="AI55" s="25"/>
    </row>
    <row r="56" spans="1:35" ht="34.799999999999997">
      <c r="A56" s="19" t="s">
        <v>20</v>
      </c>
      <c r="B56" s="19">
        <v>55</v>
      </c>
      <c r="C56" s="19" t="s">
        <v>18</v>
      </c>
      <c r="D56" s="19" t="s">
        <v>275</v>
      </c>
      <c r="E56" s="19">
        <v>-3.920709</v>
      </c>
      <c r="F56" s="19">
        <v>40.440103000000001</v>
      </c>
      <c r="G56" s="19" t="s">
        <v>276</v>
      </c>
      <c r="H56" s="19">
        <v>4.2226720000000002</v>
      </c>
      <c r="I56" s="19" t="s">
        <v>28</v>
      </c>
      <c r="J56" s="19">
        <f>VLOOKUP($I56,Distritos!$E$6:$P$14,8,FALSE)</f>
        <v>36050</v>
      </c>
      <c r="K56" s="19">
        <f>VLOOKUP($I56,Distritos!$E$6:$P$14,2,FALSE)</f>
        <v>3500</v>
      </c>
      <c r="L56" s="21">
        <f>VLOOKUP($I56,Distritos!$E$6:$P$14,9,FALSE)</f>
        <v>1107.5949367088608</v>
      </c>
      <c r="M56" s="21">
        <f>VLOOKUP($I56,Distritos!$E$6:$P$14,10,FALSE)</f>
        <v>1658.1</v>
      </c>
      <c r="N56" s="16">
        <f t="shared" si="0"/>
        <v>0.87019561283246316</v>
      </c>
      <c r="O56" s="12">
        <v>1.4</v>
      </c>
      <c r="P56" s="18"/>
      <c r="Q56" s="18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5"/>
      <c r="AG56" s="25"/>
      <c r="AH56" s="25"/>
      <c r="AI56" s="25"/>
    </row>
    <row r="57" spans="1:35" ht="17.399999999999999">
      <c r="A57" s="15" t="s">
        <v>20</v>
      </c>
      <c r="B57" s="15">
        <v>56</v>
      </c>
      <c r="C57" s="15" t="s">
        <v>18</v>
      </c>
      <c r="D57" s="15" t="s">
        <v>277</v>
      </c>
      <c r="E57" s="15">
        <v>-3.9218250000000001</v>
      </c>
      <c r="F57" s="15">
        <v>40.436314000000003</v>
      </c>
      <c r="G57" s="15" t="s">
        <v>278</v>
      </c>
      <c r="H57" s="15">
        <v>4.4874850000000004</v>
      </c>
      <c r="I57" s="15" t="s">
        <v>28</v>
      </c>
      <c r="J57" s="15">
        <f>VLOOKUP($I57,Distritos!$E$6:$P$14,8,FALSE)</f>
        <v>36050</v>
      </c>
      <c r="K57" s="15">
        <f>VLOOKUP($I57,Distritos!$E$6:$P$14,2,FALSE)</f>
        <v>3500</v>
      </c>
      <c r="L57" s="20">
        <f>VLOOKUP($I57,Distritos!$E$6:$P$14,9,FALSE)</f>
        <v>1107.5949367088608</v>
      </c>
      <c r="M57" s="20">
        <f>VLOOKUP($I57,Distritos!$E$6:$P$14,10,FALSE)</f>
        <v>1658.1</v>
      </c>
      <c r="N57" s="12">
        <f t="shared" si="0"/>
        <v>0.87019561283246316</v>
      </c>
      <c r="O57" s="12">
        <v>1.4</v>
      </c>
      <c r="P57" s="14"/>
      <c r="Q57" s="14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25"/>
      <c r="AG57" s="25"/>
      <c r="AH57" s="25"/>
      <c r="AI57" s="25"/>
    </row>
    <row r="58" spans="1:35" ht="17.399999999999999">
      <c r="A58" s="19" t="s">
        <v>20</v>
      </c>
      <c r="B58" s="19">
        <v>57</v>
      </c>
      <c r="C58" s="19" t="s">
        <v>18</v>
      </c>
      <c r="D58" s="19" t="s">
        <v>279</v>
      </c>
      <c r="E58" s="19">
        <v>-3.9227690000000002</v>
      </c>
      <c r="F58" s="19">
        <v>40.431741000000002</v>
      </c>
      <c r="G58" s="19" t="s">
        <v>280</v>
      </c>
      <c r="H58" s="19">
        <v>4.8103730000000002</v>
      </c>
      <c r="I58" s="19" t="s">
        <v>28</v>
      </c>
      <c r="J58" s="19">
        <f>VLOOKUP($I58,Distritos!$E$6:$P$14,8,FALSE)</f>
        <v>36050</v>
      </c>
      <c r="K58" s="19">
        <f>VLOOKUP($I58,Distritos!$E$6:$P$14,2,FALSE)</f>
        <v>3500</v>
      </c>
      <c r="L58" s="21">
        <f>VLOOKUP($I58,Distritos!$E$6:$P$14,9,FALSE)</f>
        <v>1107.5949367088608</v>
      </c>
      <c r="M58" s="21">
        <f>VLOOKUP($I58,Distritos!$E$6:$P$14,10,FALSE)</f>
        <v>1658.1</v>
      </c>
      <c r="N58" s="16">
        <f t="shared" si="0"/>
        <v>0.87019561283246316</v>
      </c>
      <c r="O58" s="12">
        <v>1.4</v>
      </c>
      <c r="P58" s="18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5"/>
      <c r="AG58" s="25"/>
      <c r="AH58" s="25"/>
      <c r="AI58" s="25"/>
    </row>
    <row r="59" spans="1:35" ht="17.399999999999999">
      <c r="A59" s="15" t="s">
        <v>20</v>
      </c>
      <c r="B59" s="15">
        <v>58</v>
      </c>
      <c r="C59" s="15" t="s">
        <v>18</v>
      </c>
      <c r="D59" s="15" t="s">
        <v>281</v>
      </c>
      <c r="E59" s="15">
        <v>-3.9225120000000002</v>
      </c>
      <c r="F59" s="15">
        <v>40.427233000000001</v>
      </c>
      <c r="G59" s="15" t="s">
        <v>282</v>
      </c>
      <c r="H59" s="15">
        <v>5.0788960000000003</v>
      </c>
      <c r="I59" s="15" t="s">
        <v>28</v>
      </c>
      <c r="J59" s="15">
        <f>VLOOKUP($I59,Distritos!$E$6:$P$14,8,FALSE)</f>
        <v>36050</v>
      </c>
      <c r="K59" s="15">
        <f>VLOOKUP($I59,Distritos!$E$6:$P$14,2,FALSE)</f>
        <v>3500</v>
      </c>
      <c r="L59" s="20">
        <f>VLOOKUP($I59,Distritos!$E$6:$P$14,9,FALSE)</f>
        <v>1107.5949367088608</v>
      </c>
      <c r="M59" s="20">
        <f>VLOOKUP($I59,Distritos!$E$6:$P$14,10,FALSE)</f>
        <v>1658.1</v>
      </c>
      <c r="N59" s="12">
        <f t="shared" si="0"/>
        <v>0.87019561283246316</v>
      </c>
      <c r="O59" s="12">
        <v>1.4</v>
      </c>
      <c r="P59" s="14"/>
      <c r="Q59" s="14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25"/>
      <c r="AG59" s="25"/>
      <c r="AH59" s="25"/>
      <c r="AI59" s="25"/>
    </row>
    <row r="60" spans="1:35" ht="17.399999999999999">
      <c r="A60" s="19" t="s">
        <v>20</v>
      </c>
      <c r="B60" s="19">
        <v>59</v>
      </c>
      <c r="C60" s="19" t="s">
        <v>18</v>
      </c>
      <c r="D60" s="19" t="s">
        <v>283</v>
      </c>
      <c r="E60" s="19">
        <v>-3.921224</v>
      </c>
      <c r="F60" s="19">
        <v>40.422463</v>
      </c>
      <c r="G60" s="19" t="s">
        <v>284</v>
      </c>
      <c r="H60" s="19">
        <v>5.3356599999999998</v>
      </c>
      <c r="I60" s="19" t="s">
        <v>28</v>
      </c>
      <c r="J60" s="19">
        <f>VLOOKUP($I60,Distritos!$E$6:$P$14,8,FALSE)</f>
        <v>36050</v>
      </c>
      <c r="K60" s="19">
        <f>VLOOKUP($I60,Distritos!$E$6:$P$14,2,FALSE)</f>
        <v>3500</v>
      </c>
      <c r="L60" s="21">
        <f>VLOOKUP($I60,Distritos!$E$6:$P$14,9,FALSE)</f>
        <v>1107.5949367088608</v>
      </c>
      <c r="M60" s="21">
        <f>VLOOKUP($I60,Distritos!$E$6:$P$14,10,FALSE)</f>
        <v>1658.1</v>
      </c>
      <c r="N60" s="16">
        <f t="shared" si="0"/>
        <v>0.87019561283246316</v>
      </c>
      <c r="O60" s="12">
        <v>1.4</v>
      </c>
      <c r="P60" s="18"/>
      <c r="Q60" s="18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5"/>
      <c r="AG60" s="25"/>
      <c r="AH60" s="25"/>
      <c r="AI60" s="25"/>
    </row>
    <row r="61" spans="1:35" ht="17.399999999999999">
      <c r="A61" s="15" t="s">
        <v>20</v>
      </c>
      <c r="B61" s="15">
        <v>60</v>
      </c>
      <c r="C61" s="15" t="s">
        <v>18</v>
      </c>
      <c r="D61" s="15" t="s">
        <v>285</v>
      </c>
      <c r="E61" s="15">
        <v>-3.9154740000000001</v>
      </c>
      <c r="F61" s="15">
        <v>40.425860999999998</v>
      </c>
      <c r="G61" s="15" t="s">
        <v>286</v>
      </c>
      <c r="H61" s="15">
        <v>4.7218179999999998</v>
      </c>
      <c r="I61" s="15" t="s">
        <v>28</v>
      </c>
      <c r="J61" s="15">
        <f>VLOOKUP($I61,Distritos!$E$6:$P$14,8,FALSE)</f>
        <v>36050</v>
      </c>
      <c r="K61" s="15">
        <f>VLOOKUP($I61,Distritos!$E$6:$P$14,2,FALSE)</f>
        <v>3500</v>
      </c>
      <c r="L61" s="20">
        <f>VLOOKUP($I61,Distritos!$E$6:$P$14,9,FALSE)</f>
        <v>1107.5949367088608</v>
      </c>
      <c r="M61" s="20">
        <f>VLOOKUP($I61,Distritos!$E$6:$P$14,10,FALSE)</f>
        <v>1658.1</v>
      </c>
      <c r="N61" s="12">
        <f t="shared" si="0"/>
        <v>0.87019561283246316</v>
      </c>
      <c r="O61" s="12">
        <v>1.4</v>
      </c>
      <c r="P61" s="14"/>
      <c r="Q61" s="14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25"/>
      <c r="AG61" s="25"/>
      <c r="AH61" s="25"/>
      <c r="AI61" s="25"/>
    </row>
    <row r="62" spans="1:35" ht="17.399999999999999">
      <c r="A62" s="19" t="s">
        <v>20</v>
      </c>
      <c r="B62" s="19">
        <v>61</v>
      </c>
      <c r="C62" s="19" t="s">
        <v>18</v>
      </c>
      <c r="D62" s="19" t="s">
        <v>287</v>
      </c>
      <c r="E62" s="19">
        <v>-3.9171040000000001</v>
      </c>
      <c r="F62" s="19">
        <v>40.430107999999997</v>
      </c>
      <c r="G62" s="19" t="s">
        <v>288</v>
      </c>
      <c r="H62" s="19">
        <v>4.5210850000000002</v>
      </c>
      <c r="I62" s="19" t="s">
        <v>28</v>
      </c>
      <c r="J62" s="19">
        <f>VLOOKUP($I62,Distritos!$E$6:$P$14,8,FALSE)</f>
        <v>36050</v>
      </c>
      <c r="K62" s="19">
        <f>VLOOKUP($I62,Distritos!$E$6:$P$14,2,FALSE)</f>
        <v>3500</v>
      </c>
      <c r="L62" s="21">
        <f>VLOOKUP($I62,Distritos!$E$6:$P$14,9,FALSE)</f>
        <v>1107.5949367088608</v>
      </c>
      <c r="M62" s="21">
        <f>VLOOKUP($I62,Distritos!$E$6:$P$14,10,FALSE)</f>
        <v>1658.1</v>
      </c>
      <c r="N62" s="16">
        <f t="shared" si="0"/>
        <v>0.87019561283246316</v>
      </c>
      <c r="O62" s="12">
        <v>1.4</v>
      </c>
      <c r="P62" s="18"/>
      <c r="Q62" s="18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25"/>
      <c r="AG62" s="25"/>
      <c r="AH62" s="25"/>
      <c r="AI62" s="25"/>
    </row>
    <row r="63" spans="1:35" ht="17.399999999999999">
      <c r="A63" s="15" t="s">
        <v>20</v>
      </c>
      <c r="B63" s="15">
        <v>62</v>
      </c>
      <c r="C63" s="15" t="s">
        <v>18</v>
      </c>
      <c r="D63" s="15" t="s">
        <v>289</v>
      </c>
      <c r="E63" s="15">
        <v>-3.9121260000000002</v>
      </c>
      <c r="F63" s="15">
        <v>40.432198</v>
      </c>
      <c r="G63" s="15" t="s">
        <v>290</v>
      </c>
      <c r="H63" s="15">
        <v>4.0460520000000004</v>
      </c>
      <c r="I63" s="15" t="s">
        <v>28</v>
      </c>
      <c r="J63" s="15">
        <f>VLOOKUP($I63,Distritos!$E$6:$P$14,8,FALSE)</f>
        <v>36050</v>
      </c>
      <c r="K63" s="15">
        <f>VLOOKUP($I63,Distritos!$E$6:$P$14,2,FALSE)</f>
        <v>3500</v>
      </c>
      <c r="L63" s="20">
        <f>VLOOKUP($I63,Distritos!$E$6:$P$14,9,FALSE)</f>
        <v>1107.5949367088608</v>
      </c>
      <c r="M63" s="20">
        <f>VLOOKUP($I63,Distritos!$E$6:$P$14,10,FALSE)</f>
        <v>1658.1</v>
      </c>
      <c r="N63" s="12">
        <f t="shared" si="0"/>
        <v>0.87019561283246316</v>
      </c>
      <c r="O63" s="12">
        <v>1.4</v>
      </c>
      <c r="P63" s="14"/>
      <c r="Q63" s="14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25"/>
      <c r="AG63" s="25"/>
      <c r="AH63" s="25"/>
      <c r="AI63" s="25"/>
    </row>
    <row r="64" spans="1:35" ht="17.399999999999999">
      <c r="A64" s="19" t="s">
        <v>20</v>
      </c>
      <c r="B64" s="19">
        <v>63</v>
      </c>
      <c r="C64" s="19" t="s">
        <v>18</v>
      </c>
      <c r="D64" s="19" t="s">
        <v>291</v>
      </c>
      <c r="E64" s="19">
        <v>-3.9178769999999998</v>
      </c>
      <c r="F64" s="19">
        <v>40.417824000000003</v>
      </c>
      <c r="G64" s="19" t="s">
        <v>292</v>
      </c>
      <c r="H64" s="19">
        <v>5.5051430000000003</v>
      </c>
      <c r="I64" s="19" t="s">
        <v>28</v>
      </c>
      <c r="J64" s="19">
        <f>VLOOKUP($I64,Distritos!$E$6:$P$14,8,FALSE)</f>
        <v>36050</v>
      </c>
      <c r="K64" s="19">
        <f>VLOOKUP($I64,Distritos!$E$6:$P$14,2,FALSE)</f>
        <v>3500</v>
      </c>
      <c r="L64" s="21">
        <f>VLOOKUP($I64,Distritos!$E$6:$P$14,9,FALSE)</f>
        <v>1107.5949367088608</v>
      </c>
      <c r="M64" s="21">
        <f>VLOOKUP($I64,Distritos!$E$6:$P$14,10,FALSE)</f>
        <v>1658.1</v>
      </c>
      <c r="N64" s="16">
        <f t="shared" si="0"/>
        <v>0.87019561283246316</v>
      </c>
      <c r="O64" s="12">
        <v>1.4</v>
      </c>
      <c r="P64" s="18"/>
      <c r="Q64" s="18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25"/>
      <c r="AG64" s="25"/>
      <c r="AH64" s="25"/>
      <c r="AI64" s="25"/>
    </row>
    <row r="65" spans="1:35" ht="17.399999999999999">
      <c r="A65" s="15" t="s">
        <v>20</v>
      </c>
      <c r="B65" s="15">
        <v>64</v>
      </c>
      <c r="C65" s="15" t="s">
        <v>18</v>
      </c>
      <c r="D65" s="15" t="s">
        <v>293</v>
      </c>
      <c r="E65" s="15">
        <v>-3.9132419999999999</v>
      </c>
      <c r="F65" s="15">
        <v>40.421156000000003</v>
      </c>
      <c r="G65" s="15" t="s">
        <v>294</v>
      </c>
      <c r="H65" s="15">
        <v>4.967867</v>
      </c>
      <c r="I65" s="15" t="s">
        <v>28</v>
      </c>
      <c r="J65" s="15">
        <f>VLOOKUP($I65,Distritos!$E$6:$P$14,8,FALSE)</f>
        <v>36050</v>
      </c>
      <c r="K65" s="15">
        <f>VLOOKUP($I65,Distritos!$E$6:$P$14,2,FALSE)</f>
        <v>3500</v>
      </c>
      <c r="L65" s="20">
        <f>VLOOKUP($I65,Distritos!$E$6:$P$14,9,FALSE)</f>
        <v>1107.5949367088608</v>
      </c>
      <c r="M65" s="20">
        <f>VLOOKUP($I65,Distritos!$E$6:$P$14,10,FALSE)</f>
        <v>1658.1</v>
      </c>
      <c r="N65" s="12">
        <f t="shared" si="0"/>
        <v>0.87019561283246316</v>
      </c>
      <c r="O65" s="12">
        <v>1.4</v>
      </c>
      <c r="P65" s="14"/>
      <c r="Q65" s="14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25"/>
      <c r="AG65" s="25"/>
      <c r="AH65" s="25"/>
      <c r="AI65" s="25"/>
    </row>
    <row r="66" spans="1:35" ht="34.799999999999997">
      <c r="A66" s="19" t="s">
        <v>20</v>
      </c>
      <c r="B66" s="19">
        <v>65</v>
      </c>
      <c r="C66" s="19" t="s">
        <v>18</v>
      </c>
      <c r="D66" s="19" t="s">
        <v>295</v>
      </c>
      <c r="E66" s="19">
        <v>-3.8969339999999999</v>
      </c>
      <c r="F66" s="19">
        <v>40.433309000000001</v>
      </c>
      <c r="G66" s="19" t="s">
        <v>296</v>
      </c>
      <c r="H66" s="19">
        <v>3.046411</v>
      </c>
      <c r="I66" s="19" t="s">
        <v>23</v>
      </c>
      <c r="J66" s="19">
        <f>VLOOKUP($I66,Distritos!$E$6:$P$14,8,FALSE)</f>
        <v>33950</v>
      </c>
      <c r="K66" s="19">
        <f>VLOOKUP($I66,Distritos!$E$6:$P$14,2,FALSE)</f>
        <v>2217</v>
      </c>
      <c r="L66" s="21">
        <f>VLOOKUP($I66,Distritos!$E$6:$P$14,9,FALSE)</f>
        <v>694.98432601880882</v>
      </c>
      <c r="M66" s="21">
        <f>VLOOKUP($I66,Distritos!$E$6:$P$14,10,FALSE)</f>
        <v>992.08333333333337</v>
      </c>
      <c r="N66" s="16">
        <f t="shared" ref="N66:N129" si="1">(J66*M66/K66)/19625.9665621735</f>
        <v>0.77408951431480921</v>
      </c>
      <c r="O66" s="12">
        <v>1.4</v>
      </c>
      <c r="P66" s="18"/>
      <c r="Q66" s="18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25"/>
      <c r="AG66" s="25"/>
      <c r="AH66" s="25"/>
      <c r="AI66" s="25"/>
    </row>
    <row r="67" spans="1:35" ht="17.399999999999999">
      <c r="A67" s="15" t="s">
        <v>20</v>
      </c>
      <c r="B67" s="15">
        <v>66</v>
      </c>
      <c r="C67" s="15" t="s">
        <v>18</v>
      </c>
      <c r="D67" s="15" t="s">
        <v>297</v>
      </c>
      <c r="E67" s="15">
        <v>-3.9093800000000001</v>
      </c>
      <c r="F67" s="15">
        <v>40.428801</v>
      </c>
      <c r="G67" s="15" t="s">
        <v>298</v>
      </c>
      <c r="H67" s="15">
        <v>4.123424</v>
      </c>
      <c r="I67" s="15" t="s">
        <v>28</v>
      </c>
      <c r="J67" s="15">
        <f>VLOOKUP($I67,Distritos!$E$6:$P$14,8,FALSE)</f>
        <v>36050</v>
      </c>
      <c r="K67" s="15">
        <f>VLOOKUP($I67,Distritos!$E$6:$P$14,2,FALSE)</f>
        <v>3500</v>
      </c>
      <c r="L67" s="20">
        <f>VLOOKUP($I67,Distritos!$E$6:$P$14,9,FALSE)</f>
        <v>1107.5949367088608</v>
      </c>
      <c r="M67" s="20">
        <f>VLOOKUP($I67,Distritos!$E$6:$P$14,10,FALSE)</f>
        <v>1658.1</v>
      </c>
      <c r="N67" s="12">
        <f t="shared" si="1"/>
        <v>0.87019561283246316</v>
      </c>
      <c r="O67" s="12">
        <v>1.4</v>
      </c>
      <c r="P67" s="14"/>
      <c r="Q67" s="14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25"/>
      <c r="AG67" s="25"/>
      <c r="AH67" s="25"/>
      <c r="AI67" s="25"/>
    </row>
    <row r="68" spans="1:35" ht="34.799999999999997">
      <c r="A68" s="19" t="s">
        <v>20</v>
      </c>
      <c r="B68" s="19">
        <v>67</v>
      </c>
      <c r="C68" s="19" t="s">
        <v>18</v>
      </c>
      <c r="D68" s="19" t="s">
        <v>299</v>
      </c>
      <c r="E68" s="19">
        <v>-3.9076629999999999</v>
      </c>
      <c r="F68" s="19">
        <v>40.423834999999997</v>
      </c>
      <c r="G68" s="19" t="s">
        <v>300</v>
      </c>
      <c r="H68" s="19">
        <v>4.4362019999999998</v>
      </c>
      <c r="I68" s="19" t="s">
        <v>28</v>
      </c>
      <c r="J68" s="19">
        <f>VLOOKUP($I68,Distritos!$E$6:$P$14,8,FALSE)</f>
        <v>36050</v>
      </c>
      <c r="K68" s="19">
        <f>VLOOKUP($I68,Distritos!$E$6:$P$14,2,FALSE)</f>
        <v>3500</v>
      </c>
      <c r="L68" s="21">
        <f>VLOOKUP($I68,Distritos!$E$6:$P$14,9,FALSE)</f>
        <v>1107.5949367088608</v>
      </c>
      <c r="M68" s="21">
        <f>VLOOKUP($I68,Distritos!$E$6:$P$14,10,FALSE)</f>
        <v>1658.1</v>
      </c>
      <c r="N68" s="16">
        <f t="shared" si="1"/>
        <v>0.87019561283246316</v>
      </c>
      <c r="O68" s="12">
        <v>1.4</v>
      </c>
      <c r="P68" s="18"/>
      <c r="Q68" s="18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25"/>
      <c r="AG68" s="25"/>
      <c r="AH68" s="25"/>
      <c r="AI68" s="25"/>
    </row>
    <row r="69" spans="1:35" ht="34.799999999999997">
      <c r="A69" s="15" t="s">
        <v>20</v>
      </c>
      <c r="B69" s="15">
        <v>68</v>
      </c>
      <c r="C69" s="15" t="s">
        <v>18</v>
      </c>
      <c r="D69" s="15" t="s">
        <v>301</v>
      </c>
      <c r="E69" s="15">
        <v>-3.9159030000000001</v>
      </c>
      <c r="F69" s="15">
        <v>40.436444999999999</v>
      </c>
      <c r="G69" s="15" t="s">
        <v>302</v>
      </c>
      <c r="H69" s="15">
        <v>4.0416920000000003</v>
      </c>
      <c r="I69" s="15" t="s">
        <v>28</v>
      </c>
      <c r="J69" s="15">
        <f>VLOOKUP($I69,Distritos!$E$6:$P$14,8,FALSE)</f>
        <v>36050</v>
      </c>
      <c r="K69" s="15">
        <f>VLOOKUP($I69,Distritos!$E$6:$P$14,2,FALSE)</f>
        <v>3500</v>
      </c>
      <c r="L69" s="20">
        <f>VLOOKUP($I69,Distritos!$E$6:$P$14,9,FALSE)</f>
        <v>1107.5949367088608</v>
      </c>
      <c r="M69" s="20">
        <f>VLOOKUP($I69,Distritos!$E$6:$P$14,10,FALSE)</f>
        <v>1658.1</v>
      </c>
      <c r="N69" s="12">
        <f t="shared" si="1"/>
        <v>0.87019561283246316</v>
      </c>
      <c r="O69" s="12">
        <v>1.4</v>
      </c>
      <c r="P69" s="14"/>
      <c r="Q69" s="14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25"/>
      <c r="AG69" s="25"/>
      <c r="AH69" s="25"/>
      <c r="AI69" s="25"/>
    </row>
    <row r="70" spans="1:35" ht="34.799999999999997">
      <c r="A70" s="19" t="s">
        <v>20</v>
      </c>
      <c r="B70" s="19">
        <v>69</v>
      </c>
      <c r="C70" s="19" t="s">
        <v>18</v>
      </c>
      <c r="D70" s="19" t="s">
        <v>303</v>
      </c>
      <c r="E70" s="19">
        <v>-3.9086069999999999</v>
      </c>
      <c r="F70" s="19">
        <v>40.418084999999998</v>
      </c>
      <c r="G70" s="19" t="s">
        <v>304</v>
      </c>
      <c r="H70" s="19">
        <v>4.9955210000000001</v>
      </c>
      <c r="I70" s="19" t="s">
        <v>29</v>
      </c>
      <c r="J70" s="19">
        <f>VLOOKUP($I70,Distritos!$E$6:$P$14,8,FALSE)</f>
        <v>33250</v>
      </c>
      <c r="K70" s="19">
        <f>VLOOKUP($I70,Distritos!$E$6:$P$14,2,FALSE)</f>
        <v>1385</v>
      </c>
      <c r="L70" s="21">
        <f>VLOOKUP($I70,Distritos!$E$6:$P$14,9,FALSE)</f>
        <v>1612.3399301513389</v>
      </c>
      <c r="M70" s="21">
        <f>VLOOKUP($I70,Distritos!$E$6:$P$14,10,FALSE)</f>
        <v>591.15</v>
      </c>
      <c r="N70" s="16">
        <f t="shared" si="1"/>
        <v>0.72311690668014861</v>
      </c>
      <c r="O70" s="12">
        <v>1.4</v>
      </c>
      <c r="P70" s="18"/>
      <c r="Q70" s="18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25"/>
      <c r="AG70" s="25"/>
      <c r="AH70" s="25"/>
      <c r="AI70" s="25"/>
    </row>
    <row r="71" spans="1:35" ht="17.399999999999999">
      <c r="A71" s="15" t="s">
        <v>20</v>
      </c>
      <c r="B71" s="15">
        <v>70</v>
      </c>
      <c r="C71" s="15" t="s">
        <v>18</v>
      </c>
      <c r="D71" s="15" t="s">
        <v>305</v>
      </c>
      <c r="E71" s="15">
        <v>-3.903715</v>
      </c>
      <c r="F71" s="15">
        <v>40.420175999999998</v>
      </c>
      <c r="G71" s="15" t="s">
        <v>306</v>
      </c>
      <c r="H71" s="15">
        <v>4.572146</v>
      </c>
      <c r="I71" s="15" t="s">
        <v>29</v>
      </c>
      <c r="J71" s="15">
        <f>VLOOKUP($I71,Distritos!$E$6:$P$14,8,FALSE)</f>
        <v>33250</v>
      </c>
      <c r="K71" s="15">
        <f>VLOOKUP($I71,Distritos!$E$6:$P$14,2,FALSE)</f>
        <v>1385</v>
      </c>
      <c r="L71" s="20">
        <f>VLOOKUP($I71,Distritos!$E$6:$P$14,9,FALSE)</f>
        <v>1612.3399301513389</v>
      </c>
      <c r="M71" s="20">
        <f>VLOOKUP($I71,Distritos!$E$6:$P$14,10,FALSE)</f>
        <v>591.15</v>
      </c>
      <c r="N71" s="12">
        <f t="shared" si="1"/>
        <v>0.72311690668014861</v>
      </c>
      <c r="O71" s="12">
        <v>1.4</v>
      </c>
      <c r="P71" s="14"/>
      <c r="Q71" s="14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25"/>
      <c r="AG71" s="25"/>
      <c r="AH71" s="25"/>
      <c r="AI71" s="25"/>
    </row>
    <row r="72" spans="1:35" ht="17.399999999999999">
      <c r="A72" s="19" t="s">
        <v>20</v>
      </c>
      <c r="B72" s="19">
        <v>71</v>
      </c>
      <c r="C72" s="19" t="s">
        <v>18</v>
      </c>
      <c r="D72" s="19" t="s">
        <v>307</v>
      </c>
      <c r="E72" s="19">
        <v>-3.9024269999999999</v>
      </c>
      <c r="F72" s="19">
        <v>40.415733000000003</v>
      </c>
      <c r="G72" s="19" t="s">
        <v>308</v>
      </c>
      <c r="H72" s="19">
        <v>4.9435950000000002</v>
      </c>
      <c r="I72" s="19" t="s">
        <v>29</v>
      </c>
      <c r="J72" s="19">
        <f>VLOOKUP($I72,Distritos!$E$6:$P$14,8,FALSE)</f>
        <v>33250</v>
      </c>
      <c r="K72" s="19">
        <f>VLOOKUP($I72,Distritos!$E$6:$P$14,2,FALSE)</f>
        <v>1385</v>
      </c>
      <c r="L72" s="21">
        <f>VLOOKUP($I72,Distritos!$E$6:$P$14,9,FALSE)</f>
        <v>1612.3399301513389</v>
      </c>
      <c r="M72" s="21">
        <f>VLOOKUP($I72,Distritos!$E$6:$P$14,10,FALSE)</f>
        <v>591.15</v>
      </c>
      <c r="N72" s="16">
        <f t="shared" si="1"/>
        <v>0.72311690668014861</v>
      </c>
      <c r="O72" s="12">
        <v>1.4</v>
      </c>
      <c r="P72" s="18"/>
      <c r="Q72" s="18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25"/>
      <c r="AG72" s="25"/>
      <c r="AH72" s="25"/>
      <c r="AI72" s="25"/>
    </row>
    <row r="73" spans="1:35" ht="17.399999999999999">
      <c r="A73" s="15" t="s">
        <v>20</v>
      </c>
      <c r="B73" s="15">
        <v>72</v>
      </c>
      <c r="C73" s="15" t="s">
        <v>18</v>
      </c>
      <c r="D73" s="15" t="s">
        <v>309</v>
      </c>
      <c r="E73" s="15">
        <v>-3.8958179999999998</v>
      </c>
      <c r="F73" s="15">
        <v>40.414425999999999</v>
      </c>
      <c r="G73" s="15" t="s">
        <v>310</v>
      </c>
      <c r="H73" s="15">
        <v>4.8391109999999999</v>
      </c>
      <c r="I73" s="15" t="s">
        <v>26</v>
      </c>
      <c r="J73" s="15">
        <f>VLOOKUP($I73,Distritos!$E$6:$P$14,8,FALSE)</f>
        <v>36050</v>
      </c>
      <c r="K73" s="15">
        <f>VLOOKUP($I73,Distritos!$E$6:$P$14,2,FALSE)</f>
        <v>2690</v>
      </c>
      <c r="L73" s="20">
        <f>VLOOKUP($I73,Distritos!$E$6:$P$14,9,FALSE)</f>
        <v>9539.0070921985825</v>
      </c>
      <c r="M73" s="20">
        <f>VLOOKUP($I73,Distritos!$E$6:$P$14,10,FALSE)</f>
        <v>1308.8333333333333</v>
      </c>
      <c r="N73" s="12">
        <f t="shared" si="1"/>
        <v>0.89372988747689774</v>
      </c>
      <c r="O73" s="12">
        <v>1.4</v>
      </c>
      <c r="P73" s="14"/>
      <c r="Q73" s="14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25"/>
      <c r="AG73" s="25"/>
      <c r="AH73" s="25"/>
      <c r="AI73" s="25"/>
    </row>
    <row r="74" spans="1:35" ht="34.799999999999997">
      <c r="A74" s="19" t="s">
        <v>20</v>
      </c>
      <c r="B74" s="19">
        <v>73</v>
      </c>
      <c r="C74" s="19" t="s">
        <v>18</v>
      </c>
      <c r="D74" s="19" t="s">
        <v>311</v>
      </c>
      <c r="E74" s="19">
        <v>-3.8966769999999999</v>
      </c>
      <c r="F74" s="19">
        <v>40.419522999999998</v>
      </c>
      <c r="G74" s="19" t="s">
        <v>312</v>
      </c>
      <c r="H74" s="19">
        <v>4.347842</v>
      </c>
      <c r="I74" s="19" t="s">
        <v>26</v>
      </c>
      <c r="J74" s="19">
        <f>VLOOKUP($I74,Distritos!$E$6:$P$14,8,FALSE)</f>
        <v>36050</v>
      </c>
      <c r="K74" s="19">
        <f>VLOOKUP($I74,Distritos!$E$6:$P$14,2,FALSE)</f>
        <v>2690</v>
      </c>
      <c r="L74" s="21">
        <f>VLOOKUP($I74,Distritos!$E$6:$P$14,9,FALSE)</f>
        <v>9539.0070921985825</v>
      </c>
      <c r="M74" s="21">
        <f>VLOOKUP($I74,Distritos!$E$6:$P$14,10,FALSE)</f>
        <v>1308.8333333333333</v>
      </c>
      <c r="N74" s="16">
        <f t="shared" si="1"/>
        <v>0.89372988747689774</v>
      </c>
      <c r="O74" s="12">
        <v>1.4</v>
      </c>
      <c r="P74" s="18"/>
      <c r="Q74" s="18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25"/>
      <c r="AG74" s="25"/>
      <c r="AH74" s="25"/>
      <c r="AI74" s="25"/>
    </row>
    <row r="75" spans="1:35" ht="34.799999999999997">
      <c r="A75" s="15" t="s">
        <v>20</v>
      </c>
      <c r="B75" s="15">
        <v>74</v>
      </c>
      <c r="C75" s="15" t="s">
        <v>18</v>
      </c>
      <c r="D75" s="15" t="s">
        <v>313</v>
      </c>
      <c r="E75" s="15">
        <v>-3.8935870000000001</v>
      </c>
      <c r="F75" s="15">
        <v>40.423378</v>
      </c>
      <c r="G75" s="15" t="s">
        <v>314</v>
      </c>
      <c r="H75" s="15">
        <v>3.8489140000000002</v>
      </c>
      <c r="I75" s="15" t="s">
        <v>27</v>
      </c>
      <c r="J75" s="15">
        <f>VLOOKUP($I75,Distritos!$E$6:$P$14,8,FALSE)</f>
        <v>33950</v>
      </c>
      <c r="K75" s="15">
        <f>VLOOKUP($I75,Distritos!$E$6:$P$14,2,FALSE)</f>
        <v>2574</v>
      </c>
      <c r="L75" s="20">
        <f>VLOOKUP($I75,Distritos!$E$6:$P$14,9,FALSE)</f>
        <v>7110.4972375690613</v>
      </c>
      <c r="M75" s="20">
        <f>VLOOKUP($I75,Distritos!$E$6:$P$14,10,FALSE)</f>
        <v>1269.7666666666667</v>
      </c>
      <c r="N75" s="12">
        <f t="shared" si="1"/>
        <v>0.85334392969355433</v>
      </c>
      <c r="O75" s="12">
        <v>1.4</v>
      </c>
      <c r="P75" s="14"/>
      <c r="Q75" s="14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25"/>
      <c r="AG75" s="25"/>
      <c r="AH75" s="25"/>
      <c r="AI75" s="25"/>
    </row>
    <row r="76" spans="1:35" ht="17.399999999999999">
      <c r="A76" s="19" t="s">
        <v>20</v>
      </c>
      <c r="B76" s="19">
        <v>75</v>
      </c>
      <c r="C76" s="19" t="s">
        <v>18</v>
      </c>
      <c r="D76" s="19" t="s">
        <v>315</v>
      </c>
      <c r="E76" s="19">
        <v>-3.9116110000000002</v>
      </c>
      <c r="F76" s="19">
        <v>40.438012999999998</v>
      </c>
      <c r="G76" s="19" t="s">
        <v>316</v>
      </c>
      <c r="H76" s="19">
        <v>3.6403729999999999</v>
      </c>
      <c r="I76" s="19" t="s">
        <v>23</v>
      </c>
      <c r="J76" s="19">
        <f>VLOOKUP($I76,Distritos!$E$6:$P$14,8,FALSE)</f>
        <v>33950</v>
      </c>
      <c r="K76" s="19">
        <f>VLOOKUP($I76,Distritos!$E$6:$P$14,2,FALSE)</f>
        <v>2217</v>
      </c>
      <c r="L76" s="21">
        <f>VLOOKUP($I76,Distritos!$E$6:$P$14,9,FALSE)</f>
        <v>694.98432601880882</v>
      </c>
      <c r="M76" s="21">
        <f>VLOOKUP($I76,Distritos!$E$6:$P$14,10,FALSE)</f>
        <v>992.08333333333337</v>
      </c>
      <c r="N76" s="16">
        <f t="shared" si="1"/>
        <v>0.77408951431480921</v>
      </c>
      <c r="O76" s="12">
        <v>1.4</v>
      </c>
      <c r="P76" s="18"/>
      <c r="Q76" s="18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25"/>
      <c r="AG76" s="25"/>
      <c r="AH76" s="25"/>
      <c r="AI76" s="25"/>
    </row>
    <row r="77" spans="1:35" ht="34.799999999999997">
      <c r="A77" s="15" t="s">
        <v>20</v>
      </c>
      <c r="B77" s="15">
        <v>76</v>
      </c>
      <c r="C77" s="15" t="s">
        <v>18</v>
      </c>
      <c r="D77" s="15" t="s">
        <v>317</v>
      </c>
      <c r="E77" s="15">
        <v>-3.8987370000000001</v>
      </c>
      <c r="F77" s="15">
        <v>40.438012999999998</v>
      </c>
      <c r="G77" s="15" t="s">
        <v>318</v>
      </c>
      <c r="H77" s="15">
        <v>2.764256</v>
      </c>
      <c r="I77" s="15" t="s">
        <v>23</v>
      </c>
      <c r="J77" s="15">
        <f>VLOOKUP($I77,Distritos!$E$6:$P$14,8,FALSE)</f>
        <v>33950</v>
      </c>
      <c r="K77" s="15">
        <f>VLOOKUP($I77,Distritos!$E$6:$P$14,2,FALSE)</f>
        <v>2217</v>
      </c>
      <c r="L77" s="20">
        <f>VLOOKUP($I77,Distritos!$E$6:$P$14,9,FALSE)</f>
        <v>694.98432601880882</v>
      </c>
      <c r="M77" s="20">
        <f>VLOOKUP($I77,Distritos!$E$6:$P$14,10,FALSE)</f>
        <v>992.08333333333337</v>
      </c>
      <c r="N77" s="12">
        <f t="shared" si="1"/>
        <v>0.77408951431480921</v>
      </c>
      <c r="O77" s="12">
        <v>1.4</v>
      </c>
      <c r="P77" s="14"/>
      <c r="Q77" s="14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25"/>
      <c r="AG77" s="25"/>
      <c r="AH77" s="25"/>
      <c r="AI77" s="25"/>
    </row>
    <row r="78" spans="1:35" ht="34.799999999999997">
      <c r="A78" s="19" t="s">
        <v>20</v>
      </c>
      <c r="B78" s="19">
        <v>77</v>
      </c>
      <c r="C78" s="19" t="s">
        <v>18</v>
      </c>
      <c r="D78" s="19" t="s">
        <v>319</v>
      </c>
      <c r="E78" s="19">
        <v>-3.9076629999999999</v>
      </c>
      <c r="F78" s="19">
        <v>40.434353999999999</v>
      </c>
      <c r="G78" s="19" t="s">
        <v>320</v>
      </c>
      <c r="H78" s="19">
        <v>3.6015739999999998</v>
      </c>
      <c r="I78" s="19" t="s">
        <v>23</v>
      </c>
      <c r="J78" s="19">
        <f>VLOOKUP($I78,Distritos!$E$6:$P$14,8,FALSE)</f>
        <v>33950</v>
      </c>
      <c r="K78" s="19">
        <f>VLOOKUP($I78,Distritos!$E$6:$P$14,2,FALSE)</f>
        <v>2217</v>
      </c>
      <c r="L78" s="21">
        <f>VLOOKUP($I78,Distritos!$E$6:$P$14,9,FALSE)</f>
        <v>694.98432601880882</v>
      </c>
      <c r="M78" s="21">
        <f>VLOOKUP($I78,Distritos!$E$6:$P$14,10,FALSE)</f>
        <v>992.08333333333337</v>
      </c>
      <c r="N78" s="16">
        <f t="shared" si="1"/>
        <v>0.77408951431480921</v>
      </c>
      <c r="O78" s="12">
        <v>1.4</v>
      </c>
      <c r="P78" s="18"/>
      <c r="Q78" s="18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25"/>
      <c r="AG78" s="25"/>
      <c r="AH78" s="25"/>
      <c r="AI78" s="25"/>
    </row>
    <row r="79" spans="1:35" ht="17.399999999999999">
      <c r="A79" s="15" t="s">
        <v>20</v>
      </c>
      <c r="B79" s="15">
        <v>78</v>
      </c>
      <c r="C79" s="15" t="s">
        <v>18</v>
      </c>
      <c r="D79" s="15" t="s">
        <v>321</v>
      </c>
      <c r="E79" s="15">
        <v>-3.9021699999999999</v>
      </c>
      <c r="F79" s="15">
        <v>40.434224</v>
      </c>
      <c r="G79" s="15" t="s">
        <v>322</v>
      </c>
      <c r="H79" s="15">
        <v>3.2655029999999998</v>
      </c>
      <c r="I79" s="15" t="s">
        <v>23</v>
      </c>
      <c r="J79" s="15">
        <f>VLOOKUP($I79,Distritos!$E$6:$P$14,8,FALSE)</f>
        <v>33950</v>
      </c>
      <c r="K79" s="15">
        <f>VLOOKUP($I79,Distritos!$E$6:$P$14,2,FALSE)</f>
        <v>2217</v>
      </c>
      <c r="L79" s="20">
        <f>VLOOKUP($I79,Distritos!$E$6:$P$14,9,FALSE)</f>
        <v>694.98432601880882</v>
      </c>
      <c r="M79" s="20">
        <f>VLOOKUP($I79,Distritos!$E$6:$P$14,10,FALSE)</f>
        <v>992.08333333333337</v>
      </c>
      <c r="N79" s="12">
        <f t="shared" si="1"/>
        <v>0.77408951431480921</v>
      </c>
      <c r="O79" s="12">
        <v>1.4</v>
      </c>
      <c r="P79" s="14"/>
      <c r="Q79" s="14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25"/>
      <c r="AG79" s="25"/>
      <c r="AH79" s="25"/>
      <c r="AI79" s="25"/>
    </row>
    <row r="80" spans="1:35" ht="34.799999999999997">
      <c r="A80" s="19" t="s">
        <v>20</v>
      </c>
      <c r="B80" s="19">
        <v>79</v>
      </c>
      <c r="C80" s="19" t="s">
        <v>18</v>
      </c>
      <c r="D80" s="19" t="s">
        <v>323</v>
      </c>
      <c r="E80" s="19">
        <v>-3.8989940000000001</v>
      </c>
      <c r="F80" s="19">
        <v>40.428865999999999</v>
      </c>
      <c r="G80" s="19" t="s">
        <v>324</v>
      </c>
      <c r="H80" s="19">
        <v>3.5468519999999999</v>
      </c>
      <c r="I80" s="19" t="s">
        <v>23</v>
      </c>
      <c r="J80" s="19">
        <f>VLOOKUP($I80,Distritos!$E$6:$P$14,8,FALSE)</f>
        <v>33950</v>
      </c>
      <c r="K80" s="19">
        <f>VLOOKUP($I80,Distritos!$E$6:$P$14,2,FALSE)</f>
        <v>2217</v>
      </c>
      <c r="L80" s="21">
        <f>VLOOKUP($I80,Distritos!$E$6:$P$14,9,FALSE)</f>
        <v>694.98432601880882</v>
      </c>
      <c r="M80" s="21">
        <f>VLOOKUP($I80,Distritos!$E$6:$P$14,10,FALSE)</f>
        <v>992.08333333333337</v>
      </c>
      <c r="N80" s="16">
        <f t="shared" si="1"/>
        <v>0.77408951431480921</v>
      </c>
      <c r="O80" s="12">
        <v>1.4</v>
      </c>
      <c r="P80" s="18"/>
      <c r="Q80" s="18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25"/>
      <c r="AG80" s="25"/>
      <c r="AH80" s="25"/>
      <c r="AI80" s="25"/>
    </row>
    <row r="81" spans="1:35" ht="17.399999999999999">
      <c r="A81" s="15" t="s">
        <v>20</v>
      </c>
      <c r="B81" s="15">
        <v>80</v>
      </c>
      <c r="C81" s="15" t="s">
        <v>18</v>
      </c>
      <c r="D81" s="15" t="s">
        <v>325</v>
      </c>
      <c r="E81" s="15">
        <v>-3.88775</v>
      </c>
      <c r="F81" s="15">
        <v>40.428277999999999</v>
      </c>
      <c r="G81" s="15" t="s">
        <v>326</v>
      </c>
      <c r="H81" s="15">
        <v>3.1562640000000002</v>
      </c>
      <c r="I81" s="15" t="s">
        <v>24</v>
      </c>
      <c r="J81" s="15">
        <f>VLOOKUP($I81,Distritos!$E$6:$P$14,8,FALSE)</f>
        <v>33250</v>
      </c>
      <c r="K81" s="15">
        <f>VLOOKUP($I81,Distritos!$E$6:$P$14,2,FALSE)</f>
        <v>1967</v>
      </c>
      <c r="L81" s="20">
        <f>VLOOKUP($I81,Distritos!$E$6:$P$14,9,FALSE)</f>
        <v>2422.4137931034479</v>
      </c>
      <c r="M81" s="20">
        <f>VLOOKUP($I81,Distritos!$E$6:$P$14,10,FALSE)</f>
        <v>973.61666666666667</v>
      </c>
      <c r="N81" s="12">
        <f t="shared" si="1"/>
        <v>0.83857948729934029</v>
      </c>
      <c r="O81" s="12">
        <v>1.4</v>
      </c>
      <c r="P81" s="14"/>
      <c r="Q81" s="14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25"/>
      <c r="AG81" s="25"/>
      <c r="AH81" s="25"/>
      <c r="AI81" s="25"/>
    </row>
    <row r="82" spans="1:35" ht="34.799999999999997">
      <c r="A82" s="19" t="s">
        <v>20</v>
      </c>
      <c r="B82" s="19">
        <v>81</v>
      </c>
      <c r="C82" s="19" t="s">
        <v>18</v>
      </c>
      <c r="D82" s="19" t="s">
        <v>327</v>
      </c>
      <c r="E82" s="19">
        <v>-3.9047450000000001</v>
      </c>
      <c r="F82" s="19">
        <v>40.429845999999998</v>
      </c>
      <c r="G82" s="19" t="s">
        <v>328</v>
      </c>
      <c r="H82" s="19">
        <v>3.7677930000000002</v>
      </c>
      <c r="I82" s="19" t="s">
        <v>23</v>
      </c>
      <c r="J82" s="19">
        <f>VLOOKUP($I82,Distritos!$E$6:$P$14,8,FALSE)</f>
        <v>33950</v>
      </c>
      <c r="K82" s="19">
        <f>VLOOKUP($I82,Distritos!$E$6:$P$14,2,FALSE)</f>
        <v>2217</v>
      </c>
      <c r="L82" s="21">
        <f>VLOOKUP($I82,Distritos!$E$6:$P$14,9,FALSE)</f>
        <v>694.98432601880882</v>
      </c>
      <c r="M82" s="21">
        <f>VLOOKUP($I82,Distritos!$E$6:$P$14,10,FALSE)</f>
        <v>992.08333333333337</v>
      </c>
      <c r="N82" s="16">
        <f t="shared" si="1"/>
        <v>0.77408951431480921</v>
      </c>
      <c r="O82" s="12">
        <v>1.4</v>
      </c>
      <c r="P82" s="18"/>
      <c r="Q82" s="18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25"/>
      <c r="AG82" s="25"/>
      <c r="AH82" s="25"/>
      <c r="AI82" s="25"/>
    </row>
    <row r="83" spans="1:35" ht="17.399999999999999">
      <c r="A83" s="15" t="s">
        <v>20</v>
      </c>
      <c r="B83" s="15">
        <v>82</v>
      </c>
      <c r="C83" s="15" t="s">
        <v>18</v>
      </c>
      <c r="D83" s="15" t="s">
        <v>329</v>
      </c>
      <c r="E83" s="15">
        <v>-3.9011399999999998</v>
      </c>
      <c r="F83" s="15">
        <v>40.425077000000002</v>
      </c>
      <c r="G83" s="15" t="s">
        <v>330</v>
      </c>
      <c r="H83" s="15">
        <v>3.9967329999999999</v>
      </c>
      <c r="I83" s="15" t="s">
        <v>23</v>
      </c>
      <c r="J83" s="15">
        <f>VLOOKUP($I83,Distritos!$E$6:$P$14,8,FALSE)</f>
        <v>33950</v>
      </c>
      <c r="K83" s="15">
        <f>VLOOKUP($I83,Distritos!$E$6:$P$14,2,FALSE)</f>
        <v>2217</v>
      </c>
      <c r="L83" s="20">
        <f>VLOOKUP($I83,Distritos!$E$6:$P$14,9,FALSE)</f>
        <v>694.98432601880882</v>
      </c>
      <c r="M83" s="20">
        <f>VLOOKUP($I83,Distritos!$E$6:$P$14,10,FALSE)</f>
        <v>992.08333333333337</v>
      </c>
      <c r="N83" s="12">
        <f t="shared" si="1"/>
        <v>0.77408951431480921</v>
      </c>
      <c r="O83" s="12">
        <v>1.4</v>
      </c>
      <c r="P83" s="14"/>
      <c r="Q83" s="14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25"/>
      <c r="AG83" s="25"/>
      <c r="AH83" s="25"/>
      <c r="AI83" s="25"/>
    </row>
    <row r="84" spans="1:35" ht="34.799999999999997">
      <c r="A84" s="19" t="s">
        <v>20</v>
      </c>
      <c r="B84" s="19">
        <v>83</v>
      </c>
      <c r="C84" s="19" t="s">
        <v>18</v>
      </c>
      <c r="D84" s="19" t="s">
        <v>331</v>
      </c>
      <c r="E84" s="19">
        <v>-3.8946170000000002</v>
      </c>
      <c r="F84" s="19">
        <v>40.427886000000001</v>
      </c>
      <c r="G84" s="19" t="s">
        <v>332</v>
      </c>
      <c r="H84" s="19">
        <v>3.4408069999999999</v>
      </c>
      <c r="I84" s="19" t="s">
        <v>23</v>
      </c>
      <c r="J84" s="19">
        <f>VLOOKUP($I84,Distritos!$E$6:$P$14,8,FALSE)</f>
        <v>33950</v>
      </c>
      <c r="K84" s="19">
        <f>VLOOKUP($I84,Distritos!$E$6:$P$14,2,FALSE)</f>
        <v>2217</v>
      </c>
      <c r="L84" s="21">
        <f>VLOOKUP($I84,Distritos!$E$6:$P$14,9,FALSE)</f>
        <v>694.98432601880882</v>
      </c>
      <c r="M84" s="21">
        <f>VLOOKUP($I84,Distritos!$E$6:$P$14,10,FALSE)</f>
        <v>992.08333333333337</v>
      </c>
      <c r="N84" s="16">
        <f t="shared" si="1"/>
        <v>0.77408951431480921</v>
      </c>
      <c r="O84" s="12">
        <v>1.4</v>
      </c>
      <c r="P84" s="18"/>
      <c r="Q84" s="18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25"/>
      <c r="AG84" s="25"/>
      <c r="AH84" s="25"/>
      <c r="AI84" s="25"/>
    </row>
    <row r="85" spans="1:35" ht="34.799999999999997">
      <c r="A85" s="15" t="s">
        <v>20</v>
      </c>
      <c r="B85" s="15">
        <v>84</v>
      </c>
      <c r="C85" s="15" t="s">
        <v>18</v>
      </c>
      <c r="D85" s="15" t="s">
        <v>333</v>
      </c>
      <c r="E85" s="15">
        <v>-3.892042</v>
      </c>
      <c r="F85" s="15">
        <v>40.432068000000001</v>
      </c>
      <c r="G85" s="15" t="s">
        <v>334</v>
      </c>
      <c r="H85" s="15">
        <v>2.9288280000000002</v>
      </c>
      <c r="I85" s="15" t="s">
        <v>23</v>
      </c>
      <c r="J85" s="15">
        <f>VLOOKUP($I85,Distritos!$E$6:$P$14,8,FALSE)</f>
        <v>33950</v>
      </c>
      <c r="K85" s="15">
        <f>VLOOKUP($I85,Distritos!$E$6:$P$14,2,FALSE)</f>
        <v>2217</v>
      </c>
      <c r="L85" s="20">
        <f>VLOOKUP($I85,Distritos!$E$6:$P$14,9,FALSE)</f>
        <v>694.98432601880882</v>
      </c>
      <c r="M85" s="20">
        <f>VLOOKUP($I85,Distritos!$E$6:$P$14,10,FALSE)</f>
        <v>992.08333333333337</v>
      </c>
      <c r="N85" s="12">
        <f t="shared" si="1"/>
        <v>0.77408951431480921</v>
      </c>
      <c r="O85" s="12">
        <v>1.4</v>
      </c>
      <c r="P85" s="14"/>
      <c r="Q85" s="14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25"/>
      <c r="AG85" s="25"/>
      <c r="AH85" s="25"/>
      <c r="AI85" s="25"/>
    </row>
    <row r="86" spans="1:35" ht="34.799999999999997">
      <c r="A86" s="19" t="s">
        <v>20</v>
      </c>
      <c r="B86" s="19">
        <v>85</v>
      </c>
      <c r="C86" s="19" t="s">
        <v>18</v>
      </c>
      <c r="D86" s="19" t="s">
        <v>335</v>
      </c>
      <c r="E86" s="19">
        <v>-3.8855189999999999</v>
      </c>
      <c r="F86" s="19">
        <v>40.432851999999997</v>
      </c>
      <c r="G86" s="19" t="s">
        <v>336</v>
      </c>
      <c r="H86" s="19">
        <v>2.6137350000000001</v>
      </c>
      <c r="I86" s="19" t="s">
        <v>24</v>
      </c>
      <c r="J86" s="19">
        <f>VLOOKUP($I86,Distritos!$E$6:$P$14,8,FALSE)</f>
        <v>33250</v>
      </c>
      <c r="K86" s="19">
        <f>VLOOKUP($I86,Distritos!$E$6:$P$14,2,FALSE)</f>
        <v>1967</v>
      </c>
      <c r="L86" s="21">
        <f>VLOOKUP($I86,Distritos!$E$6:$P$14,9,FALSE)</f>
        <v>2422.4137931034479</v>
      </c>
      <c r="M86" s="21">
        <f>VLOOKUP($I86,Distritos!$E$6:$P$14,10,FALSE)</f>
        <v>973.61666666666667</v>
      </c>
      <c r="N86" s="16">
        <f t="shared" si="1"/>
        <v>0.83857948729934029</v>
      </c>
      <c r="O86" s="12">
        <v>1.4</v>
      </c>
      <c r="P86" s="18"/>
      <c r="Q86" s="18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5"/>
      <c r="AG86" s="25"/>
      <c r="AH86" s="25"/>
      <c r="AI86" s="25"/>
    </row>
    <row r="87" spans="1:35" ht="17.399999999999999">
      <c r="A87" s="15" t="s">
        <v>20</v>
      </c>
      <c r="B87" s="15">
        <v>86</v>
      </c>
      <c r="C87" s="15" t="s">
        <v>18</v>
      </c>
      <c r="D87" s="15" t="s">
        <v>337</v>
      </c>
      <c r="E87" s="15">
        <v>-3.8893810000000002</v>
      </c>
      <c r="F87" s="15">
        <v>40.437359999999998</v>
      </c>
      <c r="G87" s="15" t="s">
        <v>338</v>
      </c>
      <c r="H87" s="15">
        <v>2.3087219999999999</v>
      </c>
      <c r="I87" s="15" t="s">
        <v>21</v>
      </c>
      <c r="J87" s="15">
        <f>VLOOKUP($I87,Distritos!$E$6:$P$14,8,FALSE)</f>
        <v>34650</v>
      </c>
      <c r="K87" s="15">
        <f>VLOOKUP($I87,Distritos!$E$6:$P$14,2,FALSE)</f>
        <v>2495</v>
      </c>
      <c r="L87" s="20">
        <f>VLOOKUP($I87,Distritos!$E$6:$P$14,9,FALSE)</f>
        <v>1043.9330543933054</v>
      </c>
      <c r="M87" s="20">
        <f>VLOOKUP($I87,Distritos!$E$6:$P$14,10,FALSE)</f>
        <v>1126.7833333333335</v>
      </c>
      <c r="N87" s="12">
        <f t="shared" si="1"/>
        <v>0.7973372408682583</v>
      </c>
      <c r="O87" s="12">
        <v>1.4</v>
      </c>
      <c r="P87" s="14"/>
      <c r="Q87" s="14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25"/>
      <c r="AG87" s="25"/>
      <c r="AH87" s="25"/>
      <c r="AI87" s="25"/>
    </row>
    <row r="88" spans="1:35" ht="34.799999999999997">
      <c r="A88" s="19" t="s">
        <v>20</v>
      </c>
      <c r="B88" s="19">
        <v>87</v>
      </c>
      <c r="C88" s="19" t="s">
        <v>18</v>
      </c>
      <c r="D88" s="19" t="s">
        <v>339</v>
      </c>
      <c r="E88" s="19">
        <v>-3.8947880000000001</v>
      </c>
      <c r="F88" s="19">
        <v>40.440168</v>
      </c>
      <c r="G88" s="19" t="s">
        <v>340</v>
      </c>
      <c r="H88" s="19">
        <v>2.356716</v>
      </c>
      <c r="I88" s="19" t="s">
        <v>21</v>
      </c>
      <c r="J88" s="19">
        <f>VLOOKUP($I88,Distritos!$E$6:$P$14,8,FALSE)</f>
        <v>34650</v>
      </c>
      <c r="K88" s="19">
        <f>VLOOKUP($I88,Distritos!$E$6:$P$14,2,FALSE)</f>
        <v>2495</v>
      </c>
      <c r="L88" s="21">
        <f>VLOOKUP($I88,Distritos!$E$6:$P$14,9,FALSE)</f>
        <v>1043.9330543933054</v>
      </c>
      <c r="M88" s="21">
        <f>VLOOKUP($I88,Distritos!$E$6:$P$14,10,FALSE)</f>
        <v>1126.7833333333335</v>
      </c>
      <c r="N88" s="16">
        <f t="shared" si="1"/>
        <v>0.7973372408682583</v>
      </c>
      <c r="O88" s="12">
        <v>1.4</v>
      </c>
      <c r="P88" s="18"/>
      <c r="Q88" s="18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25"/>
      <c r="AG88" s="25"/>
      <c r="AH88" s="25"/>
      <c r="AI88" s="25"/>
    </row>
    <row r="89" spans="1:35" ht="34.799999999999997">
      <c r="A89" s="15" t="s">
        <v>20</v>
      </c>
      <c r="B89" s="15">
        <v>88</v>
      </c>
      <c r="C89" s="15" t="s">
        <v>18</v>
      </c>
      <c r="D89" s="15" t="s">
        <v>341</v>
      </c>
      <c r="E89" s="15">
        <v>-3.8880940000000002</v>
      </c>
      <c r="F89" s="15">
        <v>40.446373999999999</v>
      </c>
      <c r="G89" s="15" t="s">
        <v>342</v>
      </c>
      <c r="H89" s="15">
        <v>1.4735609999999999</v>
      </c>
      <c r="I89" s="15" t="s">
        <v>21</v>
      </c>
      <c r="J89" s="15">
        <f>VLOOKUP($I89,Distritos!$E$6:$P$14,8,FALSE)</f>
        <v>34650</v>
      </c>
      <c r="K89" s="15">
        <f>VLOOKUP($I89,Distritos!$E$6:$P$14,2,FALSE)</f>
        <v>2495</v>
      </c>
      <c r="L89" s="20">
        <f>VLOOKUP($I89,Distritos!$E$6:$P$14,9,FALSE)</f>
        <v>1043.9330543933054</v>
      </c>
      <c r="M89" s="20">
        <f>VLOOKUP($I89,Distritos!$E$6:$P$14,10,FALSE)</f>
        <v>1126.7833333333335</v>
      </c>
      <c r="N89" s="12">
        <f t="shared" si="1"/>
        <v>0.7973372408682583</v>
      </c>
      <c r="O89" s="12">
        <v>1.4</v>
      </c>
      <c r="P89" s="14"/>
      <c r="Q89" s="14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25"/>
      <c r="AG89" s="25"/>
      <c r="AH89" s="25"/>
      <c r="AI89" s="25"/>
    </row>
    <row r="90" spans="1:35" ht="34.799999999999997">
      <c r="A90" s="19" t="s">
        <v>20</v>
      </c>
      <c r="B90" s="19">
        <v>89</v>
      </c>
      <c r="C90" s="19" t="s">
        <v>18</v>
      </c>
      <c r="D90" s="19" t="s">
        <v>343</v>
      </c>
      <c r="E90" s="19">
        <v>-3.8832010000000001</v>
      </c>
      <c r="F90" s="19">
        <v>40.438665999999998</v>
      </c>
      <c r="G90" s="19" t="s">
        <v>344</v>
      </c>
      <c r="H90" s="19">
        <v>1.9398759999999999</v>
      </c>
      <c r="I90" s="19" t="s">
        <v>24</v>
      </c>
      <c r="J90" s="19">
        <f>VLOOKUP($I90,Distritos!$E$6:$P$14,8,FALSE)</f>
        <v>33250</v>
      </c>
      <c r="K90" s="19">
        <f>VLOOKUP($I90,Distritos!$E$6:$P$14,2,FALSE)</f>
        <v>1967</v>
      </c>
      <c r="L90" s="21">
        <f>VLOOKUP($I90,Distritos!$E$6:$P$14,9,FALSE)</f>
        <v>2422.4137931034479</v>
      </c>
      <c r="M90" s="21">
        <f>VLOOKUP($I90,Distritos!$E$6:$P$14,10,FALSE)</f>
        <v>973.61666666666667</v>
      </c>
      <c r="N90" s="16">
        <f t="shared" si="1"/>
        <v>0.83857948729934029</v>
      </c>
      <c r="O90" s="12">
        <v>1.4</v>
      </c>
      <c r="P90" s="18"/>
      <c r="Q90" s="18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25"/>
      <c r="AG90" s="25"/>
      <c r="AH90" s="25"/>
      <c r="AI90" s="25"/>
    </row>
    <row r="91" spans="1:35" ht="34.799999999999997">
      <c r="A91" s="15" t="s">
        <v>20</v>
      </c>
      <c r="B91" s="15">
        <v>90</v>
      </c>
      <c r="C91" s="15" t="s">
        <v>18</v>
      </c>
      <c r="D91" s="15" t="s">
        <v>345</v>
      </c>
      <c r="E91" s="15">
        <v>-3.8881790000000001</v>
      </c>
      <c r="F91" s="15">
        <v>40.422006000000003</v>
      </c>
      <c r="G91" s="15" t="s">
        <v>346</v>
      </c>
      <c r="H91" s="15">
        <v>3.828274</v>
      </c>
      <c r="I91" s="15" t="s">
        <v>24</v>
      </c>
      <c r="J91" s="15">
        <f>VLOOKUP($I91,Distritos!$E$6:$P$14,8,FALSE)</f>
        <v>33250</v>
      </c>
      <c r="K91" s="15">
        <f>VLOOKUP($I91,Distritos!$E$6:$P$14,2,FALSE)</f>
        <v>1967</v>
      </c>
      <c r="L91" s="20">
        <f>VLOOKUP($I91,Distritos!$E$6:$P$14,9,FALSE)</f>
        <v>2422.4137931034479</v>
      </c>
      <c r="M91" s="20">
        <f>VLOOKUP($I91,Distritos!$E$6:$P$14,10,FALSE)</f>
        <v>973.61666666666667</v>
      </c>
      <c r="N91" s="12">
        <f t="shared" si="1"/>
        <v>0.83857948729934029</v>
      </c>
      <c r="O91" s="12">
        <v>1.4</v>
      </c>
      <c r="P91" s="14"/>
      <c r="Q91" s="14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25"/>
      <c r="AG91" s="25"/>
      <c r="AH91" s="25"/>
      <c r="AI91" s="25"/>
    </row>
    <row r="92" spans="1:35" ht="17.399999999999999">
      <c r="A92" s="19" t="s">
        <v>20</v>
      </c>
      <c r="B92" s="19">
        <v>91</v>
      </c>
      <c r="C92" s="19" t="s">
        <v>18</v>
      </c>
      <c r="D92" s="19" t="s">
        <v>347</v>
      </c>
      <c r="E92" s="19">
        <v>-3.8735019999999998</v>
      </c>
      <c r="F92" s="19">
        <v>40.431153000000002</v>
      </c>
      <c r="G92" s="19" t="s">
        <v>348</v>
      </c>
      <c r="H92" s="19">
        <v>2.6404010000000002</v>
      </c>
      <c r="I92" s="19" t="s">
        <v>30</v>
      </c>
      <c r="J92" s="19">
        <f>VLOOKUP($I92,Distritos!$E$6:$P$14,8,FALSE)</f>
        <v>31150</v>
      </c>
      <c r="K92" s="19">
        <f>VLOOKUP($I92,Distritos!$E$6:$P$14,2,FALSE)</f>
        <v>1578</v>
      </c>
      <c r="L92" s="21">
        <f>VLOOKUP($I92,Distritos!$E$6:$P$14,9,FALSE)</f>
        <v>1582.7482447342027</v>
      </c>
      <c r="M92" s="21">
        <f>VLOOKUP($I92,Distritos!$E$6:$P$14,10,FALSE)</f>
        <v>739.45</v>
      </c>
      <c r="N92" s="16">
        <f t="shared" si="1"/>
        <v>0.74375313753930605</v>
      </c>
      <c r="O92" s="12">
        <v>1.4</v>
      </c>
      <c r="P92" s="18"/>
      <c r="Q92" s="18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25"/>
      <c r="AG92" s="25"/>
      <c r="AH92" s="25"/>
      <c r="AI92" s="25"/>
    </row>
    <row r="93" spans="1:35" ht="34.799999999999997">
      <c r="A93" s="15" t="s">
        <v>20</v>
      </c>
      <c r="B93" s="15">
        <v>92</v>
      </c>
      <c r="C93" s="15" t="s">
        <v>18</v>
      </c>
      <c r="D93" s="15" t="s">
        <v>349</v>
      </c>
      <c r="E93" s="15">
        <v>-3.874447</v>
      </c>
      <c r="F93" s="15">
        <v>40.424554000000001</v>
      </c>
      <c r="G93" s="15" t="s">
        <v>350</v>
      </c>
      <c r="H93" s="15">
        <v>3.3721890000000001</v>
      </c>
      <c r="I93" s="15" t="s">
        <v>30</v>
      </c>
      <c r="J93" s="15">
        <f>VLOOKUP($I93,Distritos!$E$6:$P$14,8,FALSE)</f>
        <v>31150</v>
      </c>
      <c r="K93" s="15">
        <f>VLOOKUP($I93,Distritos!$E$6:$P$14,2,FALSE)</f>
        <v>1578</v>
      </c>
      <c r="L93" s="20">
        <f>VLOOKUP($I93,Distritos!$E$6:$P$14,9,FALSE)</f>
        <v>1582.7482447342027</v>
      </c>
      <c r="M93" s="20">
        <f>VLOOKUP($I93,Distritos!$E$6:$P$14,10,FALSE)</f>
        <v>739.45</v>
      </c>
      <c r="N93" s="12">
        <f t="shared" si="1"/>
        <v>0.74375313753930605</v>
      </c>
      <c r="O93" s="12">
        <v>1.4</v>
      </c>
      <c r="P93" s="14"/>
      <c r="Q93" s="14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25"/>
      <c r="AG93" s="25"/>
      <c r="AH93" s="25"/>
      <c r="AI93" s="25"/>
    </row>
    <row r="94" spans="1:35" ht="17.399999999999999">
      <c r="A94" s="19" t="s">
        <v>20</v>
      </c>
      <c r="B94" s="19">
        <v>93</v>
      </c>
      <c r="C94" s="19" t="s">
        <v>18</v>
      </c>
      <c r="D94" s="19" t="s">
        <v>351</v>
      </c>
      <c r="E94" s="19">
        <v>-3.881313</v>
      </c>
      <c r="F94" s="19">
        <v>40.423378</v>
      </c>
      <c r="G94" s="19" t="s">
        <v>352</v>
      </c>
      <c r="H94" s="19">
        <v>3.5467569999999999</v>
      </c>
      <c r="I94" s="19" t="s">
        <v>30</v>
      </c>
      <c r="J94" s="19">
        <f>VLOOKUP($I94,Distritos!$E$6:$P$14,8,FALSE)</f>
        <v>31150</v>
      </c>
      <c r="K94" s="19">
        <f>VLOOKUP($I94,Distritos!$E$6:$P$14,2,FALSE)</f>
        <v>1578</v>
      </c>
      <c r="L94" s="21">
        <f>VLOOKUP($I94,Distritos!$E$6:$P$14,9,FALSE)</f>
        <v>1582.7482447342027</v>
      </c>
      <c r="M94" s="21">
        <f>VLOOKUP($I94,Distritos!$E$6:$P$14,10,FALSE)</f>
        <v>739.45</v>
      </c>
      <c r="N94" s="16">
        <f t="shared" si="1"/>
        <v>0.74375313753930605</v>
      </c>
      <c r="O94" s="12">
        <v>1.4</v>
      </c>
      <c r="P94" s="18"/>
      <c r="Q94" s="18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25"/>
      <c r="AG94" s="25"/>
      <c r="AH94" s="25"/>
      <c r="AI94" s="25"/>
    </row>
    <row r="95" spans="1:35" ht="17.399999999999999">
      <c r="A95" s="15" t="s">
        <v>20</v>
      </c>
      <c r="B95" s="15">
        <v>94</v>
      </c>
      <c r="C95" s="15" t="s">
        <v>18</v>
      </c>
      <c r="D95" s="15" t="s">
        <v>353</v>
      </c>
      <c r="E95" s="15">
        <v>-3.8794249999999999</v>
      </c>
      <c r="F95" s="15">
        <v>40.418281</v>
      </c>
      <c r="G95" s="15" t="s">
        <v>354</v>
      </c>
      <c r="H95" s="15">
        <v>4.0888929999999997</v>
      </c>
      <c r="I95" s="15" t="s">
        <v>30</v>
      </c>
      <c r="J95" s="15">
        <f>VLOOKUP($I95,Distritos!$E$6:$P$14,8,FALSE)</f>
        <v>31150</v>
      </c>
      <c r="K95" s="15">
        <f>VLOOKUP($I95,Distritos!$E$6:$P$14,2,FALSE)</f>
        <v>1578</v>
      </c>
      <c r="L95" s="20">
        <f>VLOOKUP($I95,Distritos!$E$6:$P$14,9,FALSE)</f>
        <v>1582.7482447342027</v>
      </c>
      <c r="M95" s="20">
        <f>VLOOKUP($I95,Distritos!$E$6:$P$14,10,FALSE)</f>
        <v>739.45</v>
      </c>
      <c r="N95" s="12">
        <f t="shared" si="1"/>
        <v>0.74375313753930605</v>
      </c>
      <c r="O95" s="12">
        <v>1.4</v>
      </c>
      <c r="P95" s="14"/>
      <c r="Q95" s="14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25"/>
      <c r="AG95" s="25"/>
      <c r="AH95" s="25"/>
      <c r="AI95" s="25"/>
    </row>
    <row r="96" spans="1:35" ht="17.399999999999999">
      <c r="A96" s="19" t="s">
        <v>20</v>
      </c>
      <c r="B96" s="19">
        <v>95</v>
      </c>
      <c r="C96" s="19" t="s">
        <v>18</v>
      </c>
      <c r="D96" s="19" t="s">
        <v>355</v>
      </c>
      <c r="E96" s="19">
        <v>-3.8837160000000002</v>
      </c>
      <c r="F96" s="19">
        <v>40.414490999999998</v>
      </c>
      <c r="G96" s="19" t="s">
        <v>356</v>
      </c>
      <c r="H96" s="19">
        <v>4.5548520000000003</v>
      </c>
      <c r="I96" s="19" t="s">
        <v>27</v>
      </c>
      <c r="J96" s="19">
        <f>VLOOKUP($I96,Distritos!$E$6:$P$14,8,FALSE)</f>
        <v>33950</v>
      </c>
      <c r="K96" s="19">
        <f>VLOOKUP($I96,Distritos!$E$6:$P$14,2,FALSE)</f>
        <v>2574</v>
      </c>
      <c r="L96" s="21">
        <f>VLOOKUP($I96,Distritos!$E$6:$P$14,9,FALSE)</f>
        <v>7110.4972375690613</v>
      </c>
      <c r="M96" s="21">
        <f>VLOOKUP($I96,Distritos!$E$6:$P$14,10,FALSE)</f>
        <v>1269.7666666666667</v>
      </c>
      <c r="N96" s="16">
        <f t="shared" si="1"/>
        <v>0.85334392969355433</v>
      </c>
      <c r="O96" s="12">
        <v>1.4</v>
      </c>
      <c r="P96" s="18"/>
      <c r="Q96" s="18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25"/>
      <c r="AG96" s="25"/>
      <c r="AH96" s="25"/>
      <c r="AI96" s="25"/>
    </row>
    <row r="97" spans="1:35" ht="34.799999999999997">
      <c r="A97" s="15" t="s">
        <v>20</v>
      </c>
      <c r="B97" s="15">
        <v>96</v>
      </c>
      <c r="C97" s="15" t="s">
        <v>78</v>
      </c>
      <c r="D97" s="15" t="s">
        <v>357</v>
      </c>
      <c r="E97" s="15">
        <v>-3.8519589999999999</v>
      </c>
      <c r="F97" s="15">
        <v>40.410308999999998</v>
      </c>
      <c r="G97" s="15" t="s">
        <v>358</v>
      </c>
      <c r="H97" s="15">
        <v>5.3179280000000002</v>
      </c>
      <c r="I97" s="15" t="s">
        <v>31</v>
      </c>
      <c r="J97" s="15">
        <f>VLOOKUP($I97,Distritos!$E$76:$P$81,8,FALSE)</f>
        <v>36750</v>
      </c>
      <c r="K97" s="15">
        <f>VLOOKUP($I97,Distritos!$E$76:$P$81,2,FALSE)</f>
        <v>2019</v>
      </c>
      <c r="L97" s="20">
        <f>VLOOKUP($I97,Distritos!$E$76:$P$81,9,FALSE)</f>
        <v>1654.9180327868853</v>
      </c>
      <c r="M97" s="20">
        <f>VLOOKUP($I97,Distritos!$E$76:$P$81,10,FALSE)</f>
        <v>865.28333333333342</v>
      </c>
      <c r="N97" s="12">
        <f t="shared" si="1"/>
        <v>0.80250603769343598</v>
      </c>
      <c r="O97" s="12">
        <v>1.4</v>
      </c>
      <c r="P97" s="14"/>
      <c r="Q97" s="14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25"/>
      <c r="AG97" s="25"/>
      <c r="AH97" s="25"/>
      <c r="AI97" s="25"/>
    </row>
    <row r="98" spans="1:35" ht="17.399999999999999">
      <c r="A98" s="19" t="s">
        <v>20</v>
      </c>
      <c r="B98" s="19">
        <v>97</v>
      </c>
      <c r="C98" s="19" t="s">
        <v>78</v>
      </c>
      <c r="D98" s="19" t="s">
        <v>359</v>
      </c>
      <c r="E98" s="19">
        <v>-3.8452639999999998</v>
      </c>
      <c r="F98" s="19">
        <v>40.411354000000003</v>
      </c>
      <c r="G98" s="19" t="s">
        <v>360</v>
      </c>
      <c r="H98" s="19">
        <v>5.4450209999999997</v>
      </c>
      <c r="I98" s="19" t="s">
        <v>31</v>
      </c>
      <c r="J98" s="19">
        <f>VLOOKUP($I98,Distritos!$E$76:$P$81,8,FALSE)</f>
        <v>36750</v>
      </c>
      <c r="K98" s="19">
        <f>VLOOKUP($I98,Distritos!$E$76:$P$81,2,FALSE)</f>
        <v>2019</v>
      </c>
      <c r="L98" s="21">
        <f>VLOOKUP($I98,Distritos!$E$76:$P$81,9,FALSE)</f>
        <v>1654.9180327868853</v>
      </c>
      <c r="M98" s="21">
        <f>VLOOKUP($I98,Distritos!$E$76:$P$81,10,FALSE)</f>
        <v>865.28333333333342</v>
      </c>
      <c r="N98" s="16">
        <f t="shared" si="1"/>
        <v>0.80250603769343598</v>
      </c>
      <c r="O98" s="12">
        <v>1.4</v>
      </c>
      <c r="P98" s="18"/>
      <c r="Q98" s="18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25"/>
      <c r="AG98" s="25"/>
      <c r="AH98" s="25"/>
      <c r="AI98" s="25"/>
    </row>
    <row r="99" spans="1:35" ht="17.399999999999999">
      <c r="A99" s="15" t="s">
        <v>20</v>
      </c>
      <c r="B99" s="15">
        <v>98</v>
      </c>
      <c r="C99" s="15" t="s">
        <v>78</v>
      </c>
      <c r="D99" s="15" t="s">
        <v>361</v>
      </c>
      <c r="E99" s="15">
        <v>-3.8463799999999999</v>
      </c>
      <c r="F99" s="15">
        <v>40.407302000000001</v>
      </c>
      <c r="G99" s="15" t="s">
        <v>362</v>
      </c>
      <c r="H99" s="15">
        <v>5.8095230000000004</v>
      </c>
      <c r="I99" s="15" t="s">
        <v>31</v>
      </c>
      <c r="J99" s="15">
        <f>VLOOKUP($I99,Distritos!$E$76:$P$81,8,FALSE)</f>
        <v>36750</v>
      </c>
      <c r="K99" s="15">
        <f>VLOOKUP($I99,Distritos!$E$76:$P$81,2,FALSE)</f>
        <v>2019</v>
      </c>
      <c r="L99" s="20">
        <f>VLOOKUP($I99,Distritos!$E$76:$P$81,9,FALSE)</f>
        <v>1654.9180327868853</v>
      </c>
      <c r="M99" s="20">
        <f>VLOOKUP($I99,Distritos!$E$76:$P$81,10,FALSE)</f>
        <v>865.28333333333342</v>
      </c>
      <c r="N99" s="12">
        <f t="shared" si="1"/>
        <v>0.80250603769343598</v>
      </c>
      <c r="O99" s="12">
        <v>1.4</v>
      </c>
      <c r="P99" s="14"/>
      <c r="Q99" s="14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25"/>
      <c r="AG99" s="25"/>
      <c r="AH99" s="25"/>
      <c r="AI99" s="25"/>
    </row>
    <row r="100" spans="1:35" ht="17.399999999999999">
      <c r="A100" s="15" t="s">
        <v>20</v>
      </c>
      <c r="B100" s="15">
        <v>102</v>
      </c>
      <c r="C100" s="15" t="s">
        <v>78</v>
      </c>
      <c r="D100" s="15" t="s">
        <v>369</v>
      </c>
      <c r="E100" s="15">
        <v>-3.8286989999999999</v>
      </c>
      <c r="F100" s="15">
        <v>40.414230000000003</v>
      </c>
      <c r="G100" s="15" t="s">
        <v>370</v>
      </c>
      <c r="H100" s="15">
        <v>5.967867</v>
      </c>
      <c r="I100" s="15" t="s">
        <v>47</v>
      </c>
      <c r="J100" s="15">
        <f>VLOOKUP($I100,Distritos!$E$76:$P$81,8,FALSE)</f>
        <v>31850</v>
      </c>
      <c r="K100" s="15">
        <f>VLOOKUP($I100,Distritos!$E$76:$P$81,2,FALSE)</f>
        <v>1897</v>
      </c>
      <c r="L100" s="20">
        <f>VLOOKUP($I100,Distritos!$E$76:$P$81,9,FALSE)</f>
        <v>2035.4077253218884</v>
      </c>
      <c r="M100" s="20">
        <f>VLOOKUP($I100,Distritos!$E$76:$P$81,10,FALSE)</f>
        <v>863.40000000000009</v>
      </c>
      <c r="N100" s="12">
        <f t="shared" si="1"/>
        <v>0.73862345663689055</v>
      </c>
      <c r="O100" s="12">
        <v>1.4</v>
      </c>
      <c r="P100" s="14"/>
      <c r="Q100" s="14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25"/>
      <c r="AG100" s="25"/>
      <c r="AH100" s="25"/>
      <c r="AI100" s="25"/>
    </row>
    <row r="101" spans="1:35" ht="17.399999999999999">
      <c r="A101" s="19" t="s">
        <v>20</v>
      </c>
      <c r="B101" s="19">
        <v>103</v>
      </c>
      <c r="C101" s="19" t="s">
        <v>78</v>
      </c>
      <c r="D101" s="19" t="s">
        <v>371</v>
      </c>
      <c r="E101" s="19">
        <v>-3.8340200000000002</v>
      </c>
      <c r="F101" s="19">
        <v>40.415928999999998</v>
      </c>
      <c r="G101" s="19" t="s">
        <v>372</v>
      </c>
      <c r="H101" s="19">
        <v>5.5349820000000003</v>
      </c>
      <c r="I101" s="19" t="s">
        <v>47</v>
      </c>
      <c r="J101" s="19">
        <f>VLOOKUP($I101,Distritos!$E$76:$P$81,8,FALSE)</f>
        <v>31850</v>
      </c>
      <c r="K101" s="19">
        <f>VLOOKUP($I101,Distritos!$E$76:$P$81,2,FALSE)</f>
        <v>1897</v>
      </c>
      <c r="L101" s="21">
        <f>VLOOKUP($I101,Distritos!$E$76:$P$81,9,FALSE)</f>
        <v>2035.4077253218884</v>
      </c>
      <c r="M101" s="21">
        <f>VLOOKUP($I101,Distritos!$E$76:$P$81,10,FALSE)</f>
        <v>863.40000000000009</v>
      </c>
      <c r="N101" s="16">
        <f t="shared" si="1"/>
        <v>0.73862345663689055</v>
      </c>
      <c r="O101" s="12">
        <v>1.4</v>
      </c>
      <c r="P101" s="18"/>
      <c r="Q101" s="18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25"/>
      <c r="AG101" s="25"/>
      <c r="AH101" s="25"/>
      <c r="AI101" s="25"/>
    </row>
    <row r="102" spans="1:35" ht="34.799999999999997">
      <c r="A102" s="15" t="s">
        <v>20</v>
      </c>
      <c r="B102" s="15">
        <v>104</v>
      </c>
      <c r="C102" s="15" t="s">
        <v>78</v>
      </c>
      <c r="D102" s="15" t="s">
        <v>373</v>
      </c>
      <c r="E102" s="15">
        <v>-3.835737</v>
      </c>
      <c r="F102" s="15">
        <v>40.420634</v>
      </c>
      <c r="G102" s="15" t="s">
        <v>374</v>
      </c>
      <c r="H102" s="15">
        <v>5.0395029999999998</v>
      </c>
      <c r="I102" s="15" t="s">
        <v>47</v>
      </c>
      <c r="J102" s="15">
        <f>VLOOKUP($I102,Distritos!$E$76:$P$81,8,FALSE)</f>
        <v>31850</v>
      </c>
      <c r="K102" s="15">
        <f>VLOOKUP($I102,Distritos!$E$76:$P$81,2,FALSE)</f>
        <v>1897</v>
      </c>
      <c r="L102" s="20">
        <f>VLOOKUP($I102,Distritos!$E$76:$P$81,9,FALSE)</f>
        <v>2035.4077253218884</v>
      </c>
      <c r="M102" s="20">
        <f>VLOOKUP($I102,Distritos!$E$76:$P$81,10,FALSE)</f>
        <v>863.40000000000009</v>
      </c>
      <c r="N102" s="12">
        <f t="shared" si="1"/>
        <v>0.73862345663689055</v>
      </c>
      <c r="O102" s="12">
        <v>1.4</v>
      </c>
      <c r="P102" s="14"/>
      <c r="Q102" s="14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25"/>
      <c r="AG102" s="25"/>
      <c r="AH102" s="25"/>
      <c r="AI102" s="25"/>
    </row>
    <row r="103" spans="1:35" ht="17.399999999999999">
      <c r="A103" s="19" t="s">
        <v>20</v>
      </c>
      <c r="B103" s="19">
        <v>105</v>
      </c>
      <c r="C103" s="19" t="s">
        <v>78</v>
      </c>
      <c r="D103" s="19" t="s">
        <v>375</v>
      </c>
      <c r="E103" s="19">
        <v>-3.8451780000000002</v>
      </c>
      <c r="F103" s="19">
        <v>40.421025999999998</v>
      </c>
      <c r="G103" s="19" t="s">
        <v>376</v>
      </c>
      <c r="H103" s="19">
        <v>4.5199590000000001</v>
      </c>
      <c r="I103" s="19" t="s">
        <v>26</v>
      </c>
      <c r="J103" s="19">
        <f>VLOOKUP($I103,Distritos!$E$76:$P$81,8,FALSE)</f>
        <v>36750</v>
      </c>
      <c r="K103" s="19">
        <f>VLOOKUP($I103,Distritos!$E$76:$P$81,2,FALSE)</f>
        <v>1478</v>
      </c>
      <c r="L103" s="21">
        <f>VLOOKUP($I103,Distritos!$E$76:$P$81,9,FALSE)</f>
        <v>739</v>
      </c>
      <c r="M103" s="21">
        <f>VLOOKUP($I103,Distritos!$E$76:$P$81,10,FALSE)</f>
        <v>656.76666666666654</v>
      </c>
      <c r="N103" s="16">
        <f t="shared" si="1"/>
        <v>0.83207592680396336</v>
      </c>
      <c r="O103" s="12">
        <v>1.4</v>
      </c>
      <c r="P103" s="18"/>
      <c r="Q103" s="18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25"/>
      <c r="AG103" s="25"/>
      <c r="AH103" s="25"/>
      <c r="AI103" s="25"/>
    </row>
    <row r="104" spans="1:35" ht="34.799999999999997">
      <c r="A104" s="15" t="s">
        <v>20</v>
      </c>
      <c r="B104" s="15">
        <v>106</v>
      </c>
      <c r="C104" s="15" t="s">
        <v>78</v>
      </c>
      <c r="D104" s="15" t="s">
        <v>377</v>
      </c>
      <c r="E104" s="15">
        <v>-3.8408009999999999</v>
      </c>
      <c r="F104" s="15">
        <v>40.423966</v>
      </c>
      <c r="G104" s="15" t="s">
        <v>378</v>
      </c>
      <c r="H104" s="15">
        <v>4.4795150000000001</v>
      </c>
      <c r="I104" s="15" t="s">
        <v>26</v>
      </c>
      <c r="J104" s="15">
        <f>VLOOKUP($I104,Distritos!$E$76:$P$81,8,FALSE)</f>
        <v>36750</v>
      </c>
      <c r="K104" s="15">
        <f>VLOOKUP($I104,Distritos!$E$76:$P$81,2,FALSE)</f>
        <v>1478</v>
      </c>
      <c r="L104" s="20">
        <f>VLOOKUP($I104,Distritos!$E$76:$P$81,9,FALSE)</f>
        <v>739</v>
      </c>
      <c r="M104" s="20">
        <f>VLOOKUP($I104,Distritos!$E$76:$P$81,10,FALSE)</f>
        <v>656.76666666666654</v>
      </c>
      <c r="N104" s="12">
        <f t="shared" si="1"/>
        <v>0.83207592680396336</v>
      </c>
      <c r="O104" s="12">
        <v>1.4</v>
      </c>
      <c r="P104" s="14"/>
      <c r="Q104" s="14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25"/>
      <c r="AG104" s="25"/>
      <c r="AH104" s="25"/>
      <c r="AI104" s="25"/>
    </row>
    <row r="105" spans="1:35" ht="34.799999999999997">
      <c r="A105" s="19" t="s">
        <v>20</v>
      </c>
      <c r="B105" s="19">
        <v>107</v>
      </c>
      <c r="C105" s="19" t="s">
        <v>78</v>
      </c>
      <c r="D105" s="19" t="s">
        <v>379</v>
      </c>
      <c r="E105" s="19">
        <v>-3.8492120000000001</v>
      </c>
      <c r="F105" s="19">
        <v>40.425925999999997</v>
      </c>
      <c r="G105" s="19" t="s">
        <v>380</v>
      </c>
      <c r="H105" s="19">
        <v>3.877205</v>
      </c>
      <c r="I105" s="19" t="s">
        <v>26</v>
      </c>
      <c r="J105" s="19">
        <f>VLOOKUP($I105,Distritos!$E$76:$P$81,8,FALSE)</f>
        <v>36750</v>
      </c>
      <c r="K105" s="19">
        <f>VLOOKUP($I105,Distritos!$E$76:$P$81,2,FALSE)</f>
        <v>1478</v>
      </c>
      <c r="L105" s="21">
        <f>VLOOKUP($I105,Distritos!$E$76:$P$81,9,FALSE)</f>
        <v>739</v>
      </c>
      <c r="M105" s="21">
        <f>VLOOKUP($I105,Distritos!$E$76:$P$81,10,FALSE)</f>
        <v>656.76666666666654</v>
      </c>
      <c r="N105" s="16">
        <f t="shared" si="1"/>
        <v>0.83207592680396336</v>
      </c>
      <c r="O105" s="12">
        <v>1.4</v>
      </c>
      <c r="P105" s="18"/>
      <c r="Q105" s="18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25"/>
      <c r="AG105" s="25"/>
      <c r="AH105" s="25"/>
      <c r="AI105" s="25"/>
    </row>
    <row r="106" spans="1:35" ht="17.399999999999999">
      <c r="A106" s="15" t="s">
        <v>20</v>
      </c>
      <c r="B106" s="15">
        <v>108</v>
      </c>
      <c r="C106" s="15" t="s">
        <v>78</v>
      </c>
      <c r="D106" s="15" t="s">
        <v>381</v>
      </c>
      <c r="E106" s="15">
        <v>-3.843547</v>
      </c>
      <c r="F106" s="15">
        <v>40.428213</v>
      </c>
      <c r="G106" s="15" t="s">
        <v>382</v>
      </c>
      <c r="H106" s="15">
        <v>3.970011</v>
      </c>
      <c r="I106" s="15" t="s">
        <v>26</v>
      </c>
      <c r="J106" s="15">
        <f>VLOOKUP($I106,Distritos!$E$76:$P$81,8,FALSE)</f>
        <v>36750</v>
      </c>
      <c r="K106" s="15">
        <f>VLOOKUP($I106,Distritos!$E$76:$P$81,2,FALSE)</f>
        <v>1478</v>
      </c>
      <c r="L106" s="20">
        <f>VLOOKUP($I106,Distritos!$E$76:$P$81,9,FALSE)</f>
        <v>739</v>
      </c>
      <c r="M106" s="20">
        <f>VLOOKUP($I106,Distritos!$E$76:$P$81,10,FALSE)</f>
        <v>656.76666666666654</v>
      </c>
      <c r="N106" s="12">
        <f t="shared" si="1"/>
        <v>0.83207592680396336</v>
      </c>
      <c r="O106" s="12">
        <v>1.4</v>
      </c>
      <c r="P106" s="14"/>
      <c r="Q106" s="14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25"/>
      <c r="AG106" s="25"/>
      <c r="AH106" s="25"/>
      <c r="AI106" s="25"/>
    </row>
    <row r="107" spans="1:35" ht="17.399999999999999">
      <c r="A107" s="19" t="s">
        <v>20</v>
      </c>
      <c r="B107" s="19">
        <v>109</v>
      </c>
      <c r="C107" s="19" t="s">
        <v>78</v>
      </c>
      <c r="D107" s="19" t="s">
        <v>383</v>
      </c>
      <c r="E107" s="19">
        <v>-3.8520449999999999</v>
      </c>
      <c r="F107" s="19">
        <v>40.431480000000001</v>
      </c>
      <c r="G107" s="19" t="s">
        <v>384</v>
      </c>
      <c r="H107" s="19">
        <v>3.234</v>
      </c>
      <c r="I107" s="19" t="s">
        <v>26</v>
      </c>
      <c r="J107" s="19">
        <f>VLOOKUP($I107,Distritos!$E$76:$P$81,8,FALSE)</f>
        <v>36750</v>
      </c>
      <c r="K107" s="19">
        <f>VLOOKUP($I107,Distritos!$E$76:$P$81,2,FALSE)</f>
        <v>1478</v>
      </c>
      <c r="L107" s="21">
        <f>VLOOKUP($I107,Distritos!$E$76:$P$81,9,FALSE)</f>
        <v>739</v>
      </c>
      <c r="M107" s="21">
        <f>VLOOKUP($I107,Distritos!$E$76:$P$81,10,FALSE)</f>
        <v>656.76666666666654</v>
      </c>
      <c r="N107" s="16">
        <f t="shared" si="1"/>
        <v>0.83207592680396336</v>
      </c>
      <c r="O107" s="12">
        <v>1.4</v>
      </c>
      <c r="P107" s="18"/>
      <c r="Q107" s="18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25"/>
      <c r="AG107" s="25"/>
      <c r="AH107" s="25"/>
      <c r="AI107" s="25"/>
    </row>
    <row r="108" spans="1:35" ht="17.399999999999999">
      <c r="A108" s="15" t="s">
        <v>20</v>
      </c>
      <c r="B108" s="15">
        <v>110</v>
      </c>
      <c r="C108" s="15" t="s">
        <v>78</v>
      </c>
      <c r="D108" s="15" t="s">
        <v>385</v>
      </c>
      <c r="E108" s="15">
        <v>-3.8471519999999999</v>
      </c>
      <c r="F108" s="15">
        <v>40.433504999999997</v>
      </c>
      <c r="G108" s="15" t="s">
        <v>386</v>
      </c>
      <c r="H108" s="15">
        <v>3.3315869999999999</v>
      </c>
      <c r="I108" s="15" t="s">
        <v>26</v>
      </c>
      <c r="J108" s="15">
        <f>VLOOKUP($I108,Distritos!$E$76:$P$81,8,FALSE)</f>
        <v>36750</v>
      </c>
      <c r="K108" s="15">
        <f>VLOOKUP($I108,Distritos!$E$76:$P$81,2,FALSE)</f>
        <v>1478</v>
      </c>
      <c r="L108" s="20">
        <f>VLOOKUP($I108,Distritos!$E$76:$P$81,9,FALSE)</f>
        <v>739</v>
      </c>
      <c r="M108" s="20">
        <f>VLOOKUP($I108,Distritos!$E$76:$P$81,10,FALSE)</f>
        <v>656.76666666666654</v>
      </c>
      <c r="N108" s="12">
        <f t="shared" si="1"/>
        <v>0.83207592680396336</v>
      </c>
      <c r="O108" s="12">
        <v>1.4</v>
      </c>
      <c r="P108" s="14"/>
      <c r="Q108" s="14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25"/>
      <c r="AG108" s="25"/>
      <c r="AH108" s="25"/>
      <c r="AI108" s="25"/>
    </row>
    <row r="109" spans="1:35" ht="34.799999999999997">
      <c r="A109" s="19" t="s">
        <v>20</v>
      </c>
      <c r="B109" s="19">
        <v>111</v>
      </c>
      <c r="C109" s="19" t="s">
        <v>78</v>
      </c>
      <c r="D109" s="19" t="s">
        <v>387</v>
      </c>
      <c r="E109" s="19">
        <v>-3.8568509999999998</v>
      </c>
      <c r="F109" s="19">
        <v>40.438405000000003</v>
      </c>
      <c r="G109" s="19" t="s">
        <v>388</v>
      </c>
      <c r="H109" s="19">
        <v>2.376449</v>
      </c>
      <c r="I109" s="19" t="s">
        <v>26</v>
      </c>
      <c r="J109" s="19">
        <f>VLOOKUP($I109,Distritos!$E$76:$P$81,8,FALSE)</f>
        <v>36750</v>
      </c>
      <c r="K109" s="19">
        <f>VLOOKUP($I109,Distritos!$E$76:$P$81,2,FALSE)</f>
        <v>1478</v>
      </c>
      <c r="L109" s="21">
        <f>VLOOKUP($I109,Distritos!$E$76:$P$81,9,FALSE)</f>
        <v>739</v>
      </c>
      <c r="M109" s="21">
        <f>VLOOKUP($I109,Distritos!$E$76:$P$81,10,FALSE)</f>
        <v>656.76666666666654</v>
      </c>
      <c r="N109" s="16">
        <f t="shared" si="1"/>
        <v>0.83207592680396336</v>
      </c>
      <c r="O109" s="12">
        <v>1.4</v>
      </c>
      <c r="P109" s="18"/>
      <c r="Q109" s="18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25"/>
      <c r="AG109" s="25"/>
      <c r="AH109" s="25"/>
      <c r="AI109" s="25"/>
    </row>
    <row r="110" spans="1:35" ht="34.799999999999997">
      <c r="A110" s="15" t="s">
        <v>20</v>
      </c>
      <c r="B110" s="15">
        <v>112</v>
      </c>
      <c r="C110" s="15" t="s">
        <v>78</v>
      </c>
      <c r="D110" s="15" t="s">
        <v>389</v>
      </c>
      <c r="E110" s="15">
        <v>-3.8503280000000002</v>
      </c>
      <c r="F110" s="15">
        <v>40.438077999999997</v>
      </c>
      <c r="G110" s="15" t="s">
        <v>390</v>
      </c>
      <c r="H110" s="15">
        <v>2.785301</v>
      </c>
      <c r="I110" s="15" t="s">
        <v>56</v>
      </c>
      <c r="J110" s="15">
        <f>VLOOKUP($I110,Distritos!$E$76:$P$81,8,FALSE)</f>
        <v>36750</v>
      </c>
      <c r="K110" s="15">
        <f>VLOOKUP($I110,Distritos!$E$76:$P$81,2,FALSE)</f>
        <v>1010</v>
      </c>
      <c r="L110" s="20">
        <f>VLOOKUP($I110,Distritos!$E$76:$P$81,9,FALSE)</f>
        <v>1105.0328227571115</v>
      </c>
      <c r="M110" s="20">
        <f>VLOOKUP($I110,Distritos!$E$76:$P$81,10,FALSE)</f>
        <v>440.00000000000006</v>
      </c>
      <c r="N110" s="12">
        <f t="shared" si="1"/>
        <v>0.81575095623346339</v>
      </c>
      <c r="O110" s="12">
        <v>1.4</v>
      </c>
      <c r="P110" s="14"/>
      <c r="Q110" s="14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25"/>
      <c r="AG110" s="25"/>
      <c r="AH110" s="25"/>
      <c r="AI110" s="25"/>
    </row>
    <row r="111" spans="1:35" ht="17.399999999999999">
      <c r="A111" s="19" t="s">
        <v>20</v>
      </c>
      <c r="B111" s="19">
        <v>113</v>
      </c>
      <c r="C111" s="19" t="s">
        <v>78</v>
      </c>
      <c r="D111" s="19" t="s">
        <v>391</v>
      </c>
      <c r="E111" s="19">
        <v>-3.8601130000000001</v>
      </c>
      <c r="F111" s="19">
        <v>40.442455000000002</v>
      </c>
      <c r="G111" s="19" t="s">
        <v>392</v>
      </c>
      <c r="H111" s="19">
        <v>1.8549199999999999</v>
      </c>
      <c r="I111" s="19" t="s">
        <v>26</v>
      </c>
      <c r="J111" s="19">
        <f>VLOOKUP($I111,Distritos!$E$76:$P$81,8,FALSE)</f>
        <v>36750</v>
      </c>
      <c r="K111" s="19">
        <f>VLOOKUP($I111,Distritos!$E$76:$P$81,2,FALSE)</f>
        <v>1478</v>
      </c>
      <c r="L111" s="21">
        <f>VLOOKUP($I111,Distritos!$E$76:$P$81,9,FALSE)</f>
        <v>739</v>
      </c>
      <c r="M111" s="21">
        <f>VLOOKUP($I111,Distritos!$E$76:$P$81,10,FALSE)</f>
        <v>656.76666666666654</v>
      </c>
      <c r="N111" s="16">
        <f t="shared" si="1"/>
        <v>0.83207592680396336</v>
      </c>
      <c r="O111" s="12">
        <v>1.4</v>
      </c>
      <c r="P111" s="18"/>
      <c r="Q111" s="18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25"/>
      <c r="AG111" s="25"/>
      <c r="AH111" s="25"/>
      <c r="AI111" s="25"/>
    </row>
    <row r="112" spans="1:35" ht="17.399999999999999">
      <c r="A112" s="15" t="s">
        <v>20</v>
      </c>
      <c r="B112" s="15">
        <v>114</v>
      </c>
      <c r="C112" s="15" t="s">
        <v>78</v>
      </c>
      <c r="D112" s="15" t="s">
        <v>393</v>
      </c>
      <c r="E112" s="15">
        <v>-3.85419</v>
      </c>
      <c r="F112" s="15">
        <v>40.442912</v>
      </c>
      <c r="G112" s="15" t="s">
        <v>394</v>
      </c>
      <c r="H112" s="15">
        <v>2.189686</v>
      </c>
      <c r="I112" s="15" t="s">
        <v>56</v>
      </c>
      <c r="J112" s="15">
        <f>VLOOKUP($I112,Distritos!$E$76:$P$81,8,FALSE)</f>
        <v>36750</v>
      </c>
      <c r="K112" s="15">
        <f>VLOOKUP($I112,Distritos!$E$76:$P$81,2,FALSE)</f>
        <v>1010</v>
      </c>
      <c r="L112" s="20">
        <f>VLOOKUP($I112,Distritos!$E$76:$P$81,9,FALSE)</f>
        <v>1105.0328227571115</v>
      </c>
      <c r="M112" s="20">
        <f>VLOOKUP($I112,Distritos!$E$76:$P$81,10,FALSE)</f>
        <v>440.00000000000006</v>
      </c>
      <c r="N112" s="12">
        <f t="shared" si="1"/>
        <v>0.81575095623346339</v>
      </c>
      <c r="O112" s="12">
        <v>1.4</v>
      </c>
      <c r="P112" s="14"/>
      <c r="Q112" s="14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25"/>
      <c r="AG112" s="25"/>
      <c r="AH112" s="25"/>
      <c r="AI112" s="25"/>
    </row>
    <row r="113" spans="1:35" ht="17.399999999999999">
      <c r="A113" s="19" t="s">
        <v>20</v>
      </c>
      <c r="B113" s="19">
        <v>115</v>
      </c>
      <c r="C113" s="19" t="s">
        <v>78</v>
      </c>
      <c r="D113" s="19" t="s">
        <v>395</v>
      </c>
      <c r="E113" s="19">
        <v>-3.8484400000000001</v>
      </c>
      <c r="F113" s="19">
        <v>40.441932000000001</v>
      </c>
      <c r="G113" s="19" t="s">
        <v>396</v>
      </c>
      <c r="H113" s="19">
        <v>2.6505779999999999</v>
      </c>
      <c r="I113" s="19" t="s">
        <v>56</v>
      </c>
      <c r="J113" s="19">
        <f>VLOOKUP($I113,Distritos!$E$76:$P$81,8,FALSE)</f>
        <v>36750</v>
      </c>
      <c r="K113" s="19">
        <f>VLOOKUP($I113,Distritos!$E$76:$P$81,2,FALSE)</f>
        <v>1010</v>
      </c>
      <c r="L113" s="21">
        <f>VLOOKUP($I113,Distritos!$E$76:$P$81,9,FALSE)</f>
        <v>1105.0328227571115</v>
      </c>
      <c r="M113" s="21">
        <f>VLOOKUP($I113,Distritos!$E$76:$P$81,10,FALSE)</f>
        <v>440.00000000000006</v>
      </c>
      <c r="N113" s="16">
        <f t="shared" si="1"/>
        <v>0.81575095623346339</v>
      </c>
      <c r="O113" s="12">
        <v>1.4</v>
      </c>
      <c r="P113" s="18"/>
      <c r="Q113" s="18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25"/>
      <c r="AG113" s="25"/>
      <c r="AH113" s="25"/>
      <c r="AI113" s="25"/>
    </row>
    <row r="114" spans="1:35" ht="34.799999999999997">
      <c r="A114" s="15" t="s">
        <v>20</v>
      </c>
      <c r="B114" s="15">
        <v>116</v>
      </c>
      <c r="C114" s="15" t="s">
        <v>78</v>
      </c>
      <c r="D114" s="15" t="s">
        <v>397</v>
      </c>
      <c r="E114" s="15">
        <v>-3.847925</v>
      </c>
      <c r="F114" s="15">
        <v>40.447288</v>
      </c>
      <c r="G114" s="15" t="s">
        <v>398</v>
      </c>
      <c r="H114" s="15">
        <v>2.4209070000000001</v>
      </c>
      <c r="I114" s="15" t="s">
        <v>28</v>
      </c>
      <c r="J114" s="15">
        <f>VLOOKUP($I114,Distritos!$E$76:$P$81,8,FALSE)</f>
        <v>36750</v>
      </c>
      <c r="K114" s="15">
        <f>VLOOKUP($I114,Distritos!$E$76:$P$81,2,FALSE)</f>
        <v>1311</v>
      </c>
      <c r="L114" s="20">
        <f>VLOOKUP($I114,Distritos!$E$76:$P$81,9,FALSE)</f>
        <v>1181.081081081081</v>
      </c>
      <c r="M114" s="20">
        <f>VLOOKUP($I114,Distritos!$E$76:$P$81,10,FALSE)</f>
        <v>562.91666666666663</v>
      </c>
      <c r="N114" s="12">
        <f t="shared" si="1"/>
        <v>0.80402157826124743</v>
      </c>
      <c r="O114" s="12">
        <v>1.4</v>
      </c>
      <c r="P114" s="14"/>
      <c r="Q114" s="14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25"/>
      <c r="AG114" s="25"/>
      <c r="AH114" s="25"/>
      <c r="AI114" s="25"/>
    </row>
    <row r="115" spans="1:35" ht="34.799999999999997">
      <c r="A115" s="19" t="s">
        <v>20</v>
      </c>
      <c r="B115" s="19">
        <v>117</v>
      </c>
      <c r="C115" s="19" t="s">
        <v>78</v>
      </c>
      <c r="D115" s="19" t="s">
        <v>399</v>
      </c>
      <c r="E115" s="19">
        <v>-3.8438050000000001</v>
      </c>
      <c r="F115" s="19">
        <v>40.444284000000003</v>
      </c>
      <c r="G115" s="19" t="s">
        <v>400</v>
      </c>
      <c r="H115" s="19">
        <v>2.870565</v>
      </c>
      <c r="I115" s="19" t="s">
        <v>28</v>
      </c>
      <c r="J115" s="19">
        <f>VLOOKUP($I115,Distritos!$E$76:$P$81,8,FALSE)</f>
        <v>36750</v>
      </c>
      <c r="K115" s="19">
        <f>VLOOKUP($I115,Distritos!$E$76:$P$81,2,FALSE)</f>
        <v>1311</v>
      </c>
      <c r="L115" s="21">
        <f>VLOOKUP($I115,Distritos!$E$76:$P$81,9,FALSE)</f>
        <v>1181.081081081081</v>
      </c>
      <c r="M115" s="21">
        <f>VLOOKUP($I115,Distritos!$E$76:$P$81,10,FALSE)</f>
        <v>562.91666666666663</v>
      </c>
      <c r="N115" s="16">
        <f t="shared" si="1"/>
        <v>0.80402157826124743</v>
      </c>
      <c r="O115" s="12">
        <v>1.4</v>
      </c>
      <c r="P115" s="18"/>
      <c r="Q115" s="18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25"/>
      <c r="AG115" s="25"/>
      <c r="AH115" s="25"/>
      <c r="AI115" s="25"/>
    </row>
    <row r="116" spans="1:35" ht="17.399999999999999">
      <c r="A116" s="15" t="s">
        <v>20</v>
      </c>
      <c r="B116" s="15">
        <v>118</v>
      </c>
      <c r="C116" s="15" t="s">
        <v>78</v>
      </c>
      <c r="D116" s="15" t="s">
        <v>401</v>
      </c>
      <c r="E116" s="15">
        <v>-3.8397709999999998</v>
      </c>
      <c r="F116" s="15">
        <v>40.441540000000003</v>
      </c>
      <c r="G116" s="15" t="s">
        <v>402</v>
      </c>
      <c r="H116" s="15">
        <v>3.3100040000000002</v>
      </c>
      <c r="I116" s="15" t="s">
        <v>28</v>
      </c>
      <c r="J116" s="15">
        <f>VLOOKUP($I116,Distritos!$E$76:$P$81,8,FALSE)</f>
        <v>36750</v>
      </c>
      <c r="K116" s="15">
        <f>VLOOKUP($I116,Distritos!$E$76:$P$81,2,FALSE)</f>
        <v>1311</v>
      </c>
      <c r="L116" s="20">
        <f>VLOOKUP($I116,Distritos!$E$76:$P$81,9,FALSE)</f>
        <v>1181.081081081081</v>
      </c>
      <c r="M116" s="20">
        <f>VLOOKUP($I116,Distritos!$E$76:$P$81,10,FALSE)</f>
        <v>562.91666666666663</v>
      </c>
      <c r="N116" s="12">
        <f t="shared" si="1"/>
        <v>0.80402157826124743</v>
      </c>
      <c r="O116" s="12">
        <v>1.4</v>
      </c>
      <c r="P116" s="14"/>
      <c r="Q116" s="14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25"/>
      <c r="AG116" s="25"/>
      <c r="AH116" s="25"/>
      <c r="AI116" s="25"/>
    </row>
    <row r="117" spans="1:35" ht="34.799999999999997">
      <c r="A117" s="19" t="s">
        <v>20</v>
      </c>
      <c r="B117" s="19">
        <v>119</v>
      </c>
      <c r="C117" s="19" t="s">
        <v>78</v>
      </c>
      <c r="D117" s="19" t="s">
        <v>403</v>
      </c>
      <c r="E117" s="19">
        <v>-3.8389980000000001</v>
      </c>
      <c r="F117" s="19">
        <v>40.447091999999998</v>
      </c>
      <c r="G117" s="19" t="s">
        <v>404</v>
      </c>
      <c r="H117" s="19">
        <v>3.1458520000000001</v>
      </c>
      <c r="I117" s="19" t="s">
        <v>28</v>
      </c>
      <c r="J117" s="19">
        <f>VLOOKUP($I117,Distritos!$E$76:$P$81,8,FALSE)</f>
        <v>36750</v>
      </c>
      <c r="K117" s="19">
        <f>VLOOKUP($I117,Distritos!$E$76:$P$81,2,FALSE)</f>
        <v>1311</v>
      </c>
      <c r="L117" s="21">
        <f>VLOOKUP($I117,Distritos!$E$76:$P$81,9,FALSE)</f>
        <v>1181.081081081081</v>
      </c>
      <c r="M117" s="21">
        <f>VLOOKUP($I117,Distritos!$E$76:$P$81,10,FALSE)</f>
        <v>562.91666666666663</v>
      </c>
      <c r="N117" s="16">
        <f t="shared" si="1"/>
        <v>0.80402157826124743</v>
      </c>
      <c r="O117" s="12">
        <v>1.4</v>
      </c>
      <c r="P117" s="18"/>
      <c r="Q117" s="18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25"/>
      <c r="AG117" s="25"/>
      <c r="AH117" s="25"/>
      <c r="AI117" s="25"/>
    </row>
    <row r="118" spans="1:35" ht="17.399999999999999">
      <c r="A118" s="15" t="s">
        <v>20</v>
      </c>
      <c r="B118" s="15">
        <v>120</v>
      </c>
      <c r="C118" s="15" t="s">
        <v>78</v>
      </c>
      <c r="D118" s="15" t="s">
        <v>405</v>
      </c>
      <c r="E118" s="15">
        <v>-3.824236</v>
      </c>
      <c r="F118" s="15">
        <v>40.437489999999997</v>
      </c>
      <c r="G118" s="15" t="s">
        <v>406</v>
      </c>
      <c r="H118" s="15">
        <v>4.6908050000000001</v>
      </c>
      <c r="I118" s="15" t="s">
        <v>31</v>
      </c>
      <c r="J118" s="15">
        <f>VLOOKUP($I118,Distritos!$E$76:$P$81,8,FALSE)</f>
        <v>36750</v>
      </c>
      <c r="K118" s="15">
        <f>VLOOKUP($I118,Distritos!$E$76:$P$81,2,FALSE)</f>
        <v>2019</v>
      </c>
      <c r="L118" s="20">
        <f>VLOOKUP($I118,Distritos!$E$76:$P$81,9,FALSE)</f>
        <v>1654.9180327868853</v>
      </c>
      <c r="M118" s="20">
        <f>VLOOKUP($I118,Distritos!$E$76:$P$81,10,FALSE)</f>
        <v>865.28333333333342</v>
      </c>
      <c r="N118" s="12">
        <f t="shared" si="1"/>
        <v>0.80250603769343598</v>
      </c>
      <c r="O118" s="12">
        <v>1.4</v>
      </c>
      <c r="P118" s="14"/>
      <c r="Q118" s="14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25"/>
      <c r="AG118" s="25"/>
      <c r="AH118" s="25"/>
      <c r="AI118" s="25"/>
    </row>
    <row r="119" spans="1:35" ht="17.399999999999999">
      <c r="A119" s="19" t="s">
        <v>20</v>
      </c>
      <c r="B119" s="19">
        <v>121</v>
      </c>
      <c r="C119" s="19" t="s">
        <v>78</v>
      </c>
      <c r="D119" s="19" t="s">
        <v>407</v>
      </c>
      <c r="E119" s="19">
        <v>-3.8184849999999999</v>
      </c>
      <c r="F119" s="19">
        <v>40.441540000000003</v>
      </c>
      <c r="G119" s="19" t="s">
        <v>408</v>
      </c>
      <c r="H119" s="19">
        <v>4.9859749999999998</v>
      </c>
      <c r="I119" s="19" t="s">
        <v>31</v>
      </c>
      <c r="J119" s="19">
        <f>VLOOKUP($I119,Distritos!$E$76:$P$81,8,FALSE)</f>
        <v>36750</v>
      </c>
      <c r="K119" s="19">
        <f>VLOOKUP($I119,Distritos!$E$76:$P$81,2,FALSE)</f>
        <v>2019</v>
      </c>
      <c r="L119" s="21">
        <f>VLOOKUP($I119,Distritos!$E$76:$P$81,9,FALSE)</f>
        <v>1654.9180327868853</v>
      </c>
      <c r="M119" s="21">
        <f>VLOOKUP($I119,Distritos!$E$76:$P$81,10,FALSE)</f>
        <v>865.28333333333342</v>
      </c>
      <c r="N119" s="16">
        <f t="shared" si="1"/>
        <v>0.80250603769343598</v>
      </c>
      <c r="O119" s="12">
        <v>1.4</v>
      </c>
      <c r="P119" s="18"/>
      <c r="Q119" s="18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25"/>
      <c r="AG119" s="25"/>
      <c r="AH119" s="25"/>
      <c r="AI119" s="25"/>
    </row>
    <row r="120" spans="1:35" ht="17.399999999999999">
      <c r="A120" s="15" t="s">
        <v>20</v>
      </c>
      <c r="B120" s="15">
        <v>122</v>
      </c>
      <c r="C120" s="15" t="s">
        <v>78</v>
      </c>
      <c r="D120" s="15" t="s">
        <v>409</v>
      </c>
      <c r="E120" s="15">
        <v>-3.8227769999999999</v>
      </c>
      <c r="F120" s="15">
        <v>40.445720999999999</v>
      </c>
      <c r="G120" s="15" t="s">
        <v>410</v>
      </c>
      <c r="H120" s="15">
        <v>4.5133029999999996</v>
      </c>
      <c r="I120" s="15" t="s">
        <v>31</v>
      </c>
      <c r="J120" s="15">
        <f>VLOOKUP($I120,Distritos!$E$76:$P$81,8,FALSE)</f>
        <v>36750</v>
      </c>
      <c r="K120" s="15">
        <f>VLOOKUP($I120,Distritos!$E$76:$P$81,2,FALSE)</f>
        <v>2019</v>
      </c>
      <c r="L120" s="20">
        <f>VLOOKUP($I120,Distritos!$E$76:$P$81,9,FALSE)</f>
        <v>1654.9180327868853</v>
      </c>
      <c r="M120" s="20">
        <f>VLOOKUP($I120,Distritos!$E$76:$P$81,10,FALSE)</f>
        <v>865.28333333333342</v>
      </c>
      <c r="N120" s="12">
        <f t="shared" si="1"/>
        <v>0.80250603769343598</v>
      </c>
      <c r="O120" s="12">
        <v>1.4</v>
      </c>
      <c r="P120" s="14"/>
      <c r="Q120" s="14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25"/>
      <c r="AG120" s="25"/>
      <c r="AH120" s="25"/>
      <c r="AI120" s="25"/>
    </row>
    <row r="121" spans="1:35" ht="17.399999999999999">
      <c r="A121" s="19" t="s">
        <v>20</v>
      </c>
      <c r="B121" s="19">
        <v>123</v>
      </c>
      <c r="C121" s="19" t="s">
        <v>78</v>
      </c>
      <c r="D121" s="19" t="s">
        <v>411</v>
      </c>
      <c r="E121" s="19">
        <v>-3.8161670000000001</v>
      </c>
      <c r="F121" s="19">
        <v>40.446635000000001</v>
      </c>
      <c r="G121" s="19" t="s">
        <v>412</v>
      </c>
      <c r="H121" s="19">
        <v>5.0402560000000003</v>
      </c>
      <c r="I121" s="19" t="s">
        <v>31</v>
      </c>
      <c r="J121" s="19">
        <f>VLOOKUP($I121,Distritos!$E$76:$P$81,8,FALSE)</f>
        <v>36750</v>
      </c>
      <c r="K121" s="19">
        <f>VLOOKUP($I121,Distritos!$E$76:$P$81,2,FALSE)</f>
        <v>2019</v>
      </c>
      <c r="L121" s="21">
        <f>VLOOKUP($I121,Distritos!$E$76:$P$81,9,FALSE)</f>
        <v>1654.9180327868853</v>
      </c>
      <c r="M121" s="21">
        <f>VLOOKUP($I121,Distritos!$E$76:$P$81,10,FALSE)</f>
        <v>865.28333333333342</v>
      </c>
      <c r="N121" s="16">
        <f t="shared" si="1"/>
        <v>0.80250603769343598</v>
      </c>
      <c r="O121" s="12">
        <v>1.4</v>
      </c>
      <c r="P121" s="18"/>
      <c r="Q121" s="18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25"/>
      <c r="AG121" s="25"/>
      <c r="AH121" s="25"/>
      <c r="AI121" s="25"/>
    </row>
    <row r="122" spans="1:35" ht="17.399999999999999">
      <c r="A122" s="15" t="s">
        <v>20</v>
      </c>
      <c r="B122" s="15">
        <v>124</v>
      </c>
      <c r="C122" s="15" t="s">
        <v>78</v>
      </c>
      <c r="D122" s="15" t="s">
        <v>413</v>
      </c>
      <c r="E122" s="15">
        <v>-3.814708</v>
      </c>
      <c r="F122" s="15">
        <v>40.451794999999997</v>
      </c>
      <c r="G122" s="15" t="s">
        <v>414</v>
      </c>
      <c r="H122" s="15">
        <v>5.0910019999999996</v>
      </c>
      <c r="I122" s="15" t="s">
        <v>79</v>
      </c>
      <c r="J122" s="15">
        <f>VLOOKUP($I122,Distritos!$E$76:$P$81,8,FALSE)</f>
        <v>36750</v>
      </c>
      <c r="K122" s="15">
        <f>VLOOKUP($I122,Distritos!$E$76:$P$81,2,FALSE)</f>
        <v>716</v>
      </c>
      <c r="L122" s="20">
        <f>VLOOKUP($I122,Distritos!$E$76:$P$81,9,FALSE)</f>
        <v>3808.5106382978724</v>
      </c>
      <c r="M122" s="20">
        <f>VLOOKUP($I122,Distritos!$E$76:$P$81,10,FALSE)</f>
        <v>298.76666666666671</v>
      </c>
      <c r="N122" s="12">
        <f t="shared" si="1"/>
        <v>0.78134962533093555</v>
      </c>
      <c r="O122" s="12">
        <v>1.4</v>
      </c>
      <c r="P122" s="14"/>
      <c r="Q122" s="14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25"/>
      <c r="AG122" s="25"/>
      <c r="AH122" s="25"/>
      <c r="AI122" s="25"/>
    </row>
    <row r="123" spans="1:35" ht="34.799999999999997">
      <c r="A123" s="19" t="s">
        <v>20</v>
      </c>
      <c r="B123" s="19">
        <v>125</v>
      </c>
      <c r="C123" s="19" t="s">
        <v>78</v>
      </c>
      <c r="D123" s="19" t="s">
        <v>415</v>
      </c>
      <c r="E123" s="19">
        <v>-3.8408009999999999</v>
      </c>
      <c r="F123" s="19">
        <v>40.417824000000003</v>
      </c>
      <c r="G123" s="19" t="s">
        <v>416</v>
      </c>
      <c r="H123" s="19">
        <v>5.0228039999999998</v>
      </c>
      <c r="I123" s="19" t="s">
        <v>47</v>
      </c>
      <c r="J123" s="19">
        <f>VLOOKUP($I123,Distritos!$E$76:$P$81,8,FALSE)</f>
        <v>31850</v>
      </c>
      <c r="K123" s="19">
        <f>VLOOKUP($I123,Distritos!$E$76:$P$81,2,FALSE)</f>
        <v>1897</v>
      </c>
      <c r="L123" s="21">
        <f>VLOOKUP($I123,Distritos!$E$76:$P$81,9,FALSE)</f>
        <v>2035.4077253218884</v>
      </c>
      <c r="M123" s="21">
        <f>VLOOKUP($I123,Distritos!$E$76:$P$81,10,FALSE)</f>
        <v>863.40000000000009</v>
      </c>
      <c r="N123" s="16">
        <f t="shared" si="1"/>
        <v>0.73862345663689055</v>
      </c>
      <c r="O123" s="12">
        <v>1.4</v>
      </c>
      <c r="P123" s="18"/>
      <c r="Q123" s="18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25"/>
      <c r="AG123" s="25"/>
      <c r="AH123" s="25"/>
      <c r="AI123" s="25"/>
    </row>
    <row r="124" spans="1:35" ht="34.799999999999997">
      <c r="A124" s="19" t="s">
        <v>20</v>
      </c>
      <c r="B124" s="19">
        <v>126</v>
      </c>
      <c r="C124" s="19" t="s">
        <v>45</v>
      </c>
      <c r="D124" s="19" t="s">
        <v>179</v>
      </c>
      <c r="E124" s="19">
        <v>-3.8767670000000001</v>
      </c>
      <c r="F124" s="19">
        <v>40.483148</v>
      </c>
      <c r="G124" s="19" t="s">
        <v>180</v>
      </c>
      <c r="H124" s="19">
        <v>3.147932</v>
      </c>
      <c r="I124" s="19" t="s">
        <v>58</v>
      </c>
      <c r="J124" s="19">
        <f>VLOOKUP($I124,Distritos!$E$26:$P$57,8,FALSE)</f>
        <v>25550</v>
      </c>
      <c r="K124" s="19">
        <f>VLOOKUP($I124,Distritos!$E$26:$P$57,2,FALSE)</f>
        <v>1795</v>
      </c>
      <c r="L124" s="21">
        <f>VLOOKUP($I124,Distritos!$E$26:$P$57,9,FALSE)</f>
        <v>22160.493827160491</v>
      </c>
      <c r="M124" s="21">
        <f>VLOOKUP($I124,Distritos!$E$26:$P$57,10,FALSE)</f>
        <v>887.93333333333339</v>
      </c>
      <c r="N124" s="16">
        <f t="shared" si="1"/>
        <v>0.64398500764364619</v>
      </c>
      <c r="O124" s="12">
        <v>1.4</v>
      </c>
      <c r="P124" s="18"/>
      <c r="Q124" s="18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25"/>
      <c r="AG124" s="25"/>
      <c r="AH124" s="25"/>
      <c r="AI124" s="25"/>
    </row>
    <row r="125" spans="1:35" ht="34.799999999999997">
      <c r="A125" s="15" t="s">
        <v>33</v>
      </c>
      <c r="B125" s="15">
        <v>1</v>
      </c>
      <c r="C125" s="15" t="s">
        <v>32</v>
      </c>
      <c r="D125" s="15" t="s">
        <v>105</v>
      </c>
      <c r="E125" s="15">
        <v>-3.6477529999999998</v>
      </c>
      <c r="F125" s="15">
        <v>40.522725000000001</v>
      </c>
      <c r="G125" s="15" t="s">
        <v>106</v>
      </c>
      <c r="H125" s="15">
        <v>0.78530500000000003</v>
      </c>
      <c r="I125" s="15" t="s">
        <v>34</v>
      </c>
      <c r="J125" s="12">
        <f>VLOOKUP($I125,Distritos!$E$15:$P$25,8,FALSE)</f>
        <v>36750</v>
      </c>
      <c r="K125" s="13">
        <f>VLOOKUP($I125,Distritos!$E$15:$P$25,2,FALSE)</f>
        <v>2250</v>
      </c>
      <c r="L125" s="13">
        <f>VLOOKUP($I125,Distritos!$E$15:$P$25,9,FALSE)</f>
        <v>4966.8874172185433</v>
      </c>
      <c r="M125" s="13">
        <f>VLOOKUP($I125,Distritos!$E$15:$P$25,10,FALSE)</f>
        <v>1030.4166666666665</v>
      </c>
      <c r="N125" s="12">
        <f t="shared" si="1"/>
        <v>0.85754445955934688</v>
      </c>
      <c r="O125" s="12">
        <v>1.4</v>
      </c>
      <c r="P125" s="14"/>
      <c r="Q125" s="14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25"/>
      <c r="AG125" s="25"/>
      <c r="AH125" s="25"/>
      <c r="AI125" s="25"/>
    </row>
    <row r="126" spans="1:35" ht="17.399999999999999">
      <c r="A126" s="19" t="s">
        <v>33</v>
      </c>
      <c r="B126" s="19">
        <v>2</v>
      </c>
      <c r="C126" s="19" t="s">
        <v>32</v>
      </c>
      <c r="D126" s="19" t="s">
        <v>107</v>
      </c>
      <c r="E126" s="19">
        <v>-3.6395</v>
      </c>
      <c r="F126" s="19">
        <v>40.528418000000002</v>
      </c>
      <c r="G126" s="19" t="s">
        <v>108</v>
      </c>
      <c r="H126" s="19">
        <v>1.7239629999999999</v>
      </c>
      <c r="I126" s="19" t="s">
        <v>34</v>
      </c>
      <c r="J126" s="16">
        <f>VLOOKUP($I126,Distritos!$E$15:$P$25,8,FALSE)</f>
        <v>36750</v>
      </c>
      <c r="K126" s="17">
        <f>VLOOKUP($I126,Distritos!$E$15:$P$25,2,FALSE)</f>
        <v>2250</v>
      </c>
      <c r="L126" s="17">
        <f>VLOOKUP($I126,Distritos!$E$15:$P$25,9,FALSE)</f>
        <v>4966.8874172185433</v>
      </c>
      <c r="M126" s="17">
        <f>VLOOKUP($I126,Distritos!$E$15:$P$25,10,FALSE)</f>
        <v>1030.4166666666665</v>
      </c>
      <c r="N126" s="16">
        <f t="shared" si="1"/>
        <v>0.85754445955934688</v>
      </c>
      <c r="O126" s="12">
        <v>1.4</v>
      </c>
      <c r="P126" s="18"/>
      <c r="Q126" s="18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25"/>
      <c r="AG126" s="25"/>
      <c r="AH126" s="25"/>
      <c r="AI126" s="25"/>
    </row>
    <row r="127" spans="1:35" ht="17.399999999999999">
      <c r="A127" s="15" t="s">
        <v>33</v>
      </c>
      <c r="B127" s="15">
        <v>3</v>
      </c>
      <c r="C127" s="15" t="s">
        <v>32</v>
      </c>
      <c r="D127" s="15" t="s">
        <v>109</v>
      </c>
      <c r="E127" s="15">
        <v>-3.6421800000000002</v>
      </c>
      <c r="F127" s="15">
        <v>40.524785000000001</v>
      </c>
      <c r="G127" s="15" t="s">
        <v>110</v>
      </c>
      <c r="H127" s="15">
        <v>1.305078</v>
      </c>
      <c r="I127" s="15" t="s">
        <v>35</v>
      </c>
      <c r="J127" s="12">
        <f>VLOOKUP($I127,Distritos!$E$15:$P$25,8,FALSE)</f>
        <v>36750</v>
      </c>
      <c r="K127" s="13">
        <f>VLOOKUP($I127,Distritos!$E$15:$P$25,2,FALSE)</f>
        <v>2329</v>
      </c>
      <c r="L127" s="13">
        <f>VLOOKUP($I127,Distritos!$E$15:$P$25,9,FALSE)</f>
        <v>7661.1842105263158</v>
      </c>
      <c r="M127" s="13">
        <f>VLOOKUP($I127,Distritos!$E$15:$P$25,10,FALSE)</f>
        <v>1081.1500000000001</v>
      </c>
      <c r="N127" s="12">
        <f t="shared" si="1"/>
        <v>0.86924610425380278</v>
      </c>
      <c r="O127" s="12">
        <v>1.4</v>
      </c>
      <c r="P127" s="14"/>
      <c r="Q127" s="14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25"/>
      <c r="AG127" s="25"/>
      <c r="AH127" s="25"/>
      <c r="AI127" s="25"/>
    </row>
    <row r="128" spans="1:35" ht="34.799999999999997">
      <c r="A128" s="19" t="s">
        <v>33</v>
      </c>
      <c r="B128" s="19">
        <v>4</v>
      </c>
      <c r="C128" s="19" t="s">
        <v>32</v>
      </c>
      <c r="D128" s="19" t="s">
        <v>111</v>
      </c>
      <c r="E128" s="19">
        <v>-3.6347689999999999</v>
      </c>
      <c r="F128" s="19">
        <v>40.527467000000001</v>
      </c>
      <c r="G128" s="19" t="s">
        <v>112</v>
      </c>
      <c r="H128" s="19">
        <v>1.996373</v>
      </c>
      <c r="I128" s="19" t="s">
        <v>36</v>
      </c>
      <c r="J128" s="16">
        <f>VLOOKUP($I128,Distritos!$E$15:$P$25,8,FALSE)</f>
        <v>36750</v>
      </c>
      <c r="K128" s="17">
        <f>VLOOKUP($I128,Distritos!$E$15:$P$25,2,FALSE)</f>
        <v>2876</v>
      </c>
      <c r="L128" s="17">
        <f>VLOOKUP($I128,Distritos!$E$15:$P$25,9,FALSE)</f>
        <v>9159.2356687898082</v>
      </c>
      <c r="M128" s="17">
        <f>VLOOKUP($I128,Distritos!$E$15:$P$25,10,FALSE)</f>
        <v>1304.1666666666667</v>
      </c>
      <c r="N128" s="16">
        <f t="shared" si="1"/>
        <v>0.84912280114059391</v>
      </c>
      <c r="O128" s="12">
        <v>1.4</v>
      </c>
      <c r="P128" s="18"/>
      <c r="Q128" s="18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25"/>
      <c r="AG128" s="25"/>
      <c r="AH128" s="25"/>
      <c r="AI128" s="25"/>
    </row>
    <row r="129" spans="1:35" ht="17.399999999999999">
      <c r="A129" s="15" t="s">
        <v>33</v>
      </c>
      <c r="B129" s="15">
        <v>5</v>
      </c>
      <c r="C129" s="15" t="s">
        <v>32</v>
      </c>
      <c r="D129" s="15" t="s">
        <v>113</v>
      </c>
      <c r="E129" s="15">
        <v>-3.638871</v>
      </c>
      <c r="F129" s="15">
        <v>40.515403999999997</v>
      </c>
      <c r="G129" s="15" t="s">
        <v>114</v>
      </c>
      <c r="H129" s="15">
        <v>1.4397200000000001</v>
      </c>
      <c r="I129" s="15" t="s">
        <v>44</v>
      </c>
      <c r="J129" s="12">
        <f>VLOOKUP($I129,Distritos!$E$15:$P$25,8,FALSE)</f>
        <v>36750</v>
      </c>
      <c r="K129" s="13">
        <f>VLOOKUP($I129,Distritos!$E$15:$P$25,2,FALSE)</f>
        <v>2144</v>
      </c>
      <c r="L129" s="13">
        <f>VLOOKUP($I129,Distritos!$E$15:$P$25,9,FALSE)</f>
        <v>714.66666666666663</v>
      </c>
      <c r="M129" s="13">
        <f>VLOOKUP($I129,Distritos!$E$15:$P$25,10,FALSE)</f>
        <v>1006.1166666666667</v>
      </c>
      <c r="N129" s="12">
        <f t="shared" si="1"/>
        <v>0.8787186643963234</v>
      </c>
      <c r="O129" s="12">
        <v>1.4</v>
      </c>
      <c r="P129" s="14"/>
      <c r="Q129" s="14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25"/>
      <c r="AG129" s="25"/>
      <c r="AH129" s="25"/>
      <c r="AI129" s="25"/>
    </row>
    <row r="130" spans="1:35" ht="34.799999999999997">
      <c r="A130" s="19" t="s">
        <v>33</v>
      </c>
      <c r="B130" s="19">
        <v>6</v>
      </c>
      <c r="C130" s="19" t="s">
        <v>32</v>
      </c>
      <c r="D130" s="19" t="s">
        <v>115</v>
      </c>
      <c r="E130" s="19">
        <v>-3.6260970000000001</v>
      </c>
      <c r="F130" s="19">
        <v>40.527455000000003</v>
      </c>
      <c r="G130" s="19" t="s">
        <v>116</v>
      </c>
      <c r="H130" s="19">
        <v>2.6591149999999999</v>
      </c>
      <c r="I130" s="19" t="s">
        <v>37</v>
      </c>
      <c r="J130" s="16">
        <f>VLOOKUP($I130,Distritos!$E$15:$P$25,8,FALSE)</f>
        <v>36750</v>
      </c>
      <c r="K130" s="17">
        <f>VLOOKUP($I130,Distritos!$E$15:$P$25,2,FALSE)</f>
        <v>1977</v>
      </c>
      <c r="L130" s="17">
        <f>VLOOKUP($I130,Distritos!$E$15:$P$25,9,FALSE)</f>
        <v>1259.2356687898089</v>
      </c>
      <c r="M130" s="17">
        <f>VLOOKUP($I130,Distritos!$E$15:$P$25,10,FALSE)</f>
        <v>897.06666666666661</v>
      </c>
      <c r="N130" s="16">
        <f t="shared" ref="N130:N193" si="2">(J130*M130/K130)/19625.9665621735</f>
        <v>0.84965836787819438</v>
      </c>
      <c r="O130" s="12">
        <v>1.4</v>
      </c>
      <c r="P130" s="18"/>
      <c r="Q130" s="18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25"/>
      <c r="AG130" s="25"/>
      <c r="AH130" s="25"/>
      <c r="AI130" s="25"/>
    </row>
    <row r="131" spans="1:35" ht="34.799999999999997">
      <c r="A131" s="15" t="s">
        <v>33</v>
      </c>
      <c r="B131" s="15">
        <v>7</v>
      </c>
      <c r="C131" s="15" t="s">
        <v>32</v>
      </c>
      <c r="D131" s="15" t="s">
        <v>117</v>
      </c>
      <c r="E131" s="15">
        <v>-3.608314</v>
      </c>
      <c r="F131" s="15">
        <v>40.527723999999999</v>
      </c>
      <c r="G131" s="15" t="s">
        <v>118</v>
      </c>
      <c r="H131" s="15">
        <v>4.1016550000000001</v>
      </c>
      <c r="I131" s="15" t="s">
        <v>37</v>
      </c>
      <c r="J131" s="12">
        <f>VLOOKUP($I131,Distritos!$E$15:$P$25,8,FALSE)</f>
        <v>36750</v>
      </c>
      <c r="K131" s="13">
        <f>VLOOKUP($I131,Distritos!$E$15:$P$25,2,FALSE)</f>
        <v>1977</v>
      </c>
      <c r="L131" s="13">
        <f>VLOOKUP($I131,Distritos!$E$15:$P$25,9,FALSE)</f>
        <v>1259.2356687898089</v>
      </c>
      <c r="M131" s="13">
        <f>VLOOKUP($I131,Distritos!$E$15:$P$25,10,FALSE)</f>
        <v>897.06666666666661</v>
      </c>
      <c r="N131" s="12">
        <f t="shared" si="2"/>
        <v>0.84965836787819438</v>
      </c>
      <c r="O131" s="12">
        <v>1.4</v>
      </c>
      <c r="P131" s="14"/>
      <c r="Q131" s="14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25"/>
      <c r="AG131" s="25"/>
      <c r="AH131" s="25"/>
      <c r="AI131" s="25"/>
    </row>
    <row r="132" spans="1:35" ht="17.399999999999999">
      <c r="A132" s="19" t="s">
        <v>33</v>
      </c>
      <c r="B132" s="19">
        <v>8</v>
      </c>
      <c r="C132" s="19" t="s">
        <v>32</v>
      </c>
      <c r="D132" s="19" t="s">
        <v>119</v>
      </c>
      <c r="E132" s="19">
        <v>-3.6174430000000002</v>
      </c>
      <c r="F132" s="19">
        <v>40.527611</v>
      </c>
      <c r="G132" s="19" t="s">
        <v>120</v>
      </c>
      <c r="H132" s="19">
        <v>3.3552780000000002</v>
      </c>
      <c r="I132" s="19" t="s">
        <v>37</v>
      </c>
      <c r="J132" s="16">
        <f>VLOOKUP($I132,Distritos!$E$15:$P$25,8,FALSE)</f>
        <v>36750</v>
      </c>
      <c r="K132" s="17">
        <f>VLOOKUP($I132,Distritos!$E$15:$P$25,2,FALSE)</f>
        <v>1977</v>
      </c>
      <c r="L132" s="17">
        <f>VLOOKUP($I132,Distritos!$E$15:$P$25,9,FALSE)</f>
        <v>1259.2356687898089</v>
      </c>
      <c r="M132" s="17">
        <f>VLOOKUP($I132,Distritos!$E$15:$P$25,10,FALSE)</f>
        <v>897.06666666666661</v>
      </c>
      <c r="N132" s="16">
        <f t="shared" si="2"/>
        <v>0.84965836787819438</v>
      </c>
      <c r="O132" s="12">
        <v>1.4</v>
      </c>
      <c r="P132" s="18"/>
      <c r="Q132" s="18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25"/>
      <c r="AG132" s="25"/>
      <c r="AH132" s="25"/>
      <c r="AI132" s="25"/>
    </row>
    <row r="133" spans="1:35" ht="17.399999999999999">
      <c r="A133" s="15" t="s">
        <v>33</v>
      </c>
      <c r="B133" s="15">
        <v>9</v>
      </c>
      <c r="C133" s="15" t="s">
        <v>32</v>
      </c>
      <c r="D133" s="15" t="s">
        <v>121</v>
      </c>
      <c r="E133" s="15">
        <v>-3.6438410000000001</v>
      </c>
      <c r="F133" s="15">
        <v>40.521279999999997</v>
      </c>
      <c r="G133" s="15" t="s">
        <v>122</v>
      </c>
      <c r="H133" s="15">
        <v>1.0157160000000001</v>
      </c>
      <c r="I133" s="15" t="s">
        <v>41</v>
      </c>
      <c r="J133" s="12">
        <f>VLOOKUP($I133,Distritos!$E$15:$P$25,8,FALSE)</f>
        <v>36750</v>
      </c>
      <c r="K133" s="13">
        <f>VLOOKUP($I133,Distritos!$E$15:$P$25,2,FALSE)</f>
        <v>1455</v>
      </c>
      <c r="L133" s="13">
        <f>VLOOKUP($I133,Distritos!$E$15:$P$25,9,FALSE)</f>
        <v>9897.9591836734708</v>
      </c>
      <c r="M133" s="13">
        <f>VLOOKUP($I133,Distritos!$E$15:$P$25,10,FALSE)</f>
        <v>658.06666666666661</v>
      </c>
      <c r="N133" s="12">
        <f t="shared" si="2"/>
        <v>0.84690205830160581</v>
      </c>
      <c r="O133" s="12">
        <v>1.4</v>
      </c>
      <c r="P133" s="14"/>
      <c r="Q133" s="14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25"/>
      <c r="AG133" s="25"/>
      <c r="AH133" s="25"/>
      <c r="AI133" s="25"/>
    </row>
    <row r="134" spans="1:35" ht="17.399999999999999">
      <c r="A134" s="19" t="s">
        <v>33</v>
      </c>
      <c r="B134" s="19">
        <v>10</v>
      </c>
      <c r="C134" s="19" t="s">
        <v>32</v>
      </c>
      <c r="D134" s="19" t="s">
        <v>123</v>
      </c>
      <c r="E134" s="19">
        <v>-3.6387130000000001</v>
      </c>
      <c r="F134" s="19">
        <v>40.518833999999998</v>
      </c>
      <c r="G134" s="19" t="s">
        <v>124</v>
      </c>
      <c r="H134" s="19">
        <v>1.406785</v>
      </c>
      <c r="I134" s="19" t="s">
        <v>42</v>
      </c>
      <c r="J134" s="16">
        <f>VLOOKUP($I134,Distritos!$E$15:$P$25,8,FALSE)</f>
        <v>36750</v>
      </c>
      <c r="K134" s="17">
        <f>VLOOKUP($I134,Distritos!$E$15:$P$25,2,FALSE)</f>
        <v>920</v>
      </c>
      <c r="L134" s="17">
        <f>VLOOKUP($I134,Distritos!$E$15:$P$25,9,FALSE)</f>
        <v>433.96226415094338</v>
      </c>
      <c r="M134" s="17">
        <f>VLOOKUP($I134,Distritos!$E$15:$P$25,10,FALSE)</f>
        <v>413.93333333333334</v>
      </c>
      <c r="N134" s="16">
        <f t="shared" si="2"/>
        <v>0.84249796840021574</v>
      </c>
      <c r="O134" s="12">
        <v>1.4</v>
      </c>
      <c r="P134" s="18"/>
      <c r="Q134" s="18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25"/>
      <c r="AG134" s="25"/>
      <c r="AH134" s="25"/>
      <c r="AI134" s="25"/>
    </row>
    <row r="135" spans="1:35" ht="34.799999999999997">
      <c r="A135" s="15" t="s">
        <v>33</v>
      </c>
      <c r="B135" s="15">
        <v>11</v>
      </c>
      <c r="C135" s="15" t="s">
        <v>32</v>
      </c>
      <c r="D135" s="15" t="s">
        <v>125</v>
      </c>
      <c r="E135" s="15">
        <v>-3.6353870000000001</v>
      </c>
      <c r="F135" s="15">
        <v>40.523432999999997</v>
      </c>
      <c r="G135" s="15" t="s">
        <v>126</v>
      </c>
      <c r="H135" s="15">
        <v>1.769093</v>
      </c>
      <c r="I135" s="15" t="s">
        <v>43</v>
      </c>
      <c r="J135" s="12">
        <f>VLOOKUP($I135,Distritos!$E$15:$P$25,8,FALSE)</f>
        <v>36750</v>
      </c>
      <c r="K135" s="13">
        <f>VLOOKUP($I135,Distritos!$E$15:$P$25,2,FALSE)</f>
        <v>2213</v>
      </c>
      <c r="L135" s="13">
        <f>VLOOKUP($I135,Distritos!$E$15:$P$25,9,FALSE)</f>
        <v>6322.8571428571431</v>
      </c>
      <c r="M135" s="13">
        <f>VLOOKUP($I135,Distritos!$E$15:$P$25,10,FALSE)</f>
        <v>963.25</v>
      </c>
      <c r="N135" s="12">
        <f t="shared" si="2"/>
        <v>0.81504932596414004</v>
      </c>
      <c r="O135" s="12">
        <v>1.4</v>
      </c>
      <c r="P135" s="14"/>
      <c r="Q135" s="14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25"/>
      <c r="AG135" s="25"/>
      <c r="AH135" s="25"/>
      <c r="AI135" s="25"/>
    </row>
    <row r="136" spans="1:35" ht="17.399999999999999">
      <c r="A136" s="19" t="s">
        <v>33</v>
      </c>
      <c r="B136" s="19">
        <v>12</v>
      </c>
      <c r="C136" s="19" t="s">
        <v>32</v>
      </c>
      <c r="D136" s="19" t="s">
        <v>127</v>
      </c>
      <c r="E136" s="19">
        <v>-3.646744</v>
      </c>
      <c r="F136" s="19">
        <v>40.516244999999998</v>
      </c>
      <c r="G136" s="19" t="s">
        <v>128</v>
      </c>
      <c r="H136" s="19">
        <v>0.77592799999999995</v>
      </c>
      <c r="I136" s="19" t="s">
        <v>42</v>
      </c>
      <c r="J136" s="16">
        <f>VLOOKUP($I136,Distritos!$E$15:$P$25,8,FALSE)</f>
        <v>36750</v>
      </c>
      <c r="K136" s="17">
        <f>VLOOKUP($I136,Distritos!$E$15:$P$25,2,FALSE)</f>
        <v>920</v>
      </c>
      <c r="L136" s="17">
        <f>VLOOKUP($I136,Distritos!$E$15:$P$25,9,FALSE)</f>
        <v>433.96226415094338</v>
      </c>
      <c r="M136" s="17">
        <f>VLOOKUP($I136,Distritos!$E$15:$P$25,10,FALSE)</f>
        <v>413.93333333333334</v>
      </c>
      <c r="N136" s="16">
        <f t="shared" si="2"/>
        <v>0.84249796840021574</v>
      </c>
      <c r="O136" s="12">
        <v>1.4</v>
      </c>
      <c r="P136" s="18"/>
      <c r="Q136" s="18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25"/>
      <c r="AG136" s="25"/>
      <c r="AH136" s="25"/>
      <c r="AI136" s="25"/>
    </row>
    <row r="137" spans="1:35" ht="34.799999999999997">
      <c r="A137" s="15" t="s">
        <v>33</v>
      </c>
      <c r="B137" s="15">
        <v>13</v>
      </c>
      <c r="C137" s="15" t="s">
        <v>32</v>
      </c>
      <c r="D137" s="15" t="s">
        <v>129</v>
      </c>
      <c r="E137" s="15">
        <v>-3.6277309999999998</v>
      </c>
      <c r="F137" s="15">
        <v>40.520766999999999</v>
      </c>
      <c r="G137" s="15" t="s">
        <v>130</v>
      </c>
      <c r="H137" s="15">
        <v>2.3466089999999999</v>
      </c>
      <c r="I137" s="15" t="s">
        <v>42</v>
      </c>
      <c r="J137" s="12">
        <f>VLOOKUP($I137,Distritos!$E$15:$P$25,8,FALSE)</f>
        <v>36750</v>
      </c>
      <c r="K137" s="13">
        <f>VLOOKUP($I137,Distritos!$E$15:$P$25,2,FALSE)</f>
        <v>920</v>
      </c>
      <c r="L137" s="13">
        <f>VLOOKUP($I137,Distritos!$E$15:$P$25,9,FALSE)</f>
        <v>433.96226415094338</v>
      </c>
      <c r="M137" s="13">
        <f>VLOOKUP($I137,Distritos!$E$15:$P$25,10,FALSE)</f>
        <v>413.93333333333334</v>
      </c>
      <c r="N137" s="12">
        <f t="shared" si="2"/>
        <v>0.84249796840021574</v>
      </c>
      <c r="O137" s="12">
        <v>1.4</v>
      </c>
      <c r="P137" s="14"/>
      <c r="Q137" s="14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25"/>
      <c r="AG137" s="25"/>
      <c r="AH137" s="25"/>
      <c r="AI137" s="25"/>
    </row>
    <row r="138" spans="1:35" ht="17.399999999999999">
      <c r="A138" s="19" t="s">
        <v>33</v>
      </c>
      <c r="B138" s="19">
        <v>14</v>
      </c>
      <c r="C138" s="19" t="s">
        <v>32</v>
      </c>
      <c r="D138" s="19" t="s">
        <v>131</v>
      </c>
      <c r="E138" s="19">
        <v>-3.619405</v>
      </c>
      <c r="F138" s="19">
        <v>40.52093</v>
      </c>
      <c r="G138" s="19" t="s">
        <v>132</v>
      </c>
      <c r="H138" s="19">
        <v>3.049137</v>
      </c>
      <c r="I138" s="19" t="s">
        <v>42</v>
      </c>
      <c r="J138" s="16">
        <f>VLOOKUP($I138,Distritos!$E$15:$P$25,8,FALSE)</f>
        <v>36750</v>
      </c>
      <c r="K138" s="17">
        <f>VLOOKUP($I138,Distritos!$E$15:$P$25,2,FALSE)</f>
        <v>920</v>
      </c>
      <c r="L138" s="17">
        <f>VLOOKUP($I138,Distritos!$E$15:$P$25,9,FALSE)</f>
        <v>433.96226415094338</v>
      </c>
      <c r="M138" s="17">
        <f>VLOOKUP($I138,Distritos!$E$15:$P$25,10,FALSE)</f>
        <v>413.93333333333334</v>
      </c>
      <c r="N138" s="16">
        <f t="shared" si="2"/>
        <v>0.84249796840021574</v>
      </c>
      <c r="O138" s="12">
        <v>1.4</v>
      </c>
      <c r="P138" s="18"/>
      <c r="Q138" s="18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25"/>
      <c r="AG138" s="25"/>
      <c r="AH138" s="25"/>
      <c r="AI138" s="25"/>
    </row>
    <row r="139" spans="1:35" ht="17.399999999999999">
      <c r="A139" s="15" t="s">
        <v>33</v>
      </c>
      <c r="B139" s="15">
        <v>15</v>
      </c>
      <c r="C139" s="15" t="s">
        <v>32</v>
      </c>
      <c r="D139" s="15" t="s">
        <v>133</v>
      </c>
      <c r="E139" s="15">
        <v>-3.6133760000000001</v>
      </c>
      <c r="F139" s="15">
        <v>40.52243</v>
      </c>
      <c r="G139" s="15" t="s">
        <v>134</v>
      </c>
      <c r="H139" s="15">
        <v>3.5729150000000001</v>
      </c>
      <c r="I139" s="15" t="s">
        <v>42</v>
      </c>
      <c r="J139" s="12">
        <f>VLOOKUP($I139,Distritos!$E$15:$P$25,8,FALSE)</f>
        <v>36750</v>
      </c>
      <c r="K139" s="13">
        <f>VLOOKUP($I139,Distritos!$E$15:$P$25,2,FALSE)</f>
        <v>920</v>
      </c>
      <c r="L139" s="13">
        <f>VLOOKUP($I139,Distritos!$E$15:$P$25,9,FALSE)</f>
        <v>433.96226415094338</v>
      </c>
      <c r="M139" s="13">
        <f>VLOOKUP($I139,Distritos!$E$15:$P$25,10,FALSE)</f>
        <v>413.93333333333334</v>
      </c>
      <c r="N139" s="12">
        <f t="shared" si="2"/>
        <v>0.84249796840021574</v>
      </c>
      <c r="O139" s="12">
        <v>1.4</v>
      </c>
      <c r="P139" s="14"/>
      <c r="Q139" s="14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25"/>
      <c r="AG139" s="25"/>
      <c r="AH139" s="25"/>
      <c r="AI139" s="25"/>
    </row>
    <row r="140" spans="1:35" ht="17.399999999999999">
      <c r="A140" s="19" t="s">
        <v>33</v>
      </c>
      <c r="B140" s="19">
        <v>16</v>
      </c>
      <c r="C140" s="19" t="s">
        <v>32</v>
      </c>
      <c r="D140" s="19" t="s">
        <v>135</v>
      </c>
      <c r="E140" s="19">
        <v>-3.6069599999999999</v>
      </c>
      <c r="F140" s="19">
        <v>40.521974</v>
      </c>
      <c r="G140" s="19" t="s">
        <v>136</v>
      </c>
      <c r="H140" s="19">
        <v>4.1071569999999999</v>
      </c>
      <c r="I140" s="19" t="s">
        <v>44</v>
      </c>
      <c r="J140" s="16">
        <f>VLOOKUP($I140,Distritos!$E$15:$P$25,8,FALSE)</f>
        <v>36750</v>
      </c>
      <c r="K140" s="17">
        <f>VLOOKUP($I140,Distritos!$E$15:$P$25,2,FALSE)</f>
        <v>2144</v>
      </c>
      <c r="L140" s="17">
        <f>VLOOKUP($I140,Distritos!$E$15:$P$25,9,FALSE)</f>
        <v>714.66666666666663</v>
      </c>
      <c r="M140" s="17">
        <f>VLOOKUP($I140,Distritos!$E$15:$P$25,10,FALSE)</f>
        <v>1006.1166666666667</v>
      </c>
      <c r="N140" s="16">
        <f t="shared" si="2"/>
        <v>0.8787186643963234</v>
      </c>
      <c r="O140" s="12">
        <v>1.4</v>
      </c>
      <c r="P140" s="18"/>
      <c r="Q140" s="18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25"/>
      <c r="AG140" s="25"/>
      <c r="AH140" s="25"/>
      <c r="AI140" s="25"/>
    </row>
    <row r="141" spans="1:35" ht="17.399999999999999">
      <c r="A141" s="15" t="s">
        <v>33</v>
      </c>
      <c r="B141" s="15">
        <v>17</v>
      </c>
      <c r="C141" s="15" t="s">
        <v>32</v>
      </c>
      <c r="D141" s="15" t="s">
        <v>137</v>
      </c>
      <c r="E141" s="15">
        <v>-3.6535229999999999</v>
      </c>
      <c r="F141" s="15">
        <v>40.513165000000001</v>
      </c>
      <c r="G141" s="15" t="s">
        <v>138</v>
      </c>
      <c r="H141" s="15">
        <v>0.63074699999999995</v>
      </c>
      <c r="I141" s="15" t="s">
        <v>38</v>
      </c>
      <c r="J141" s="12">
        <f>VLOOKUP($I141,Distritos!$E$15:$P$25,8,FALSE)</f>
        <v>36750</v>
      </c>
      <c r="K141" s="13">
        <f>VLOOKUP($I141,Distritos!$E$15:$P$25,2,FALSE)</f>
        <v>3255</v>
      </c>
      <c r="L141" s="13">
        <f>VLOOKUP($I141,Distritos!$E$15:$P$25,9,FALSE)</f>
        <v>7045.454545454545</v>
      </c>
      <c r="M141" s="13">
        <f>VLOOKUP($I141,Distritos!$E$15:$P$25,10,FALSE)</f>
        <v>1483.8500000000001</v>
      </c>
      <c r="N141" s="12">
        <f t="shared" si="2"/>
        <v>0.85362140550977172</v>
      </c>
      <c r="O141" s="12">
        <v>1.4</v>
      </c>
      <c r="P141" s="14"/>
      <c r="Q141" s="14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25"/>
      <c r="AG141" s="25"/>
      <c r="AH141" s="25"/>
      <c r="AI141" s="25"/>
    </row>
    <row r="142" spans="1:35" ht="17.399999999999999">
      <c r="A142" s="19" t="s">
        <v>33</v>
      </c>
      <c r="B142" s="19">
        <v>18</v>
      </c>
      <c r="C142" s="19" t="s">
        <v>32</v>
      </c>
      <c r="D142" s="19" t="s">
        <v>139</v>
      </c>
      <c r="E142" s="19">
        <v>-3.64561</v>
      </c>
      <c r="F142" s="19">
        <v>40.512858000000001</v>
      </c>
      <c r="G142" s="19" t="s">
        <v>140</v>
      </c>
      <c r="H142" s="19">
        <v>1.0465500000000001</v>
      </c>
      <c r="I142" s="19" t="s">
        <v>44</v>
      </c>
      <c r="J142" s="16">
        <f>VLOOKUP($I142,Distritos!$E$15:$P$25,8,FALSE)</f>
        <v>36750</v>
      </c>
      <c r="K142" s="17">
        <f>VLOOKUP($I142,Distritos!$E$15:$P$25,2,FALSE)</f>
        <v>2144</v>
      </c>
      <c r="L142" s="17">
        <f>VLOOKUP($I142,Distritos!$E$15:$P$25,9,FALSE)</f>
        <v>714.66666666666663</v>
      </c>
      <c r="M142" s="17">
        <f>VLOOKUP($I142,Distritos!$E$15:$P$25,10,FALSE)</f>
        <v>1006.1166666666667</v>
      </c>
      <c r="N142" s="16">
        <f t="shared" si="2"/>
        <v>0.8787186643963234</v>
      </c>
      <c r="O142" s="12">
        <v>1.4</v>
      </c>
      <c r="P142" s="18"/>
      <c r="Q142" s="18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25"/>
      <c r="AG142" s="25"/>
      <c r="AH142" s="25"/>
      <c r="AI142" s="25"/>
    </row>
    <row r="143" spans="1:35" ht="17.399999999999999">
      <c r="A143" s="15" t="s">
        <v>33</v>
      </c>
      <c r="B143" s="15">
        <v>19</v>
      </c>
      <c r="C143" s="15" t="s">
        <v>32</v>
      </c>
      <c r="D143" s="15" t="s">
        <v>141</v>
      </c>
      <c r="E143" s="15">
        <v>-3.64697</v>
      </c>
      <c r="F143" s="15">
        <v>40.508760000000002</v>
      </c>
      <c r="G143" s="15" t="s">
        <v>142</v>
      </c>
      <c r="H143" s="15">
        <v>1.3096300000000001</v>
      </c>
      <c r="I143" s="15" t="s">
        <v>40</v>
      </c>
      <c r="J143" s="12">
        <f>VLOOKUP($I143,Distritos!$E$15:$P$25,8,FALSE)</f>
        <v>36750</v>
      </c>
      <c r="K143" s="13">
        <f>VLOOKUP($I143,Distritos!$E$15:$P$25,2,FALSE)</f>
        <v>1815</v>
      </c>
      <c r="L143" s="13">
        <f>VLOOKUP($I143,Distritos!$E$15:$P$25,9,FALSE)</f>
        <v>3437.5</v>
      </c>
      <c r="M143" s="13">
        <f>VLOOKUP($I143,Distritos!$E$15:$P$25,10,FALSE)</f>
        <v>845.23333333333335</v>
      </c>
      <c r="N143" s="12">
        <f t="shared" si="2"/>
        <v>0.87201965803422865</v>
      </c>
      <c r="O143" s="12">
        <v>1.4</v>
      </c>
      <c r="P143" s="14"/>
      <c r="Q143" s="14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25"/>
      <c r="AG143" s="25"/>
      <c r="AH143" s="25"/>
      <c r="AI143" s="25"/>
    </row>
    <row r="144" spans="1:35" ht="17.399999999999999">
      <c r="A144" s="19" t="s">
        <v>33</v>
      </c>
      <c r="B144" s="19">
        <v>20</v>
      </c>
      <c r="C144" s="19" t="s">
        <v>32</v>
      </c>
      <c r="D144" s="19" t="s">
        <v>143</v>
      </c>
      <c r="E144" s="19">
        <v>-3.6411910000000001</v>
      </c>
      <c r="F144" s="19">
        <v>40.505940000000002</v>
      </c>
      <c r="G144" s="19" t="s">
        <v>144</v>
      </c>
      <c r="H144" s="19">
        <v>1.8534649999999999</v>
      </c>
      <c r="I144" s="19" t="s">
        <v>39</v>
      </c>
      <c r="J144" s="16">
        <f>VLOOKUP($I144,Distritos!$E$15:$P$25,8,FALSE)</f>
        <v>36750</v>
      </c>
      <c r="K144" s="17">
        <f>VLOOKUP($I144,Distritos!$E$15:$P$25,2,FALSE)</f>
        <v>2545</v>
      </c>
      <c r="L144" s="17">
        <f>VLOOKUP($I144,Distritos!$E$15:$P$25,9,FALSE)</f>
        <v>4528.4697508896788</v>
      </c>
      <c r="M144" s="17">
        <f>VLOOKUP($I144,Distritos!$E$15:$P$25,10,FALSE)</f>
        <v>1185.3000000000002</v>
      </c>
      <c r="N144" s="16">
        <f t="shared" si="2"/>
        <v>0.87210100420410741</v>
      </c>
      <c r="O144" s="12">
        <v>1.4</v>
      </c>
      <c r="P144" s="18"/>
      <c r="Q144" s="18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25"/>
      <c r="AG144" s="25"/>
      <c r="AH144" s="25"/>
      <c r="AI144" s="25"/>
    </row>
    <row r="145" spans="1:35" ht="34.799999999999997">
      <c r="A145" s="15" t="s">
        <v>33</v>
      </c>
      <c r="B145" s="15">
        <v>21</v>
      </c>
      <c r="C145" s="15" t="s">
        <v>32</v>
      </c>
      <c r="D145" s="15" t="s">
        <v>145</v>
      </c>
      <c r="E145" s="15">
        <v>-3.6334810000000002</v>
      </c>
      <c r="F145" s="15">
        <v>40.504686</v>
      </c>
      <c r="G145" s="15" t="s">
        <v>146</v>
      </c>
      <c r="H145" s="15">
        <v>2.4155769999999999</v>
      </c>
      <c r="I145" s="15" t="s">
        <v>39</v>
      </c>
      <c r="J145" s="12">
        <f>VLOOKUP($I145,Distritos!$E$15:$P$25,8,FALSE)</f>
        <v>36750</v>
      </c>
      <c r="K145" s="13">
        <f>VLOOKUP($I145,Distritos!$E$15:$P$25,2,FALSE)</f>
        <v>2545</v>
      </c>
      <c r="L145" s="13">
        <f>VLOOKUP($I145,Distritos!$E$15:$P$25,9,FALSE)</f>
        <v>4528.4697508896788</v>
      </c>
      <c r="M145" s="13">
        <f>VLOOKUP($I145,Distritos!$E$15:$P$25,10,FALSE)</f>
        <v>1185.3000000000002</v>
      </c>
      <c r="N145" s="12">
        <f t="shared" si="2"/>
        <v>0.87210100420410741</v>
      </c>
      <c r="O145" s="12">
        <v>1.4</v>
      </c>
      <c r="P145" s="14"/>
      <c r="Q145" s="14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25"/>
      <c r="AG145" s="25"/>
      <c r="AH145" s="25"/>
      <c r="AI145" s="25"/>
    </row>
    <row r="146" spans="1:35" ht="34.799999999999997">
      <c r="A146" s="19" t="s">
        <v>33</v>
      </c>
      <c r="B146" s="19">
        <v>22</v>
      </c>
      <c r="C146" s="19" t="s">
        <v>32</v>
      </c>
      <c r="D146" s="19" t="s">
        <v>147</v>
      </c>
      <c r="E146" s="19">
        <v>-3.642792</v>
      </c>
      <c r="F146" s="19">
        <v>40.500771999999998</v>
      </c>
      <c r="G146" s="19" t="s">
        <v>148</v>
      </c>
      <c r="H146" s="19">
        <v>2.2552080000000001</v>
      </c>
      <c r="I146" s="19" t="s">
        <v>40</v>
      </c>
      <c r="J146" s="16">
        <f>VLOOKUP($I146,Distritos!$E$15:$P$25,8,FALSE)</f>
        <v>36750</v>
      </c>
      <c r="K146" s="17">
        <f>VLOOKUP($I146,Distritos!$E$15:$P$25,2,FALSE)</f>
        <v>1815</v>
      </c>
      <c r="L146" s="17">
        <f>VLOOKUP($I146,Distritos!$E$15:$P$25,9,FALSE)</f>
        <v>3437.5</v>
      </c>
      <c r="M146" s="17">
        <f>VLOOKUP($I146,Distritos!$E$15:$P$25,10,FALSE)</f>
        <v>845.23333333333335</v>
      </c>
      <c r="N146" s="16">
        <f t="shared" si="2"/>
        <v>0.87201965803422865</v>
      </c>
      <c r="O146" s="12">
        <v>1.4</v>
      </c>
      <c r="P146" s="18"/>
      <c r="Q146" s="18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25"/>
      <c r="AG146" s="25"/>
      <c r="AH146" s="25"/>
      <c r="AI146" s="25"/>
    </row>
    <row r="147" spans="1:35" ht="34.799999999999997">
      <c r="A147" s="15" t="s">
        <v>33</v>
      </c>
      <c r="B147" s="15">
        <v>23</v>
      </c>
      <c r="C147" s="15" t="s">
        <v>32</v>
      </c>
      <c r="D147" s="15" t="s">
        <v>149</v>
      </c>
      <c r="E147" s="15">
        <v>-3.6309459999999998</v>
      </c>
      <c r="F147" s="15">
        <v>40.516778000000002</v>
      </c>
      <c r="G147" s="15" t="s">
        <v>150</v>
      </c>
      <c r="H147" s="15">
        <v>2.0738620000000001</v>
      </c>
      <c r="I147" s="15" t="s">
        <v>44</v>
      </c>
      <c r="J147" s="12">
        <f>VLOOKUP($I147,Distritos!$E$15:$P$25,8,FALSE)</f>
        <v>36750</v>
      </c>
      <c r="K147" s="13">
        <f>VLOOKUP($I147,Distritos!$E$15:$P$25,2,FALSE)</f>
        <v>2144</v>
      </c>
      <c r="L147" s="13">
        <f>VLOOKUP($I147,Distritos!$E$15:$P$25,9,FALSE)</f>
        <v>714.66666666666663</v>
      </c>
      <c r="M147" s="13">
        <f>VLOOKUP($I147,Distritos!$E$15:$P$25,10,FALSE)</f>
        <v>1006.1166666666667</v>
      </c>
      <c r="N147" s="12">
        <f t="shared" si="2"/>
        <v>0.8787186643963234</v>
      </c>
      <c r="O147" s="12">
        <v>1.4</v>
      </c>
      <c r="P147" s="14"/>
      <c r="Q147" s="14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25"/>
      <c r="AG147" s="25"/>
      <c r="AH147" s="25"/>
      <c r="AI147" s="25"/>
    </row>
    <row r="148" spans="1:35" ht="17.399999999999999">
      <c r="A148" s="19" t="s">
        <v>33</v>
      </c>
      <c r="B148" s="19">
        <v>24</v>
      </c>
      <c r="C148" s="19" t="s">
        <v>32</v>
      </c>
      <c r="D148" s="19" t="s">
        <v>151</v>
      </c>
      <c r="E148" s="19">
        <v>-3.6314609999999998</v>
      </c>
      <c r="F148" s="19">
        <v>40.509721999999996</v>
      </c>
      <c r="G148" s="19" t="s">
        <v>152</v>
      </c>
      <c r="H148" s="19">
        <v>2.2512780000000001</v>
      </c>
      <c r="I148" s="19" t="s">
        <v>44</v>
      </c>
      <c r="J148" s="16">
        <f>VLOOKUP($I148,Distritos!$E$15:$P$25,8,FALSE)</f>
        <v>36750</v>
      </c>
      <c r="K148" s="17">
        <f>VLOOKUP($I148,Distritos!$E$15:$P$25,2,FALSE)</f>
        <v>2144</v>
      </c>
      <c r="L148" s="17">
        <f>VLOOKUP($I148,Distritos!$E$15:$P$25,9,FALSE)</f>
        <v>714.66666666666663</v>
      </c>
      <c r="M148" s="17">
        <f>VLOOKUP($I148,Distritos!$E$15:$P$25,10,FALSE)</f>
        <v>1006.1166666666667</v>
      </c>
      <c r="N148" s="16">
        <f t="shared" si="2"/>
        <v>0.8787186643963234</v>
      </c>
      <c r="O148" s="12">
        <v>1.4</v>
      </c>
      <c r="P148" s="18"/>
      <c r="Q148" s="18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25"/>
      <c r="AG148" s="25"/>
      <c r="AH148" s="25"/>
      <c r="AI148" s="25"/>
    </row>
    <row r="149" spans="1:35" ht="17.399999999999999">
      <c r="A149" s="15" t="s">
        <v>33</v>
      </c>
      <c r="B149" s="15">
        <v>25</v>
      </c>
      <c r="C149" s="15" t="s">
        <v>32</v>
      </c>
      <c r="D149" s="15" t="s">
        <v>153</v>
      </c>
      <c r="E149" s="15">
        <v>-3.6398299999999999</v>
      </c>
      <c r="F149" s="15">
        <v>40.509689999999999</v>
      </c>
      <c r="G149" s="15" t="s">
        <v>154</v>
      </c>
      <c r="H149" s="15">
        <v>1.6486160000000001</v>
      </c>
      <c r="I149" s="15" t="s">
        <v>38</v>
      </c>
      <c r="J149" s="12">
        <f>VLOOKUP($I149,Distritos!$E$15:$P$25,8,FALSE)</f>
        <v>36750</v>
      </c>
      <c r="K149" s="13">
        <f>VLOOKUP($I149,Distritos!$E$15:$P$25,2,FALSE)</f>
        <v>3255</v>
      </c>
      <c r="L149" s="13">
        <f>VLOOKUP($I149,Distritos!$E$15:$P$25,9,FALSE)</f>
        <v>7045.454545454545</v>
      </c>
      <c r="M149" s="13">
        <f>VLOOKUP($I149,Distritos!$E$15:$P$25,10,FALSE)</f>
        <v>1483.8500000000001</v>
      </c>
      <c r="N149" s="12">
        <f t="shared" si="2"/>
        <v>0.85362140550977172</v>
      </c>
      <c r="O149" s="12">
        <v>1.4</v>
      </c>
      <c r="P149" s="14"/>
      <c r="Q149" s="14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25"/>
      <c r="AG149" s="25"/>
      <c r="AH149" s="25"/>
      <c r="AI149" s="25"/>
    </row>
    <row r="150" spans="1:35" ht="17.399999999999999">
      <c r="A150" s="19" t="s">
        <v>33</v>
      </c>
      <c r="B150" s="19">
        <v>26</v>
      </c>
      <c r="C150" s="19" t="s">
        <v>32</v>
      </c>
      <c r="D150" s="19" t="s">
        <v>155</v>
      </c>
      <c r="E150" s="19">
        <v>-3.6235219999999999</v>
      </c>
      <c r="F150" s="19">
        <v>40.511108999999998</v>
      </c>
      <c r="G150" s="19" t="s">
        <v>156</v>
      </c>
      <c r="H150" s="19">
        <v>2.8189869999999999</v>
      </c>
      <c r="I150" s="19" t="s">
        <v>44</v>
      </c>
      <c r="J150" s="16">
        <f>VLOOKUP($I150,Distritos!$E$15:$P$25,8,FALSE)</f>
        <v>36750</v>
      </c>
      <c r="K150" s="17">
        <f>VLOOKUP($I150,Distritos!$E$15:$P$25,2,FALSE)</f>
        <v>2144</v>
      </c>
      <c r="L150" s="17">
        <f>VLOOKUP($I150,Distritos!$E$15:$P$25,9,FALSE)</f>
        <v>714.66666666666663</v>
      </c>
      <c r="M150" s="17">
        <f>VLOOKUP($I150,Distritos!$E$15:$P$25,10,FALSE)</f>
        <v>1006.1166666666667</v>
      </c>
      <c r="N150" s="16">
        <f t="shared" si="2"/>
        <v>0.8787186643963234</v>
      </c>
      <c r="O150" s="12">
        <v>1.4</v>
      </c>
      <c r="P150" s="18"/>
      <c r="Q150" s="18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25"/>
      <c r="AG150" s="25"/>
      <c r="AH150" s="25"/>
      <c r="AI150" s="25"/>
    </row>
    <row r="151" spans="1:35" ht="34.799999999999997">
      <c r="A151" s="15" t="s">
        <v>33</v>
      </c>
      <c r="B151" s="15">
        <v>27</v>
      </c>
      <c r="C151" s="15" t="s">
        <v>32</v>
      </c>
      <c r="D151" s="15" t="s">
        <v>157</v>
      </c>
      <c r="E151" s="15">
        <v>-3.6238220000000001</v>
      </c>
      <c r="F151" s="15">
        <v>40.515023999999997</v>
      </c>
      <c r="G151" s="15" t="s">
        <v>158</v>
      </c>
      <c r="H151" s="15">
        <v>2.6960199999999999</v>
      </c>
      <c r="I151" s="15" t="s">
        <v>44</v>
      </c>
      <c r="J151" s="12">
        <f>VLOOKUP($I151,Distritos!$E$15:$P$25,8,FALSE)</f>
        <v>36750</v>
      </c>
      <c r="K151" s="13">
        <f>VLOOKUP($I151,Distritos!$E$15:$P$25,2,FALSE)</f>
        <v>2144</v>
      </c>
      <c r="L151" s="13">
        <f>VLOOKUP($I151,Distritos!$E$15:$P$25,9,FALSE)</f>
        <v>714.66666666666663</v>
      </c>
      <c r="M151" s="13">
        <f>VLOOKUP($I151,Distritos!$E$15:$P$25,10,FALSE)</f>
        <v>1006.1166666666667</v>
      </c>
      <c r="N151" s="12">
        <f t="shared" si="2"/>
        <v>0.8787186643963234</v>
      </c>
      <c r="O151" s="12">
        <v>1.4</v>
      </c>
      <c r="P151" s="14"/>
      <c r="Q151" s="14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25"/>
      <c r="AG151" s="25"/>
      <c r="AH151" s="25"/>
      <c r="AI151" s="25"/>
    </row>
    <row r="152" spans="1:35" ht="17.399999999999999">
      <c r="A152" s="19" t="s">
        <v>33</v>
      </c>
      <c r="B152" s="19">
        <v>28</v>
      </c>
      <c r="C152" s="19" t="s">
        <v>32</v>
      </c>
      <c r="D152" s="19" t="s">
        <v>159</v>
      </c>
      <c r="E152" s="19">
        <v>-3.6162800000000002</v>
      </c>
      <c r="F152" s="19">
        <v>40.516105000000003</v>
      </c>
      <c r="G152" s="19" t="s">
        <v>160</v>
      </c>
      <c r="H152" s="19">
        <v>3.315213</v>
      </c>
      <c r="I152" s="19" t="s">
        <v>44</v>
      </c>
      <c r="J152" s="16">
        <f>VLOOKUP($I152,Distritos!$E$15:$P$25,8,FALSE)</f>
        <v>36750</v>
      </c>
      <c r="K152" s="17">
        <f>VLOOKUP($I152,Distritos!$E$15:$P$25,2,FALSE)</f>
        <v>2144</v>
      </c>
      <c r="L152" s="17">
        <f>VLOOKUP($I152,Distritos!$E$15:$P$25,9,FALSE)</f>
        <v>714.66666666666663</v>
      </c>
      <c r="M152" s="17">
        <f>VLOOKUP($I152,Distritos!$E$15:$P$25,10,FALSE)</f>
        <v>1006.1166666666667</v>
      </c>
      <c r="N152" s="16">
        <f t="shared" si="2"/>
        <v>0.8787186643963234</v>
      </c>
      <c r="O152" s="12">
        <v>1.4</v>
      </c>
      <c r="P152" s="18"/>
      <c r="Q152" s="18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25"/>
      <c r="AG152" s="25"/>
      <c r="AH152" s="25"/>
      <c r="AI152" s="25"/>
    </row>
    <row r="153" spans="1:35" ht="17.399999999999999">
      <c r="A153" s="15" t="s">
        <v>33</v>
      </c>
      <c r="B153" s="15">
        <v>29</v>
      </c>
      <c r="C153" s="15" t="s">
        <v>32</v>
      </c>
      <c r="D153" s="15" t="s">
        <v>161</v>
      </c>
      <c r="E153" s="15">
        <v>-3.6153360000000001</v>
      </c>
      <c r="F153" s="15">
        <v>40.511814999999999</v>
      </c>
      <c r="G153" s="15" t="s">
        <v>162</v>
      </c>
      <c r="H153" s="15">
        <v>3.4675500000000001</v>
      </c>
      <c r="I153" s="15" t="s">
        <v>44</v>
      </c>
      <c r="J153" s="12">
        <f>VLOOKUP($I153,Distritos!$E$15:$P$25,8,FALSE)</f>
        <v>36750</v>
      </c>
      <c r="K153" s="13">
        <f>VLOOKUP($I153,Distritos!$E$15:$P$25,2,FALSE)</f>
        <v>2144</v>
      </c>
      <c r="L153" s="13">
        <f>VLOOKUP($I153,Distritos!$E$15:$P$25,9,FALSE)</f>
        <v>714.66666666666663</v>
      </c>
      <c r="M153" s="13">
        <f>VLOOKUP($I153,Distritos!$E$15:$P$25,10,FALSE)</f>
        <v>1006.1166666666667</v>
      </c>
      <c r="N153" s="12">
        <f t="shared" si="2"/>
        <v>0.8787186643963234</v>
      </c>
      <c r="O153" s="12">
        <v>1.4</v>
      </c>
      <c r="P153" s="14"/>
      <c r="Q153" s="14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25"/>
      <c r="AG153" s="25"/>
      <c r="AH153" s="25"/>
      <c r="AI153" s="25"/>
    </row>
    <row r="154" spans="1:35" ht="17.399999999999999">
      <c r="A154" s="19" t="s">
        <v>33</v>
      </c>
      <c r="B154" s="19">
        <v>30</v>
      </c>
      <c r="C154" s="19" t="s">
        <v>32</v>
      </c>
      <c r="D154" s="19" t="s">
        <v>163</v>
      </c>
      <c r="E154" s="19">
        <v>-3.610023</v>
      </c>
      <c r="F154" s="19">
        <v>40.51493</v>
      </c>
      <c r="G154" s="19" t="s">
        <v>164</v>
      </c>
      <c r="H154" s="19">
        <v>3.8543539999999998</v>
      </c>
      <c r="I154" s="19" t="s">
        <v>44</v>
      </c>
      <c r="J154" s="16">
        <f>VLOOKUP($I154,Distritos!$E$15:$P$25,8,FALSE)</f>
        <v>36750</v>
      </c>
      <c r="K154" s="17">
        <f>VLOOKUP($I154,Distritos!$E$15:$P$25,2,FALSE)</f>
        <v>2144</v>
      </c>
      <c r="L154" s="17">
        <f>VLOOKUP($I154,Distritos!$E$15:$P$25,9,FALSE)</f>
        <v>714.66666666666663</v>
      </c>
      <c r="M154" s="17">
        <f>VLOOKUP($I154,Distritos!$E$15:$P$25,10,FALSE)</f>
        <v>1006.1166666666667</v>
      </c>
      <c r="N154" s="16">
        <f t="shared" si="2"/>
        <v>0.8787186643963234</v>
      </c>
      <c r="O154" s="12">
        <v>1.4</v>
      </c>
      <c r="P154" s="18"/>
      <c r="Q154" s="18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25"/>
      <c r="AG154" s="25"/>
      <c r="AH154" s="25"/>
      <c r="AI154" s="25"/>
    </row>
    <row r="155" spans="1:35" ht="34.799999999999997">
      <c r="A155" s="19" t="s">
        <v>46</v>
      </c>
      <c r="B155" s="19">
        <v>1</v>
      </c>
      <c r="C155" s="19" t="s">
        <v>45</v>
      </c>
      <c r="D155" s="19" t="s">
        <v>424</v>
      </c>
      <c r="E155" s="19">
        <v>-3.8951720000000001</v>
      </c>
      <c r="F155" s="19">
        <v>40.504393999999998</v>
      </c>
      <c r="G155" s="19" t="s">
        <v>425</v>
      </c>
      <c r="H155" s="19">
        <v>1.341377</v>
      </c>
      <c r="I155" s="19" t="s">
        <v>36</v>
      </c>
      <c r="J155" s="19">
        <f>VLOOKUP($I155,Distritos!$E$26:$P$57,8,FALSE)</f>
        <v>31850</v>
      </c>
      <c r="K155" s="19">
        <f>VLOOKUP($I155,Distritos!$E$26:$P$57,2,FALSE)</f>
        <v>1491</v>
      </c>
      <c r="L155" s="21">
        <f>VLOOKUP($I155,Distritos!$E$26:$P$57,9,FALSE)</f>
        <v>3435.483870967742</v>
      </c>
      <c r="M155" s="21">
        <f>VLOOKUP($I155,Distritos!$E$26:$P$57,10,FALSE)</f>
        <v>701.23333333333335</v>
      </c>
      <c r="N155" s="16">
        <f t="shared" si="2"/>
        <v>0.76324381011422282</v>
      </c>
      <c r="O155" s="12">
        <v>1.4</v>
      </c>
      <c r="P155" s="18"/>
      <c r="Q155" s="18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25"/>
      <c r="AG155" s="25"/>
      <c r="AH155" s="25"/>
      <c r="AI155" s="25"/>
    </row>
    <row r="156" spans="1:35" ht="34.799999999999997">
      <c r="A156" s="15" t="s">
        <v>46</v>
      </c>
      <c r="B156" s="15">
        <v>2</v>
      </c>
      <c r="C156" s="15" t="s">
        <v>45</v>
      </c>
      <c r="D156" s="15" t="s">
        <v>426</v>
      </c>
      <c r="E156" s="15">
        <v>-3.9065880000000002</v>
      </c>
      <c r="F156" s="15">
        <v>40.505960000000002</v>
      </c>
      <c r="G156" s="15" t="s">
        <v>427</v>
      </c>
      <c r="H156" s="15">
        <v>1.3465100000000001</v>
      </c>
      <c r="I156" s="15" t="s">
        <v>36</v>
      </c>
      <c r="J156" s="15">
        <f>VLOOKUP($I156,Distritos!$E$26:$P$57,8,FALSE)</f>
        <v>31850</v>
      </c>
      <c r="K156" s="15">
        <f>VLOOKUP($I156,Distritos!$E$26:$P$57,2,FALSE)</f>
        <v>1491</v>
      </c>
      <c r="L156" s="20">
        <f>VLOOKUP($I156,Distritos!$E$26:$P$57,9,FALSE)</f>
        <v>3435.483870967742</v>
      </c>
      <c r="M156" s="20">
        <f>VLOOKUP($I156,Distritos!$E$26:$P$57,10,FALSE)</f>
        <v>701.23333333333335</v>
      </c>
      <c r="N156" s="12">
        <f t="shared" si="2"/>
        <v>0.76324381011422282</v>
      </c>
      <c r="O156" s="12">
        <v>1.4</v>
      </c>
      <c r="P156" s="14"/>
      <c r="Q156" s="14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25"/>
      <c r="AG156" s="25"/>
      <c r="AH156" s="25"/>
      <c r="AI156" s="25"/>
    </row>
    <row r="157" spans="1:35" ht="34.799999999999997">
      <c r="A157" s="19" t="s">
        <v>46</v>
      </c>
      <c r="B157" s="19">
        <v>3</v>
      </c>
      <c r="C157" s="19" t="s">
        <v>45</v>
      </c>
      <c r="D157" s="19" t="s">
        <v>428</v>
      </c>
      <c r="E157" s="19">
        <v>-3.9051279999999999</v>
      </c>
      <c r="F157" s="19">
        <v>40.510266999999999</v>
      </c>
      <c r="G157" s="19" t="s">
        <v>429</v>
      </c>
      <c r="H157" s="19">
        <v>0.88718900000000001</v>
      </c>
      <c r="I157" s="19" t="s">
        <v>36</v>
      </c>
      <c r="J157" s="19">
        <f>VLOOKUP($I157,Distritos!$E$26:$P$57,8,FALSE)</f>
        <v>31850</v>
      </c>
      <c r="K157" s="19">
        <f>VLOOKUP($I157,Distritos!$E$26:$P$57,2,FALSE)</f>
        <v>1491</v>
      </c>
      <c r="L157" s="21">
        <f>VLOOKUP($I157,Distritos!$E$26:$P$57,9,FALSE)</f>
        <v>3435.483870967742</v>
      </c>
      <c r="M157" s="21">
        <f>VLOOKUP($I157,Distritos!$E$26:$P$57,10,FALSE)</f>
        <v>701.23333333333335</v>
      </c>
      <c r="N157" s="16">
        <f t="shared" si="2"/>
        <v>0.76324381011422282</v>
      </c>
      <c r="O157" s="12">
        <v>1.4</v>
      </c>
      <c r="P157" s="18"/>
      <c r="Q157" s="18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25"/>
      <c r="AG157" s="25"/>
      <c r="AH157" s="25"/>
      <c r="AI157" s="25"/>
    </row>
    <row r="158" spans="1:35" ht="17.399999999999999">
      <c r="A158" s="15" t="s">
        <v>46</v>
      </c>
      <c r="B158" s="15">
        <v>4</v>
      </c>
      <c r="C158" s="15" t="s">
        <v>45</v>
      </c>
      <c r="D158" s="15" t="s">
        <v>430</v>
      </c>
      <c r="E158" s="15">
        <v>-3.9128530000000001</v>
      </c>
      <c r="F158" s="15">
        <v>40.511963999999999</v>
      </c>
      <c r="G158" s="15" t="s">
        <v>431</v>
      </c>
      <c r="H158" s="15">
        <v>1.329186</v>
      </c>
      <c r="I158" s="15" t="s">
        <v>47</v>
      </c>
      <c r="J158" s="15">
        <f>VLOOKUP($I158,Distritos!$E$26:$P$57,8,FALSE)</f>
        <v>26950</v>
      </c>
      <c r="K158" s="15">
        <f>VLOOKUP($I158,Distritos!$E$26:$P$57,2,FALSE)</f>
        <v>1406</v>
      </c>
      <c r="L158" s="20">
        <f>VLOOKUP($I158,Distritos!$E$26:$P$57,9,FALSE)</f>
        <v>4286.585365853658</v>
      </c>
      <c r="M158" s="20">
        <f>VLOOKUP($I158,Distritos!$E$26:$P$57,10,FALSE)</f>
        <v>659.66666666666663</v>
      </c>
      <c r="N158" s="12">
        <f t="shared" si="2"/>
        <v>0.64426855295159002</v>
      </c>
      <c r="O158" s="12">
        <v>1.4</v>
      </c>
      <c r="P158" s="14"/>
      <c r="Q158" s="14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25"/>
      <c r="AG158" s="25"/>
      <c r="AH158" s="25"/>
      <c r="AI158" s="25"/>
    </row>
    <row r="159" spans="1:35" ht="17.399999999999999">
      <c r="A159" s="19" t="s">
        <v>46</v>
      </c>
      <c r="B159" s="19">
        <v>5</v>
      </c>
      <c r="C159" s="19" t="s">
        <v>45</v>
      </c>
      <c r="D159" s="19" t="s">
        <v>432</v>
      </c>
      <c r="E159" s="19">
        <v>-3.9089049999999999</v>
      </c>
      <c r="F159" s="19">
        <v>40.515160999999999</v>
      </c>
      <c r="G159" s="19" t="s">
        <v>433</v>
      </c>
      <c r="H159" s="19">
        <v>0.91536399999999996</v>
      </c>
      <c r="I159" s="19" t="s">
        <v>47</v>
      </c>
      <c r="J159" s="19">
        <f>VLOOKUP($I159,Distritos!$E$26:$P$57,8,FALSE)</f>
        <v>26950</v>
      </c>
      <c r="K159" s="19">
        <f>VLOOKUP($I159,Distritos!$E$26:$P$57,2,FALSE)</f>
        <v>1406</v>
      </c>
      <c r="L159" s="21">
        <f>VLOOKUP($I159,Distritos!$E$26:$P$57,9,FALSE)</f>
        <v>4286.585365853658</v>
      </c>
      <c r="M159" s="21">
        <f>VLOOKUP($I159,Distritos!$E$26:$P$57,10,FALSE)</f>
        <v>659.66666666666663</v>
      </c>
      <c r="N159" s="16">
        <f t="shared" si="2"/>
        <v>0.64426855295159002</v>
      </c>
      <c r="O159" s="12">
        <v>1.4</v>
      </c>
      <c r="P159" s="18"/>
      <c r="Q159" s="18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25"/>
      <c r="AG159" s="25"/>
      <c r="AH159" s="25"/>
      <c r="AI159" s="25"/>
    </row>
    <row r="160" spans="1:35" ht="34.799999999999997">
      <c r="A160" s="15" t="s">
        <v>46</v>
      </c>
      <c r="B160" s="15">
        <v>6</v>
      </c>
      <c r="C160" s="15" t="s">
        <v>45</v>
      </c>
      <c r="D160" s="15" t="s">
        <v>434</v>
      </c>
      <c r="E160" s="15">
        <v>-3.9055580000000001</v>
      </c>
      <c r="F160" s="15">
        <v>40.518228000000001</v>
      </c>
      <c r="G160" s="15" t="s">
        <v>435</v>
      </c>
      <c r="H160" s="15">
        <v>0.66248799999999997</v>
      </c>
      <c r="I160" s="15" t="s">
        <v>47</v>
      </c>
      <c r="J160" s="15">
        <f>VLOOKUP($I160,Distritos!$E$26:$P$57,8,FALSE)</f>
        <v>26950</v>
      </c>
      <c r="K160" s="15">
        <f>VLOOKUP($I160,Distritos!$E$26:$P$57,2,FALSE)</f>
        <v>1406</v>
      </c>
      <c r="L160" s="20">
        <f>VLOOKUP($I160,Distritos!$E$26:$P$57,9,FALSE)</f>
        <v>4286.585365853658</v>
      </c>
      <c r="M160" s="20">
        <f>VLOOKUP($I160,Distritos!$E$26:$P$57,10,FALSE)</f>
        <v>659.66666666666663</v>
      </c>
      <c r="N160" s="12">
        <f t="shared" si="2"/>
        <v>0.64426855295159002</v>
      </c>
      <c r="O160" s="12">
        <v>1.4</v>
      </c>
      <c r="P160" s="14"/>
      <c r="Q160" s="14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25"/>
      <c r="AG160" s="25"/>
      <c r="AH160" s="25"/>
      <c r="AI160" s="25"/>
    </row>
    <row r="161" spans="1:35" ht="34.799999999999997">
      <c r="A161" s="19" t="s">
        <v>46</v>
      </c>
      <c r="B161" s="19">
        <v>7</v>
      </c>
      <c r="C161" s="19" t="s">
        <v>45</v>
      </c>
      <c r="D161" s="19" t="s">
        <v>436</v>
      </c>
      <c r="E161" s="19">
        <v>-3.916029</v>
      </c>
      <c r="F161" s="19">
        <v>40.515878999999998</v>
      </c>
      <c r="G161" s="19" t="s">
        <v>437</v>
      </c>
      <c r="H161" s="19">
        <v>1.5102089999999999</v>
      </c>
      <c r="I161" s="19" t="s">
        <v>27</v>
      </c>
      <c r="J161" s="19">
        <f>VLOOKUP($I161,Distritos!$E$26:$P$57,8,FALSE)</f>
        <v>27650</v>
      </c>
      <c r="K161" s="19">
        <f>VLOOKUP($I161,Distritos!$E$26:$P$57,2,FALSE)</f>
        <v>1266</v>
      </c>
      <c r="L161" s="21">
        <f>VLOOKUP($I161,Distritos!$E$26:$P$57,9,FALSE)</f>
        <v>6880.434782608696</v>
      </c>
      <c r="M161" s="21">
        <f>VLOOKUP($I161,Distritos!$E$26:$P$57,10,FALSE)</f>
        <v>595.9666666666667</v>
      </c>
      <c r="N161" s="16">
        <f t="shared" si="2"/>
        <v>0.66321195328202054</v>
      </c>
      <c r="O161" s="12">
        <v>1.4</v>
      </c>
      <c r="P161" s="18"/>
      <c r="Q161" s="18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25"/>
      <c r="AG161" s="25"/>
      <c r="AH161" s="25"/>
      <c r="AI161" s="25"/>
    </row>
    <row r="162" spans="1:35" ht="17.399999999999999">
      <c r="A162" s="15" t="s">
        <v>46</v>
      </c>
      <c r="B162" s="15">
        <v>8</v>
      </c>
      <c r="C162" s="15" t="s">
        <v>45</v>
      </c>
      <c r="D162" s="15" t="s">
        <v>438</v>
      </c>
      <c r="E162" s="15">
        <v>-3.9122520000000001</v>
      </c>
      <c r="F162" s="15">
        <v>40.519272000000001</v>
      </c>
      <c r="G162" s="15" t="s">
        <v>439</v>
      </c>
      <c r="H162" s="15">
        <v>1.237187</v>
      </c>
      <c r="I162" s="15" t="s">
        <v>48</v>
      </c>
      <c r="J162" s="15">
        <f>VLOOKUP($I162,Distritos!$E$26:$P$57,8,FALSE)</f>
        <v>31850</v>
      </c>
      <c r="K162" s="15">
        <f>VLOOKUP($I162,Distritos!$E$26:$P$57,2,FALSE)</f>
        <v>1341</v>
      </c>
      <c r="L162" s="20">
        <f>VLOOKUP($I162,Distritos!$E$26:$P$57,9,FALSE)</f>
        <v>2187.6019575856444</v>
      </c>
      <c r="M162" s="20">
        <f>VLOOKUP($I162,Distritos!$E$26:$P$57,10,FALSE)</f>
        <v>604.79999999999995</v>
      </c>
      <c r="N162" s="12">
        <f t="shared" si="2"/>
        <v>0.73191624539272837</v>
      </c>
      <c r="O162" s="12">
        <v>1.4</v>
      </c>
      <c r="P162" s="14"/>
      <c r="Q162" s="14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25"/>
      <c r="AG162" s="25"/>
      <c r="AH162" s="25"/>
      <c r="AI162" s="25"/>
    </row>
    <row r="163" spans="1:35" ht="17.399999999999999">
      <c r="A163" s="19" t="s">
        <v>46</v>
      </c>
      <c r="B163" s="19">
        <v>9</v>
      </c>
      <c r="C163" s="19" t="s">
        <v>45</v>
      </c>
      <c r="D163" s="19" t="s">
        <v>440</v>
      </c>
      <c r="E163" s="19">
        <v>-3.9205779999999999</v>
      </c>
      <c r="F163" s="19">
        <v>40.517510000000001</v>
      </c>
      <c r="G163" s="19" t="s">
        <v>441</v>
      </c>
      <c r="H163" s="19">
        <v>1.8994500000000001</v>
      </c>
      <c r="I163" s="19" t="s">
        <v>35</v>
      </c>
      <c r="J163" s="19">
        <f>VLOOKUP($I163,Distritos!$E$26:$P$57,8,FALSE)</f>
        <v>33250</v>
      </c>
      <c r="K163" s="19">
        <f>VLOOKUP($I163,Distritos!$E$26:$P$57,2,FALSE)</f>
        <v>1509</v>
      </c>
      <c r="L163" s="21">
        <f>VLOOKUP($I163,Distritos!$E$26:$P$57,9,FALSE)</f>
        <v>6209.8765432098771</v>
      </c>
      <c r="M163" s="21">
        <f>VLOOKUP($I163,Distritos!$E$26:$P$57,10,FALSE)</f>
        <v>695.51666666666665</v>
      </c>
      <c r="N163" s="16">
        <f t="shared" si="2"/>
        <v>0.78087028518686408</v>
      </c>
      <c r="O163" s="12">
        <v>1.4</v>
      </c>
      <c r="P163" s="18"/>
      <c r="Q163" s="18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25"/>
      <c r="AG163" s="25"/>
      <c r="AH163" s="25"/>
      <c r="AI163" s="25"/>
    </row>
    <row r="164" spans="1:35" ht="17.399999999999999">
      <c r="A164" s="15" t="s">
        <v>46</v>
      </c>
      <c r="B164" s="15">
        <v>10</v>
      </c>
      <c r="C164" s="15" t="s">
        <v>45</v>
      </c>
      <c r="D164" s="15" t="s">
        <v>442</v>
      </c>
      <c r="E164" s="15">
        <v>-3.9179170000000001</v>
      </c>
      <c r="F164" s="15">
        <v>40.521425000000001</v>
      </c>
      <c r="G164" s="15" t="s">
        <v>443</v>
      </c>
      <c r="H164" s="15">
        <v>1.76597</v>
      </c>
      <c r="I164" s="15" t="s">
        <v>48</v>
      </c>
      <c r="J164" s="15">
        <f>VLOOKUP($I164,Distritos!$E$26:$P$57,8,FALSE)</f>
        <v>31850</v>
      </c>
      <c r="K164" s="15">
        <f>VLOOKUP($I164,Distritos!$E$26:$P$57,2,FALSE)</f>
        <v>1341</v>
      </c>
      <c r="L164" s="20">
        <f>VLOOKUP($I164,Distritos!$E$26:$P$57,9,FALSE)</f>
        <v>2187.6019575856444</v>
      </c>
      <c r="M164" s="20">
        <f>VLOOKUP($I164,Distritos!$E$26:$P$57,10,FALSE)</f>
        <v>604.79999999999995</v>
      </c>
      <c r="N164" s="12">
        <f t="shared" si="2"/>
        <v>0.73191624539272837</v>
      </c>
      <c r="O164" s="12">
        <v>1.4</v>
      </c>
      <c r="P164" s="14"/>
      <c r="Q164" s="14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25"/>
      <c r="AG164" s="25"/>
      <c r="AH164" s="25"/>
      <c r="AI164" s="25"/>
    </row>
    <row r="165" spans="1:35" ht="17.399999999999999">
      <c r="A165" s="19" t="s">
        <v>46</v>
      </c>
      <c r="B165" s="19">
        <v>11</v>
      </c>
      <c r="C165" s="19" t="s">
        <v>45</v>
      </c>
      <c r="D165" s="19" t="s">
        <v>444</v>
      </c>
      <c r="E165" s="19">
        <v>-3.9153419999999999</v>
      </c>
      <c r="F165" s="19">
        <v>40.525274000000003</v>
      </c>
      <c r="G165" s="19" t="s">
        <v>445</v>
      </c>
      <c r="H165" s="19">
        <v>1.7652030000000001</v>
      </c>
      <c r="I165" s="19" t="s">
        <v>49</v>
      </c>
      <c r="J165" s="19">
        <f>VLOOKUP($I165,Distritos!$E$26:$P$57,8,FALSE)</f>
        <v>31850</v>
      </c>
      <c r="K165" s="19">
        <f>VLOOKUP($I165,Distritos!$E$26:$P$57,2,FALSE)</f>
        <v>2320</v>
      </c>
      <c r="L165" s="21">
        <f>VLOOKUP($I165,Distritos!$E$26:$P$57,9,FALSE)</f>
        <v>4187.7256317689526</v>
      </c>
      <c r="M165" s="21">
        <f>VLOOKUP($I165,Distritos!$E$26:$P$57,10,FALSE)</f>
        <v>1077.7666666666667</v>
      </c>
      <c r="N165" s="16">
        <f t="shared" si="2"/>
        <v>0.75390243277490854</v>
      </c>
      <c r="O165" s="12">
        <v>1.4</v>
      </c>
      <c r="P165" s="18"/>
      <c r="Q165" s="18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25"/>
      <c r="AG165" s="25"/>
      <c r="AH165" s="25"/>
      <c r="AI165" s="25"/>
    </row>
    <row r="166" spans="1:35" ht="34.799999999999997">
      <c r="A166" s="15" t="s">
        <v>46</v>
      </c>
      <c r="B166" s="15">
        <v>12</v>
      </c>
      <c r="C166" s="15" t="s">
        <v>45</v>
      </c>
      <c r="D166" s="15" t="s">
        <v>446</v>
      </c>
      <c r="E166" s="15">
        <v>-3.9098489999999999</v>
      </c>
      <c r="F166" s="15">
        <v>40.523643</v>
      </c>
      <c r="G166" s="15" t="s">
        <v>447</v>
      </c>
      <c r="H166" s="15">
        <v>1.2853760000000001</v>
      </c>
      <c r="I166" s="15" t="s">
        <v>49</v>
      </c>
      <c r="J166" s="15">
        <f>VLOOKUP($I166,Distritos!$E$26:$P$57,8,FALSE)</f>
        <v>31850</v>
      </c>
      <c r="K166" s="15">
        <f>VLOOKUP($I166,Distritos!$E$26:$P$57,2,FALSE)</f>
        <v>2320</v>
      </c>
      <c r="L166" s="20">
        <f>VLOOKUP($I166,Distritos!$E$26:$P$57,9,FALSE)</f>
        <v>4187.7256317689526</v>
      </c>
      <c r="M166" s="20">
        <f>VLOOKUP($I166,Distritos!$E$26:$P$57,10,FALSE)</f>
        <v>1077.7666666666667</v>
      </c>
      <c r="N166" s="12">
        <f t="shared" si="2"/>
        <v>0.75390243277490854</v>
      </c>
      <c r="O166" s="12">
        <v>1.4</v>
      </c>
      <c r="P166" s="14"/>
      <c r="Q166" s="14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25"/>
      <c r="AG166" s="25"/>
      <c r="AH166" s="25"/>
      <c r="AI166" s="25"/>
    </row>
    <row r="167" spans="1:35" ht="34.799999999999997">
      <c r="A167" s="19" t="s">
        <v>46</v>
      </c>
      <c r="B167" s="19">
        <v>13</v>
      </c>
      <c r="C167" s="19" t="s">
        <v>45</v>
      </c>
      <c r="D167" s="19" t="s">
        <v>448</v>
      </c>
      <c r="E167" s="19">
        <v>-3.9060730000000001</v>
      </c>
      <c r="F167" s="19">
        <v>40.522077000000003</v>
      </c>
      <c r="G167" s="19" t="s">
        <v>449</v>
      </c>
      <c r="H167" s="19">
        <v>0.93141200000000002</v>
      </c>
      <c r="I167" s="19" t="s">
        <v>49</v>
      </c>
      <c r="J167" s="19">
        <f>VLOOKUP($I167,Distritos!$E$26:$P$57,8,FALSE)</f>
        <v>31850</v>
      </c>
      <c r="K167" s="19">
        <f>VLOOKUP($I167,Distritos!$E$26:$P$57,2,FALSE)</f>
        <v>2320</v>
      </c>
      <c r="L167" s="21">
        <f>VLOOKUP($I167,Distritos!$E$26:$P$57,9,FALSE)</f>
        <v>4187.7256317689526</v>
      </c>
      <c r="M167" s="21">
        <f>VLOOKUP($I167,Distritos!$E$26:$P$57,10,FALSE)</f>
        <v>1077.7666666666667</v>
      </c>
      <c r="N167" s="16">
        <f t="shared" si="2"/>
        <v>0.75390243277490854</v>
      </c>
      <c r="O167" s="12">
        <v>1.4</v>
      </c>
      <c r="P167" s="18"/>
      <c r="Q167" s="18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25"/>
      <c r="AG167" s="25"/>
      <c r="AH167" s="25"/>
      <c r="AI167" s="25"/>
    </row>
    <row r="168" spans="1:35" ht="17.399999999999999">
      <c r="A168" s="15" t="s">
        <v>46</v>
      </c>
      <c r="B168" s="15">
        <v>14</v>
      </c>
      <c r="C168" s="15" t="s">
        <v>45</v>
      </c>
      <c r="D168" s="15" t="s">
        <v>450</v>
      </c>
      <c r="E168" s="15">
        <v>-3.9210929999999999</v>
      </c>
      <c r="F168" s="15">
        <v>40.522990999999998</v>
      </c>
      <c r="G168" s="15" t="s">
        <v>451</v>
      </c>
      <c r="H168" s="15">
        <v>2.077979</v>
      </c>
      <c r="I168" s="15" t="s">
        <v>24</v>
      </c>
      <c r="J168" s="15">
        <f>VLOOKUP($I168,Distritos!$E$26:$P$57,8,FALSE)</f>
        <v>29750</v>
      </c>
      <c r="K168" s="15">
        <f>VLOOKUP($I168,Distritos!$E$26:$P$57,2,FALSE)</f>
        <v>972</v>
      </c>
      <c r="L168" s="20">
        <f>VLOOKUP($I168,Distritos!$E$26:$P$57,9,FALSE)</f>
        <v>2042.0168067226891</v>
      </c>
      <c r="M168" s="20">
        <f>VLOOKUP($I168,Distritos!$E$26:$P$57,10,FALSE)</f>
        <v>438.53333333333336</v>
      </c>
      <c r="N168" s="12">
        <f t="shared" si="2"/>
        <v>0.68389945973610966</v>
      </c>
      <c r="O168" s="12">
        <v>1.4</v>
      </c>
      <c r="P168" s="14"/>
      <c r="Q168" s="14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25"/>
      <c r="AG168" s="25"/>
      <c r="AH168" s="25"/>
      <c r="AI168" s="25"/>
    </row>
    <row r="169" spans="1:35" ht="34.799999999999997">
      <c r="A169" s="19" t="s">
        <v>46</v>
      </c>
      <c r="B169" s="19">
        <v>15</v>
      </c>
      <c r="C169" s="19" t="s">
        <v>45</v>
      </c>
      <c r="D169" s="19" t="s">
        <v>452</v>
      </c>
      <c r="E169" s="19">
        <v>-3.9313069999999999</v>
      </c>
      <c r="F169" s="19">
        <v>40.520902999999997</v>
      </c>
      <c r="G169" s="19" t="s">
        <v>453</v>
      </c>
      <c r="H169" s="19">
        <v>2.848652</v>
      </c>
      <c r="I169" s="19" t="s">
        <v>24</v>
      </c>
      <c r="J169" s="19">
        <f>VLOOKUP($I169,Distritos!$E$26:$P$57,8,FALSE)</f>
        <v>29750</v>
      </c>
      <c r="K169" s="19">
        <f>VLOOKUP($I169,Distritos!$E$26:$P$57,2,FALSE)</f>
        <v>972</v>
      </c>
      <c r="L169" s="21">
        <f>VLOOKUP($I169,Distritos!$E$26:$P$57,9,FALSE)</f>
        <v>2042.0168067226891</v>
      </c>
      <c r="M169" s="21">
        <f>VLOOKUP($I169,Distritos!$E$26:$P$57,10,FALSE)</f>
        <v>438.53333333333336</v>
      </c>
      <c r="N169" s="16">
        <f t="shared" si="2"/>
        <v>0.68389945973610966</v>
      </c>
      <c r="O169" s="12">
        <v>1.4</v>
      </c>
      <c r="P169" s="18"/>
      <c r="Q169" s="18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25"/>
      <c r="AG169" s="25"/>
      <c r="AH169" s="25"/>
      <c r="AI169" s="25"/>
    </row>
    <row r="170" spans="1:35" ht="17.399999999999999">
      <c r="A170" s="15" t="s">
        <v>46</v>
      </c>
      <c r="B170" s="15">
        <v>16</v>
      </c>
      <c r="C170" s="15" t="s">
        <v>45</v>
      </c>
      <c r="D170" s="15" t="s">
        <v>454</v>
      </c>
      <c r="E170" s="15">
        <v>-3.9259849999999998</v>
      </c>
      <c r="F170" s="15">
        <v>40.522143</v>
      </c>
      <c r="G170" s="15" t="s">
        <v>455</v>
      </c>
      <c r="H170" s="15">
        <v>2.4410799999999999</v>
      </c>
      <c r="I170" s="15" t="s">
        <v>24</v>
      </c>
      <c r="J170" s="15">
        <f>VLOOKUP($I170,Distritos!$E$26:$P$57,8,FALSE)</f>
        <v>29750</v>
      </c>
      <c r="K170" s="15">
        <f>VLOOKUP($I170,Distritos!$E$26:$P$57,2,FALSE)</f>
        <v>972</v>
      </c>
      <c r="L170" s="20">
        <f>VLOOKUP($I170,Distritos!$E$26:$P$57,9,FALSE)</f>
        <v>2042.0168067226891</v>
      </c>
      <c r="M170" s="20">
        <f>VLOOKUP($I170,Distritos!$E$26:$P$57,10,FALSE)</f>
        <v>438.53333333333336</v>
      </c>
      <c r="N170" s="12">
        <f t="shared" si="2"/>
        <v>0.68389945973610966</v>
      </c>
      <c r="O170" s="12">
        <v>1.4</v>
      </c>
      <c r="P170" s="14"/>
      <c r="Q170" s="14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25"/>
      <c r="AG170" s="25"/>
      <c r="AH170" s="25"/>
      <c r="AI170" s="25"/>
    </row>
    <row r="171" spans="1:35" ht="34.799999999999997">
      <c r="A171" s="19" t="s">
        <v>46</v>
      </c>
      <c r="B171" s="19">
        <v>17</v>
      </c>
      <c r="C171" s="19" t="s">
        <v>45</v>
      </c>
      <c r="D171" s="19" t="s">
        <v>456</v>
      </c>
      <c r="E171" s="19">
        <v>-3.9090280000000002</v>
      </c>
      <c r="F171" s="19">
        <v>40.529980999999999</v>
      </c>
      <c r="G171" s="19" t="s">
        <v>457</v>
      </c>
      <c r="H171" s="19">
        <v>1.7823739999999999</v>
      </c>
      <c r="I171" s="19" t="s">
        <v>49</v>
      </c>
      <c r="J171" s="19">
        <f>VLOOKUP($I171,Distritos!$E$26:$P$57,8,FALSE)</f>
        <v>31850</v>
      </c>
      <c r="K171" s="19">
        <f>VLOOKUP($I171,Distritos!$E$26:$P$57,2,FALSE)</f>
        <v>2320</v>
      </c>
      <c r="L171" s="21">
        <f>VLOOKUP($I171,Distritos!$E$26:$P$57,9,FALSE)</f>
        <v>4187.7256317689526</v>
      </c>
      <c r="M171" s="21">
        <f>VLOOKUP($I171,Distritos!$E$26:$P$57,10,FALSE)</f>
        <v>1077.7666666666667</v>
      </c>
      <c r="N171" s="16">
        <f t="shared" si="2"/>
        <v>0.75390243277490854</v>
      </c>
      <c r="O171" s="12">
        <v>1.4</v>
      </c>
      <c r="P171" s="18"/>
      <c r="Q171" s="18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25"/>
      <c r="AG171" s="25"/>
      <c r="AH171" s="25"/>
      <c r="AI171" s="25"/>
    </row>
    <row r="172" spans="1:35" ht="34.799999999999997">
      <c r="A172" s="15" t="s">
        <v>46</v>
      </c>
      <c r="B172" s="15">
        <v>18</v>
      </c>
      <c r="C172" s="15" t="s">
        <v>45</v>
      </c>
      <c r="D172" s="15" t="s">
        <v>458</v>
      </c>
      <c r="E172" s="15">
        <v>-3.907397</v>
      </c>
      <c r="F172" s="15">
        <v>40.534221000000002</v>
      </c>
      <c r="G172" s="15" t="s">
        <v>459</v>
      </c>
      <c r="H172" s="15">
        <v>2.146112</v>
      </c>
      <c r="I172" s="15" t="s">
        <v>50</v>
      </c>
      <c r="J172" s="15">
        <f>VLOOKUP($I172,Distritos!$E$26:$P$57,8,FALSE)</f>
        <v>36750</v>
      </c>
      <c r="K172" s="15">
        <f>VLOOKUP($I172,Distritos!$E$26:$P$57,2,FALSE)</f>
        <v>2757</v>
      </c>
      <c r="L172" s="20">
        <f>VLOOKUP($I172,Distritos!$E$26:$P$57,9,FALSE)</f>
        <v>2506.363636363636</v>
      </c>
      <c r="M172" s="20">
        <f>VLOOKUP($I172,Distritos!$E$26:$P$57,10,FALSE)</f>
        <v>1261.3500000000001</v>
      </c>
      <c r="N172" s="12">
        <f t="shared" si="2"/>
        <v>0.85669283421664677</v>
      </c>
      <c r="O172" s="12">
        <v>1.4</v>
      </c>
      <c r="P172" s="14"/>
      <c r="Q172" s="14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25"/>
      <c r="AG172" s="25"/>
      <c r="AH172" s="25"/>
      <c r="AI172" s="25"/>
    </row>
    <row r="173" spans="1:35" ht="34.799999999999997">
      <c r="A173" s="19" t="s">
        <v>46</v>
      </c>
      <c r="B173" s="19">
        <v>19</v>
      </c>
      <c r="C173" s="19" t="s">
        <v>45</v>
      </c>
      <c r="D173" s="19" t="s">
        <v>460</v>
      </c>
      <c r="E173" s="19">
        <v>-3.9016470000000001</v>
      </c>
      <c r="F173" s="19">
        <v>40.535265000000003</v>
      </c>
      <c r="G173" s="19" t="s">
        <v>461</v>
      </c>
      <c r="H173" s="19">
        <v>2.1357979999999999</v>
      </c>
      <c r="I173" s="19" t="s">
        <v>50</v>
      </c>
      <c r="J173" s="19">
        <f>VLOOKUP($I173,Distritos!$E$26:$P$57,8,FALSE)</f>
        <v>36750</v>
      </c>
      <c r="K173" s="19">
        <f>VLOOKUP($I173,Distritos!$E$26:$P$57,2,FALSE)</f>
        <v>2757</v>
      </c>
      <c r="L173" s="21">
        <f>VLOOKUP($I173,Distritos!$E$26:$P$57,9,FALSE)</f>
        <v>2506.363636363636</v>
      </c>
      <c r="M173" s="21">
        <f>VLOOKUP($I173,Distritos!$E$26:$P$57,10,FALSE)</f>
        <v>1261.3500000000001</v>
      </c>
      <c r="N173" s="16">
        <f t="shared" si="2"/>
        <v>0.85669283421664677</v>
      </c>
      <c r="O173" s="12">
        <v>1.4</v>
      </c>
      <c r="P173" s="18"/>
      <c r="Q173" s="18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25"/>
      <c r="AG173" s="25"/>
      <c r="AH173" s="25"/>
      <c r="AI173" s="25"/>
    </row>
    <row r="174" spans="1:35" ht="17.399999999999999">
      <c r="A174" s="15" t="s">
        <v>46</v>
      </c>
      <c r="B174" s="15">
        <v>20</v>
      </c>
      <c r="C174" s="15" t="s">
        <v>45</v>
      </c>
      <c r="D174" s="15" t="s">
        <v>462</v>
      </c>
      <c r="E174" s="15">
        <v>-3.900874</v>
      </c>
      <c r="F174" s="15">
        <v>40.531610999999998</v>
      </c>
      <c r="G174" s="15" t="s">
        <v>463</v>
      </c>
      <c r="H174" s="15">
        <v>1.7243900000000001</v>
      </c>
      <c r="I174" s="15" t="s">
        <v>55</v>
      </c>
      <c r="J174" s="15">
        <f>VLOOKUP($I174,Distritos!$E$26:$P$57,8,FALSE)</f>
        <v>27650</v>
      </c>
      <c r="K174" s="15">
        <f>VLOOKUP($I174,Distritos!$E$26:$P$57,2,FALSE)</f>
        <v>2027</v>
      </c>
      <c r="L174" s="20">
        <f>VLOOKUP($I174,Distritos!$E$26:$P$57,9,FALSE)</f>
        <v>8625.5319148936178</v>
      </c>
      <c r="M174" s="20">
        <f>VLOOKUP($I174,Distritos!$E$26:$P$57,10,FALSE)</f>
        <v>920</v>
      </c>
      <c r="N174" s="12">
        <f t="shared" si="2"/>
        <v>0.63943758496272818</v>
      </c>
      <c r="O174" s="12">
        <v>1.4</v>
      </c>
      <c r="P174" s="14"/>
      <c r="Q174" s="14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25"/>
      <c r="AG174" s="25"/>
      <c r="AH174" s="25"/>
      <c r="AI174" s="25"/>
    </row>
    <row r="175" spans="1:35" ht="34.799999999999997">
      <c r="A175" s="19" t="s">
        <v>46</v>
      </c>
      <c r="B175" s="19">
        <v>21</v>
      </c>
      <c r="C175" s="19" t="s">
        <v>45</v>
      </c>
      <c r="D175" s="19" t="s">
        <v>464</v>
      </c>
      <c r="E175" s="19">
        <v>-3.894952</v>
      </c>
      <c r="F175" s="19">
        <v>40.533633999999999</v>
      </c>
      <c r="G175" s="19" t="s">
        <v>465</v>
      </c>
      <c r="H175" s="19">
        <v>1.9531559999999999</v>
      </c>
      <c r="I175" s="19" t="s">
        <v>55</v>
      </c>
      <c r="J175" s="19">
        <f>VLOOKUP($I175,Distritos!$E$26:$P$57,8,FALSE)</f>
        <v>27650</v>
      </c>
      <c r="K175" s="19">
        <f>VLOOKUP($I175,Distritos!$E$26:$P$57,2,FALSE)</f>
        <v>2027</v>
      </c>
      <c r="L175" s="21">
        <f>VLOOKUP($I175,Distritos!$E$26:$P$57,9,FALSE)</f>
        <v>8625.5319148936178</v>
      </c>
      <c r="M175" s="21">
        <f>VLOOKUP($I175,Distritos!$E$26:$P$57,10,FALSE)</f>
        <v>920</v>
      </c>
      <c r="N175" s="16">
        <f t="shared" si="2"/>
        <v>0.63943758496272818</v>
      </c>
      <c r="O175" s="12">
        <v>1.4</v>
      </c>
      <c r="P175" s="18"/>
      <c r="Q175" s="18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25"/>
      <c r="AG175" s="25"/>
      <c r="AH175" s="25"/>
      <c r="AI175" s="25"/>
    </row>
    <row r="176" spans="1:35" ht="34.799999999999997">
      <c r="A176" s="15" t="s">
        <v>46</v>
      </c>
      <c r="B176" s="15">
        <v>22</v>
      </c>
      <c r="C176" s="15" t="s">
        <v>45</v>
      </c>
      <c r="D176" s="15" t="s">
        <v>466</v>
      </c>
      <c r="E176" s="15">
        <v>-3.8987289999999999</v>
      </c>
      <c r="F176" s="15">
        <v>40.539831</v>
      </c>
      <c r="G176" s="15" t="s">
        <v>467</v>
      </c>
      <c r="H176" s="15">
        <v>2.6236250000000001</v>
      </c>
      <c r="I176" s="15" t="s">
        <v>54</v>
      </c>
      <c r="J176" s="15">
        <f>VLOOKUP($I176,Distritos!$E$26:$P$57,8,FALSE)</f>
        <v>31150</v>
      </c>
      <c r="K176" s="15">
        <f>VLOOKUP($I176,Distritos!$E$26:$P$57,2,FALSE)</f>
        <v>2730</v>
      </c>
      <c r="L176" s="20">
        <f>VLOOKUP($I176,Distritos!$E$26:$P$57,9,FALSE)</f>
        <v>4756.0975609756106</v>
      </c>
      <c r="M176" s="20">
        <f>VLOOKUP($I176,Distritos!$E$26:$P$57,10,FALSE)</f>
        <v>1230.55</v>
      </c>
      <c r="N176" s="12">
        <f t="shared" si="2"/>
        <v>0.71542417955113702</v>
      </c>
      <c r="O176" s="12">
        <v>1.4</v>
      </c>
      <c r="P176" s="14"/>
      <c r="Q176" s="14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25"/>
      <c r="AG176" s="25"/>
      <c r="AH176" s="25"/>
      <c r="AI176" s="25"/>
    </row>
    <row r="177" spans="1:35" ht="34.799999999999997">
      <c r="A177" s="19" t="s">
        <v>46</v>
      </c>
      <c r="B177" s="19">
        <v>23</v>
      </c>
      <c r="C177" s="19" t="s">
        <v>45</v>
      </c>
      <c r="D177" s="19" t="s">
        <v>468</v>
      </c>
      <c r="E177" s="19">
        <v>-3.8938359999999999</v>
      </c>
      <c r="F177" s="19">
        <v>40.538004000000001</v>
      </c>
      <c r="G177" s="19" t="s">
        <v>469</v>
      </c>
      <c r="H177" s="19">
        <v>2.4476119999999999</v>
      </c>
      <c r="I177" s="19" t="s">
        <v>54</v>
      </c>
      <c r="J177" s="19">
        <f>VLOOKUP($I177,Distritos!$E$26:$P$57,8,FALSE)</f>
        <v>31150</v>
      </c>
      <c r="K177" s="19">
        <f>VLOOKUP($I177,Distritos!$E$26:$P$57,2,FALSE)</f>
        <v>2730</v>
      </c>
      <c r="L177" s="21">
        <f>VLOOKUP($I177,Distritos!$E$26:$P$57,9,FALSE)</f>
        <v>4756.0975609756106</v>
      </c>
      <c r="M177" s="21">
        <f>VLOOKUP($I177,Distritos!$E$26:$P$57,10,FALSE)</f>
        <v>1230.55</v>
      </c>
      <c r="N177" s="16">
        <f t="shared" si="2"/>
        <v>0.71542417955113702</v>
      </c>
      <c r="O177" s="12">
        <v>1.4</v>
      </c>
      <c r="P177" s="18"/>
      <c r="Q177" s="18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25"/>
      <c r="AG177" s="25"/>
      <c r="AH177" s="25"/>
      <c r="AI177" s="25"/>
    </row>
    <row r="178" spans="1:35" ht="17.399999999999999">
      <c r="A178" s="15" t="s">
        <v>46</v>
      </c>
      <c r="B178" s="15">
        <v>24</v>
      </c>
      <c r="C178" s="15" t="s">
        <v>45</v>
      </c>
      <c r="D178" s="15" t="s">
        <v>470</v>
      </c>
      <c r="E178" s="15">
        <v>-3.9016470000000001</v>
      </c>
      <c r="F178" s="15">
        <v>40.544136000000002</v>
      </c>
      <c r="G178" s="15" t="s">
        <v>471</v>
      </c>
      <c r="H178" s="15">
        <v>3.1157819999999998</v>
      </c>
      <c r="I178" s="15" t="s">
        <v>61</v>
      </c>
      <c r="J178" s="15">
        <f>VLOOKUP($I178,Distritos!$E$26:$P$57,8,FALSE)</f>
        <v>31150</v>
      </c>
      <c r="K178" s="15">
        <f>VLOOKUP($I178,Distritos!$E$26:$P$57,2,FALSE)</f>
        <v>2715</v>
      </c>
      <c r="L178" s="20">
        <f>VLOOKUP($I178,Distritos!$E$26:$P$57,9,FALSE)</f>
        <v>1060.546875</v>
      </c>
      <c r="M178" s="20">
        <f>VLOOKUP($I178,Distritos!$E$26:$P$57,10,FALSE)</f>
        <v>1157.6666666666667</v>
      </c>
      <c r="N178" s="12">
        <f t="shared" si="2"/>
        <v>0.67676936439396274</v>
      </c>
      <c r="O178" s="12">
        <v>1.4</v>
      </c>
      <c r="P178" s="14"/>
      <c r="Q178" s="14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25"/>
      <c r="AG178" s="25"/>
      <c r="AH178" s="25"/>
      <c r="AI178" s="25"/>
    </row>
    <row r="179" spans="1:35" ht="17.399999999999999">
      <c r="A179" s="19" t="s">
        <v>46</v>
      </c>
      <c r="B179" s="19">
        <v>25</v>
      </c>
      <c r="C179" s="19" t="s">
        <v>45</v>
      </c>
      <c r="D179" s="19" t="s">
        <v>472</v>
      </c>
      <c r="E179" s="19">
        <v>-3.8968400000000001</v>
      </c>
      <c r="F179" s="19">
        <v>40.546092000000002</v>
      </c>
      <c r="G179" s="19" t="s">
        <v>473</v>
      </c>
      <c r="H179" s="19">
        <v>3.321294</v>
      </c>
      <c r="I179" s="19" t="s">
        <v>61</v>
      </c>
      <c r="J179" s="19">
        <f>VLOOKUP($I179,Distritos!$E$26:$P$57,8,FALSE)</f>
        <v>31150</v>
      </c>
      <c r="K179" s="19">
        <f>VLOOKUP($I179,Distritos!$E$26:$P$57,2,FALSE)</f>
        <v>2715</v>
      </c>
      <c r="L179" s="21">
        <f>VLOOKUP($I179,Distritos!$E$26:$P$57,9,FALSE)</f>
        <v>1060.546875</v>
      </c>
      <c r="M179" s="21">
        <f>VLOOKUP($I179,Distritos!$E$26:$P$57,10,FALSE)</f>
        <v>1157.6666666666667</v>
      </c>
      <c r="N179" s="16">
        <f t="shared" si="2"/>
        <v>0.67676936439396274</v>
      </c>
      <c r="O179" s="12">
        <v>1.4</v>
      </c>
      <c r="P179" s="18"/>
      <c r="Q179" s="18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25"/>
      <c r="AG179" s="25"/>
      <c r="AH179" s="25"/>
      <c r="AI179" s="25"/>
    </row>
    <row r="180" spans="1:35" ht="34.799999999999997">
      <c r="A180" s="15" t="s">
        <v>46</v>
      </c>
      <c r="B180" s="15">
        <v>26</v>
      </c>
      <c r="C180" s="15" t="s">
        <v>45</v>
      </c>
      <c r="D180" s="15" t="s">
        <v>474</v>
      </c>
      <c r="E180" s="15">
        <v>-3.9007879999999999</v>
      </c>
      <c r="F180" s="15">
        <v>40.548896999999997</v>
      </c>
      <c r="G180" s="15" t="s">
        <v>475</v>
      </c>
      <c r="H180" s="15">
        <v>3.6380270000000001</v>
      </c>
      <c r="I180" s="15" t="s">
        <v>61</v>
      </c>
      <c r="J180" s="15">
        <f>VLOOKUP($I180,Distritos!$E$26:$P$57,8,FALSE)</f>
        <v>31150</v>
      </c>
      <c r="K180" s="15">
        <f>VLOOKUP($I180,Distritos!$E$26:$P$57,2,FALSE)</f>
        <v>2715</v>
      </c>
      <c r="L180" s="20">
        <f>VLOOKUP($I180,Distritos!$E$26:$P$57,9,FALSE)</f>
        <v>1060.546875</v>
      </c>
      <c r="M180" s="20">
        <f>VLOOKUP($I180,Distritos!$E$26:$P$57,10,FALSE)</f>
        <v>1157.6666666666667</v>
      </c>
      <c r="N180" s="12">
        <f t="shared" si="2"/>
        <v>0.67676936439396274</v>
      </c>
      <c r="O180" s="12">
        <v>1.4</v>
      </c>
      <c r="P180" s="14"/>
      <c r="Q180" s="14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25"/>
      <c r="AG180" s="25"/>
      <c r="AH180" s="25"/>
      <c r="AI180" s="25"/>
    </row>
    <row r="181" spans="1:35" ht="34.799999999999997">
      <c r="A181" s="19" t="s">
        <v>46</v>
      </c>
      <c r="B181" s="19">
        <v>27</v>
      </c>
      <c r="C181" s="19" t="s">
        <v>45</v>
      </c>
      <c r="D181" s="19" t="s">
        <v>476</v>
      </c>
      <c r="E181" s="19">
        <v>-3.906711</v>
      </c>
      <c r="F181" s="19">
        <v>40.548766000000001</v>
      </c>
      <c r="G181" s="19" t="s">
        <v>477</v>
      </c>
      <c r="H181" s="19">
        <v>3.688053</v>
      </c>
      <c r="I181" s="19" t="s">
        <v>61</v>
      </c>
      <c r="J181" s="19">
        <f>VLOOKUP($I181,Distritos!$E$26:$P$57,8,FALSE)</f>
        <v>31150</v>
      </c>
      <c r="K181" s="19">
        <f>VLOOKUP($I181,Distritos!$E$26:$P$57,2,FALSE)</f>
        <v>2715</v>
      </c>
      <c r="L181" s="21">
        <f>VLOOKUP($I181,Distritos!$E$26:$P$57,9,FALSE)</f>
        <v>1060.546875</v>
      </c>
      <c r="M181" s="21">
        <f>VLOOKUP($I181,Distritos!$E$26:$P$57,10,FALSE)</f>
        <v>1157.6666666666667</v>
      </c>
      <c r="N181" s="16">
        <f t="shared" si="2"/>
        <v>0.67676936439396274</v>
      </c>
      <c r="O181" s="12">
        <v>1.4</v>
      </c>
      <c r="P181" s="18"/>
      <c r="Q181" s="18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25"/>
      <c r="AG181" s="25"/>
      <c r="AH181" s="25"/>
      <c r="AI181" s="25"/>
    </row>
    <row r="182" spans="1:35" ht="17.399999999999999">
      <c r="A182" s="15" t="s">
        <v>46</v>
      </c>
      <c r="B182" s="15">
        <v>28</v>
      </c>
      <c r="C182" s="15" t="s">
        <v>45</v>
      </c>
      <c r="D182" s="15" t="s">
        <v>478</v>
      </c>
      <c r="E182" s="15">
        <v>-3.9136630000000001</v>
      </c>
      <c r="F182" s="15">
        <v>40.542178999999997</v>
      </c>
      <c r="G182" s="15" t="s">
        <v>479</v>
      </c>
      <c r="H182" s="15">
        <v>3.1675960000000001</v>
      </c>
      <c r="I182" s="15" t="s">
        <v>61</v>
      </c>
      <c r="J182" s="15">
        <f>VLOOKUP($I182,Distritos!$E$26:$P$57,8,FALSE)</f>
        <v>31150</v>
      </c>
      <c r="K182" s="15">
        <f>VLOOKUP($I182,Distritos!$E$26:$P$57,2,FALSE)</f>
        <v>2715</v>
      </c>
      <c r="L182" s="20">
        <f>VLOOKUP($I182,Distritos!$E$26:$P$57,9,FALSE)</f>
        <v>1060.546875</v>
      </c>
      <c r="M182" s="20">
        <f>VLOOKUP($I182,Distritos!$E$26:$P$57,10,FALSE)</f>
        <v>1157.6666666666667</v>
      </c>
      <c r="N182" s="12">
        <f t="shared" si="2"/>
        <v>0.67676936439396274</v>
      </c>
      <c r="O182" s="12">
        <v>1.4</v>
      </c>
      <c r="P182" s="14"/>
      <c r="Q182" s="14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25"/>
      <c r="AG182" s="25"/>
      <c r="AH182" s="25"/>
      <c r="AI182" s="25"/>
    </row>
    <row r="183" spans="1:35" ht="34.799999999999997">
      <c r="A183" s="19" t="s">
        <v>46</v>
      </c>
      <c r="B183" s="19">
        <v>29</v>
      </c>
      <c r="C183" s="19" t="s">
        <v>45</v>
      </c>
      <c r="D183" s="19" t="s">
        <v>480</v>
      </c>
      <c r="E183" s="19">
        <v>-3.9219889999999999</v>
      </c>
      <c r="F183" s="19">
        <v>40.547657000000001</v>
      </c>
      <c r="G183" s="19" t="s">
        <v>481</v>
      </c>
      <c r="H183" s="19">
        <v>4.031892</v>
      </c>
      <c r="I183" s="19" t="s">
        <v>61</v>
      </c>
      <c r="J183" s="19">
        <f>VLOOKUP($I183,Distritos!$E$26:$P$57,8,FALSE)</f>
        <v>31150</v>
      </c>
      <c r="K183" s="19">
        <f>VLOOKUP($I183,Distritos!$E$26:$P$57,2,FALSE)</f>
        <v>2715</v>
      </c>
      <c r="L183" s="21">
        <f>VLOOKUP($I183,Distritos!$E$26:$P$57,9,FALSE)</f>
        <v>1060.546875</v>
      </c>
      <c r="M183" s="21">
        <f>VLOOKUP($I183,Distritos!$E$26:$P$57,10,FALSE)</f>
        <v>1157.6666666666667</v>
      </c>
      <c r="N183" s="16">
        <f t="shared" si="2"/>
        <v>0.67676936439396274</v>
      </c>
      <c r="O183" s="12">
        <v>1.4</v>
      </c>
      <c r="P183" s="18"/>
      <c r="Q183" s="18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25"/>
      <c r="AG183" s="25"/>
      <c r="AH183" s="25"/>
      <c r="AI183" s="25"/>
    </row>
    <row r="184" spans="1:35" ht="17.399999999999999">
      <c r="A184" s="15" t="s">
        <v>46</v>
      </c>
      <c r="B184" s="15">
        <v>30</v>
      </c>
      <c r="C184" s="15" t="s">
        <v>45</v>
      </c>
      <c r="D184" s="15" t="s">
        <v>482</v>
      </c>
      <c r="E184" s="15">
        <v>-3.9179550000000001</v>
      </c>
      <c r="F184" s="15">
        <v>40.544331</v>
      </c>
      <c r="G184" s="15" t="s">
        <v>483</v>
      </c>
      <c r="H184" s="15">
        <v>3.5429870000000001</v>
      </c>
      <c r="I184" s="15" t="s">
        <v>61</v>
      </c>
      <c r="J184" s="15">
        <f>VLOOKUP($I184,Distritos!$E$26:$P$57,8,FALSE)</f>
        <v>31150</v>
      </c>
      <c r="K184" s="15">
        <f>VLOOKUP($I184,Distritos!$E$26:$P$57,2,FALSE)</f>
        <v>2715</v>
      </c>
      <c r="L184" s="20">
        <f>VLOOKUP($I184,Distritos!$E$26:$P$57,9,FALSE)</f>
        <v>1060.546875</v>
      </c>
      <c r="M184" s="20">
        <f>VLOOKUP($I184,Distritos!$E$26:$P$57,10,FALSE)</f>
        <v>1157.6666666666667</v>
      </c>
      <c r="N184" s="12">
        <f t="shared" si="2"/>
        <v>0.67676936439396274</v>
      </c>
      <c r="O184" s="12">
        <v>1.4</v>
      </c>
      <c r="P184" s="14"/>
      <c r="Q184" s="14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25"/>
      <c r="AG184" s="25"/>
      <c r="AH184" s="25"/>
      <c r="AI184" s="25"/>
    </row>
    <row r="185" spans="1:35" ht="34.799999999999997">
      <c r="A185" s="19" t="s">
        <v>46</v>
      </c>
      <c r="B185" s="19">
        <v>31</v>
      </c>
      <c r="C185" s="19" t="s">
        <v>45</v>
      </c>
      <c r="D185" s="19" t="s">
        <v>484</v>
      </c>
      <c r="E185" s="19">
        <v>-3.9243060000000001</v>
      </c>
      <c r="F185" s="19">
        <v>40.541983000000002</v>
      </c>
      <c r="G185" s="19" t="s">
        <v>485</v>
      </c>
      <c r="H185" s="19">
        <v>3.6156890000000002</v>
      </c>
      <c r="I185" s="19" t="s">
        <v>61</v>
      </c>
      <c r="J185" s="19">
        <f>VLOOKUP($I185,Distritos!$E$26:$P$57,8,FALSE)</f>
        <v>31150</v>
      </c>
      <c r="K185" s="19">
        <f>VLOOKUP($I185,Distritos!$E$26:$P$57,2,FALSE)</f>
        <v>2715</v>
      </c>
      <c r="L185" s="21">
        <f>VLOOKUP($I185,Distritos!$E$26:$P$57,9,FALSE)</f>
        <v>1060.546875</v>
      </c>
      <c r="M185" s="21">
        <f>VLOOKUP($I185,Distritos!$E$26:$P$57,10,FALSE)</f>
        <v>1157.6666666666667</v>
      </c>
      <c r="N185" s="16">
        <f t="shared" si="2"/>
        <v>0.67676936439396274</v>
      </c>
      <c r="O185" s="12">
        <v>1.4</v>
      </c>
      <c r="P185" s="18"/>
      <c r="Q185" s="18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25"/>
      <c r="AG185" s="25"/>
      <c r="AH185" s="25"/>
      <c r="AI185" s="25"/>
    </row>
    <row r="186" spans="1:35" ht="34.799999999999997">
      <c r="A186" s="15" t="s">
        <v>46</v>
      </c>
      <c r="B186" s="15">
        <v>32</v>
      </c>
      <c r="C186" s="15" t="s">
        <v>45</v>
      </c>
      <c r="D186" s="15" t="s">
        <v>486</v>
      </c>
      <c r="E186" s="15">
        <v>-3.9195850000000001</v>
      </c>
      <c r="F186" s="15">
        <v>40.538851999999999</v>
      </c>
      <c r="G186" s="15" t="s">
        <v>487</v>
      </c>
      <c r="H186" s="15">
        <v>3.0980439999999998</v>
      </c>
      <c r="I186" s="15" t="s">
        <v>61</v>
      </c>
      <c r="J186" s="15">
        <f>VLOOKUP($I186,Distritos!$E$26:$P$57,8,FALSE)</f>
        <v>31150</v>
      </c>
      <c r="K186" s="15">
        <f>VLOOKUP($I186,Distritos!$E$26:$P$57,2,FALSE)</f>
        <v>2715</v>
      </c>
      <c r="L186" s="20">
        <f>VLOOKUP($I186,Distritos!$E$26:$P$57,9,FALSE)</f>
        <v>1060.546875</v>
      </c>
      <c r="M186" s="20">
        <f>VLOOKUP($I186,Distritos!$E$26:$P$57,10,FALSE)</f>
        <v>1157.6666666666667</v>
      </c>
      <c r="N186" s="12">
        <f t="shared" si="2"/>
        <v>0.67676936439396274</v>
      </c>
      <c r="O186" s="12">
        <v>1.4</v>
      </c>
      <c r="P186" s="14"/>
      <c r="Q186" s="14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25"/>
      <c r="AG186" s="25"/>
      <c r="AH186" s="25"/>
      <c r="AI186" s="25"/>
    </row>
    <row r="187" spans="1:35" ht="17.399999999999999">
      <c r="A187" s="19" t="s">
        <v>46</v>
      </c>
      <c r="B187" s="19">
        <v>33</v>
      </c>
      <c r="C187" s="19" t="s">
        <v>45</v>
      </c>
      <c r="D187" s="19" t="s">
        <v>488</v>
      </c>
      <c r="E187" s="19">
        <v>-3.9227609999999999</v>
      </c>
      <c r="F187" s="19">
        <v>40.535525999999997</v>
      </c>
      <c r="G187" s="19" t="s">
        <v>489</v>
      </c>
      <c r="H187" s="19">
        <v>2.9864440000000001</v>
      </c>
      <c r="I187" s="19" t="s">
        <v>50</v>
      </c>
      <c r="J187" s="19">
        <f>VLOOKUP($I187,Distritos!$E$26:$P$57,8,FALSE)</f>
        <v>36750</v>
      </c>
      <c r="K187" s="19">
        <f>VLOOKUP($I187,Distritos!$E$26:$P$57,2,FALSE)</f>
        <v>2757</v>
      </c>
      <c r="L187" s="21">
        <f>VLOOKUP($I187,Distritos!$E$26:$P$57,9,FALSE)</f>
        <v>2506.363636363636</v>
      </c>
      <c r="M187" s="21">
        <f>VLOOKUP($I187,Distritos!$E$26:$P$57,10,FALSE)</f>
        <v>1261.3500000000001</v>
      </c>
      <c r="N187" s="16">
        <f t="shared" si="2"/>
        <v>0.85669283421664677</v>
      </c>
      <c r="O187" s="12">
        <v>1.4</v>
      </c>
      <c r="P187" s="18"/>
      <c r="Q187" s="18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25"/>
      <c r="AG187" s="25"/>
      <c r="AH187" s="25"/>
      <c r="AI187" s="25"/>
    </row>
    <row r="188" spans="1:35" ht="34.799999999999997">
      <c r="A188" s="15" t="s">
        <v>46</v>
      </c>
      <c r="B188" s="15">
        <v>34</v>
      </c>
      <c r="C188" s="15" t="s">
        <v>45</v>
      </c>
      <c r="D188" s="15" t="s">
        <v>490</v>
      </c>
      <c r="E188" s="15">
        <v>-3.9276529999999998</v>
      </c>
      <c r="F188" s="15">
        <v>40.536633999999999</v>
      </c>
      <c r="G188" s="15" t="s">
        <v>491</v>
      </c>
      <c r="H188" s="15">
        <v>3.3692850000000001</v>
      </c>
      <c r="I188" s="15" t="s">
        <v>61</v>
      </c>
      <c r="J188" s="15">
        <f>VLOOKUP($I188,Distritos!$E$26:$P$57,8,FALSE)</f>
        <v>31150</v>
      </c>
      <c r="K188" s="15">
        <f>VLOOKUP($I188,Distritos!$E$26:$P$57,2,FALSE)</f>
        <v>2715</v>
      </c>
      <c r="L188" s="20">
        <f>VLOOKUP($I188,Distritos!$E$26:$P$57,9,FALSE)</f>
        <v>1060.546875</v>
      </c>
      <c r="M188" s="20">
        <f>VLOOKUP($I188,Distritos!$E$26:$P$57,10,FALSE)</f>
        <v>1157.6666666666667</v>
      </c>
      <c r="N188" s="12">
        <f t="shared" si="2"/>
        <v>0.67676936439396274</v>
      </c>
      <c r="O188" s="12">
        <v>1.4</v>
      </c>
      <c r="P188" s="14"/>
      <c r="Q188" s="14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25"/>
      <c r="AG188" s="25"/>
      <c r="AH188" s="25"/>
      <c r="AI188" s="25"/>
    </row>
    <row r="189" spans="1:35" ht="34.799999999999997">
      <c r="A189" s="19" t="s">
        <v>46</v>
      </c>
      <c r="B189" s="19">
        <v>35</v>
      </c>
      <c r="C189" s="19" t="s">
        <v>45</v>
      </c>
      <c r="D189" s="19" t="s">
        <v>492</v>
      </c>
      <c r="E189" s="19">
        <v>-3.922933</v>
      </c>
      <c r="F189" s="19">
        <v>40.530372</v>
      </c>
      <c r="G189" s="19" t="s">
        <v>493</v>
      </c>
      <c r="H189" s="19">
        <v>2.6172970000000002</v>
      </c>
      <c r="I189" s="19" t="s">
        <v>50</v>
      </c>
      <c r="J189" s="19">
        <f>VLOOKUP($I189,Distritos!$E$26:$P$57,8,FALSE)</f>
        <v>36750</v>
      </c>
      <c r="K189" s="19">
        <f>VLOOKUP($I189,Distritos!$E$26:$P$57,2,FALSE)</f>
        <v>2757</v>
      </c>
      <c r="L189" s="21">
        <f>VLOOKUP($I189,Distritos!$E$26:$P$57,9,FALSE)</f>
        <v>2506.363636363636</v>
      </c>
      <c r="M189" s="21">
        <f>VLOOKUP($I189,Distritos!$E$26:$P$57,10,FALSE)</f>
        <v>1261.3500000000001</v>
      </c>
      <c r="N189" s="16">
        <f t="shared" si="2"/>
        <v>0.85669283421664677</v>
      </c>
      <c r="O189" s="12">
        <v>1.4</v>
      </c>
      <c r="P189" s="18"/>
      <c r="Q189" s="18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25"/>
      <c r="AG189" s="25"/>
      <c r="AH189" s="25"/>
      <c r="AI189" s="25"/>
    </row>
    <row r="190" spans="1:35" ht="17.399999999999999">
      <c r="A190" s="15" t="s">
        <v>46</v>
      </c>
      <c r="B190" s="15">
        <v>36</v>
      </c>
      <c r="C190" s="15" t="s">
        <v>45</v>
      </c>
      <c r="D190" s="15" t="s">
        <v>494</v>
      </c>
      <c r="E190" s="15">
        <v>-3.9317730000000002</v>
      </c>
      <c r="F190" s="15">
        <v>40.533437999999997</v>
      </c>
      <c r="G190" s="15" t="s">
        <v>495</v>
      </c>
      <c r="H190" s="15">
        <v>3.423988</v>
      </c>
      <c r="I190" s="15" t="s">
        <v>61</v>
      </c>
      <c r="J190" s="15">
        <f>VLOOKUP($I190,Distritos!$E$26:$P$57,8,FALSE)</f>
        <v>31150</v>
      </c>
      <c r="K190" s="15">
        <f>VLOOKUP($I190,Distritos!$E$26:$P$57,2,FALSE)</f>
        <v>2715</v>
      </c>
      <c r="L190" s="20">
        <f>VLOOKUP($I190,Distritos!$E$26:$P$57,9,FALSE)</f>
        <v>1060.546875</v>
      </c>
      <c r="M190" s="20">
        <f>VLOOKUP($I190,Distritos!$E$26:$P$57,10,FALSE)</f>
        <v>1157.6666666666667</v>
      </c>
      <c r="N190" s="12">
        <f t="shared" si="2"/>
        <v>0.67676936439396274</v>
      </c>
      <c r="O190" s="12">
        <v>1.4</v>
      </c>
      <c r="P190" s="14"/>
      <c r="Q190" s="14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25"/>
      <c r="AG190" s="25"/>
      <c r="AH190" s="25"/>
      <c r="AI190" s="25"/>
    </row>
    <row r="191" spans="1:35" ht="17.399999999999999">
      <c r="A191" s="19" t="s">
        <v>46</v>
      </c>
      <c r="B191" s="19">
        <v>37</v>
      </c>
      <c r="C191" s="19" t="s">
        <v>45</v>
      </c>
      <c r="D191" s="19" t="s">
        <v>496</v>
      </c>
      <c r="E191" s="19">
        <v>-3.934606</v>
      </c>
      <c r="F191" s="19">
        <v>40.529719999999998</v>
      </c>
      <c r="G191" s="19" t="s">
        <v>497</v>
      </c>
      <c r="H191" s="19">
        <v>3.4251200000000002</v>
      </c>
      <c r="I191" s="19" t="s">
        <v>61</v>
      </c>
      <c r="J191" s="19">
        <f>VLOOKUP($I191,Distritos!$E$26:$P$57,8,FALSE)</f>
        <v>31150</v>
      </c>
      <c r="K191" s="19">
        <f>VLOOKUP($I191,Distritos!$E$26:$P$57,2,FALSE)</f>
        <v>2715</v>
      </c>
      <c r="L191" s="21">
        <f>VLOOKUP($I191,Distritos!$E$26:$P$57,9,FALSE)</f>
        <v>1060.546875</v>
      </c>
      <c r="M191" s="21">
        <f>VLOOKUP($I191,Distritos!$E$26:$P$57,10,FALSE)</f>
        <v>1157.6666666666667</v>
      </c>
      <c r="N191" s="16">
        <f t="shared" si="2"/>
        <v>0.67676936439396274</v>
      </c>
      <c r="O191" s="12">
        <v>1.4</v>
      </c>
      <c r="P191" s="18"/>
      <c r="Q191" s="18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25"/>
      <c r="AG191" s="25"/>
      <c r="AH191" s="25"/>
      <c r="AI191" s="25"/>
    </row>
    <row r="192" spans="1:35" ht="17.399999999999999">
      <c r="A192" s="15" t="s">
        <v>46</v>
      </c>
      <c r="B192" s="15">
        <v>38</v>
      </c>
      <c r="C192" s="15" t="s">
        <v>45</v>
      </c>
      <c r="D192" s="15" t="s">
        <v>498</v>
      </c>
      <c r="E192" s="15">
        <v>-3.9327169999999998</v>
      </c>
      <c r="F192" s="15">
        <v>40.526653000000003</v>
      </c>
      <c r="G192" s="15" t="s">
        <v>499</v>
      </c>
      <c r="H192" s="15">
        <v>3.141308</v>
      </c>
      <c r="I192" s="15" t="s">
        <v>50</v>
      </c>
      <c r="J192" s="15">
        <f>VLOOKUP($I192,Distritos!$E$26:$P$57,8,FALSE)</f>
        <v>36750</v>
      </c>
      <c r="K192" s="15">
        <f>VLOOKUP($I192,Distritos!$E$26:$P$57,2,FALSE)</f>
        <v>2757</v>
      </c>
      <c r="L192" s="20">
        <f>VLOOKUP($I192,Distritos!$E$26:$P$57,9,FALSE)</f>
        <v>2506.363636363636</v>
      </c>
      <c r="M192" s="20">
        <f>VLOOKUP($I192,Distritos!$E$26:$P$57,10,FALSE)</f>
        <v>1261.3500000000001</v>
      </c>
      <c r="N192" s="12">
        <f t="shared" si="2"/>
        <v>0.85669283421664677</v>
      </c>
      <c r="O192" s="12">
        <v>1.4</v>
      </c>
      <c r="P192" s="14"/>
      <c r="Q192" s="14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25"/>
      <c r="AG192" s="25"/>
      <c r="AH192" s="25"/>
      <c r="AI192" s="25"/>
    </row>
    <row r="193" spans="1:35" ht="17.399999999999999">
      <c r="A193" s="19" t="s">
        <v>46</v>
      </c>
      <c r="B193" s="19">
        <v>39</v>
      </c>
      <c r="C193" s="19" t="s">
        <v>45</v>
      </c>
      <c r="D193" s="19" t="s">
        <v>500</v>
      </c>
      <c r="E193" s="19">
        <v>-3.928426</v>
      </c>
      <c r="F193" s="19">
        <v>40.531416</v>
      </c>
      <c r="G193" s="19" t="s">
        <v>501</v>
      </c>
      <c r="H193" s="19">
        <v>3.0639189999999998</v>
      </c>
      <c r="I193" s="19" t="s">
        <v>50</v>
      </c>
      <c r="J193" s="19">
        <f>VLOOKUP($I193,Distritos!$E$26:$P$57,8,FALSE)</f>
        <v>36750</v>
      </c>
      <c r="K193" s="19">
        <f>VLOOKUP($I193,Distritos!$E$26:$P$57,2,FALSE)</f>
        <v>2757</v>
      </c>
      <c r="L193" s="21">
        <f>VLOOKUP($I193,Distritos!$E$26:$P$57,9,FALSE)</f>
        <v>2506.363636363636</v>
      </c>
      <c r="M193" s="21">
        <f>VLOOKUP($I193,Distritos!$E$26:$P$57,10,FALSE)</f>
        <v>1261.3500000000001</v>
      </c>
      <c r="N193" s="16">
        <f t="shared" si="2"/>
        <v>0.85669283421664677</v>
      </c>
      <c r="O193" s="12">
        <v>1.4</v>
      </c>
      <c r="P193" s="18"/>
      <c r="Q193" s="18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25"/>
      <c r="AG193" s="25"/>
      <c r="AH193" s="25"/>
      <c r="AI193" s="25"/>
    </row>
    <row r="194" spans="1:35" ht="17.399999999999999">
      <c r="A194" s="15" t="s">
        <v>46</v>
      </c>
      <c r="B194" s="15">
        <v>40</v>
      </c>
      <c r="C194" s="15" t="s">
        <v>45</v>
      </c>
      <c r="D194" s="15" t="s">
        <v>502</v>
      </c>
      <c r="E194" s="15">
        <v>-3.9135770000000001</v>
      </c>
      <c r="F194" s="15">
        <v>40.547266</v>
      </c>
      <c r="G194" s="15" t="s">
        <v>503</v>
      </c>
      <c r="H194" s="15">
        <v>3.687478</v>
      </c>
      <c r="I194" s="15" t="s">
        <v>61</v>
      </c>
      <c r="J194" s="15">
        <f>VLOOKUP($I194,Distritos!$E$26:$P$57,8,FALSE)</f>
        <v>31150</v>
      </c>
      <c r="K194" s="15">
        <f>VLOOKUP($I194,Distritos!$E$26:$P$57,2,FALSE)</f>
        <v>2715</v>
      </c>
      <c r="L194" s="20">
        <f>VLOOKUP($I194,Distritos!$E$26:$P$57,9,FALSE)</f>
        <v>1060.546875</v>
      </c>
      <c r="M194" s="20">
        <f>VLOOKUP($I194,Distritos!$E$26:$P$57,10,FALSE)</f>
        <v>1157.6666666666667</v>
      </c>
      <c r="N194" s="12">
        <f t="shared" ref="N194:N212" si="3">(J194*M194/K194)/19625.9665621735</f>
        <v>0.67676936439396274</v>
      </c>
      <c r="O194" s="12">
        <v>1.4</v>
      </c>
      <c r="P194" s="14"/>
      <c r="Q194" s="14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25"/>
      <c r="AG194" s="25"/>
      <c r="AH194" s="25"/>
      <c r="AI194" s="25"/>
    </row>
    <row r="195" spans="1:35" ht="34.799999999999997">
      <c r="A195" s="19" t="s">
        <v>46</v>
      </c>
      <c r="B195" s="19">
        <v>41</v>
      </c>
      <c r="C195" s="19" t="s">
        <v>45</v>
      </c>
      <c r="D195" s="19" t="s">
        <v>504</v>
      </c>
      <c r="E195" s="19">
        <v>-3.9080840000000001</v>
      </c>
      <c r="F195" s="19">
        <v>40.544462000000003</v>
      </c>
      <c r="G195" s="19" t="s">
        <v>505</v>
      </c>
      <c r="H195" s="19">
        <v>3.248075</v>
      </c>
      <c r="I195" s="19" t="s">
        <v>61</v>
      </c>
      <c r="J195" s="19">
        <f>VLOOKUP($I195,Distritos!$E$26:$P$57,8,FALSE)</f>
        <v>31150</v>
      </c>
      <c r="K195" s="19">
        <f>VLOOKUP($I195,Distritos!$E$26:$P$57,2,FALSE)</f>
        <v>2715</v>
      </c>
      <c r="L195" s="21">
        <f>VLOOKUP($I195,Distritos!$E$26:$P$57,9,FALSE)</f>
        <v>1060.546875</v>
      </c>
      <c r="M195" s="21">
        <f>VLOOKUP($I195,Distritos!$E$26:$P$57,10,FALSE)</f>
        <v>1157.6666666666667</v>
      </c>
      <c r="N195" s="16">
        <f t="shared" si="3"/>
        <v>0.67676936439396274</v>
      </c>
      <c r="O195" s="12">
        <v>1.4</v>
      </c>
      <c r="P195" s="18"/>
      <c r="Q195" s="18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25"/>
      <c r="AG195" s="25"/>
      <c r="AH195" s="25"/>
      <c r="AI195" s="25"/>
    </row>
    <row r="196" spans="1:35" ht="17.399999999999999">
      <c r="A196" s="15" t="s">
        <v>46</v>
      </c>
      <c r="B196" s="15">
        <v>42</v>
      </c>
      <c r="C196" s="15" t="s">
        <v>45</v>
      </c>
      <c r="D196" s="15" t="s">
        <v>506</v>
      </c>
      <c r="E196" s="15">
        <v>-3.9013610000000001</v>
      </c>
      <c r="F196" s="15">
        <v>40.552933000000003</v>
      </c>
      <c r="G196" s="15" t="s">
        <v>507</v>
      </c>
      <c r="H196" s="15">
        <v>4.088978</v>
      </c>
      <c r="I196" s="15" t="s">
        <v>53</v>
      </c>
      <c r="J196" s="15">
        <f>VLOOKUP($I196,Distritos!$E$26:$P$57,8,FALSE)</f>
        <v>28350</v>
      </c>
      <c r="K196" s="15">
        <f>VLOOKUP($I196,Distritos!$E$26:$P$57,2,FALSE)</f>
        <v>2303</v>
      </c>
      <c r="L196" s="20">
        <f>VLOOKUP($I196,Distritos!$E$26:$P$57,9,FALSE)</f>
        <v>3720.5169628432955</v>
      </c>
      <c r="M196" s="20">
        <f>VLOOKUP($I196,Distritos!$E$26:$P$57,10,FALSE)</f>
        <v>1088.2333333333333</v>
      </c>
      <c r="N196" s="12">
        <f t="shared" si="3"/>
        <v>0.6825745559025741</v>
      </c>
      <c r="O196" s="12">
        <v>1.4</v>
      </c>
      <c r="P196" s="14"/>
      <c r="Q196" s="14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25"/>
      <c r="AG196" s="25"/>
      <c r="AH196" s="25"/>
      <c r="AI196" s="25"/>
    </row>
    <row r="197" spans="1:35" ht="17.399999999999999">
      <c r="A197" s="19" t="s">
        <v>46</v>
      </c>
      <c r="B197" s="19">
        <v>43</v>
      </c>
      <c r="C197" s="19" t="s">
        <v>45</v>
      </c>
      <c r="D197" s="19" t="s">
        <v>508</v>
      </c>
      <c r="E197" s="19">
        <v>-3.9079700000000002</v>
      </c>
      <c r="F197" s="19">
        <v>40.557628000000001</v>
      </c>
      <c r="G197" s="19" t="s">
        <v>509</v>
      </c>
      <c r="H197" s="19">
        <v>4.6760570000000001</v>
      </c>
      <c r="I197" s="19" t="s">
        <v>53</v>
      </c>
      <c r="J197" s="19">
        <f>VLOOKUP($I197,Distritos!$E$26:$P$57,8,FALSE)</f>
        <v>28350</v>
      </c>
      <c r="K197" s="19">
        <f>VLOOKUP($I197,Distritos!$E$26:$P$57,2,FALSE)</f>
        <v>2303</v>
      </c>
      <c r="L197" s="21">
        <f>VLOOKUP($I197,Distritos!$E$26:$P$57,9,FALSE)</f>
        <v>3720.5169628432955</v>
      </c>
      <c r="M197" s="21">
        <f>VLOOKUP($I197,Distritos!$E$26:$P$57,10,FALSE)</f>
        <v>1088.2333333333333</v>
      </c>
      <c r="N197" s="16">
        <f t="shared" si="3"/>
        <v>0.6825745559025741</v>
      </c>
      <c r="O197" s="12">
        <v>1.4</v>
      </c>
      <c r="P197" s="18"/>
      <c r="Q197" s="18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25"/>
      <c r="AG197" s="25"/>
      <c r="AH197" s="25"/>
      <c r="AI197" s="25"/>
    </row>
    <row r="198" spans="1:35" ht="34.799999999999997">
      <c r="A198" s="15" t="s">
        <v>46</v>
      </c>
      <c r="B198" s="15">
        <v>44</v>
      </c>
      <c r="C198" s="15" t="s">
        <v>45</v>
      </c>
      <c r="D198" s="15" t="s">
        <v>510</v>
      </c>
      <c r="E198" s="15">
        <v>-3.9403280000000001</v>
      </c>
      <c r="F198" s="15">
        <v>40.531604000000002</v>
      </c>
      <c r="G198" s="15" t="s">
        <v>511</v>
      </c>
      <c r="H198" s="15">
        <v>3.9516979999999999</v>
      </c>
      <c r="I198" s="15" t="s">
        <v>52</v>
      </c>
      <c r="J198" s="15">
        <f>VLOOKUP($I198,Distritos!$E$26:$P$57,8,FALSE)</f>
        <v>36050</v>
      </c>
      <c r="K198" s="15">
        <f>VLOOKUP($I198,Distritos!$E$26:$P$57,2,FALSE)</f>
        <v>1754</v>
      </c>
      <c r="L198" s="20">
        <f>VLOOKUP($I198,Distritos!$E$26:$P$57,9,FALSE)</f>
        <v>1609.1743119266055</v>
      </c>
      <c r="M198" s="20">
        <f>VLOOKUP($I198,Distritos!$E$26:$P$57,10,FALSE)</f>
        <v>792.38333333333333</v>
      </c>
      <c r="N198" s="12">
        <f t="shared" si="3"/>
        <v>0.82981247141165504</v>
      </c>
      <c r="O198" s="12">
        <v>1.4</v>
      </c>
      <c r="P198" s="14"/>
      <c r="Q198" s="14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25"/>
      <c r="AG198" s="25"/>
      <c r="AH198" s="25"/>
      <c r="AI198" s="25"/>
    </row>
    <row r="199" spans="1:35" ht="17.399999999999999">
      <c r="A199" s="19" t="s">
        <v>46</v>
      </c>
      <c r="B199" s="19">
        <v>45</v>
      </c>
      <c r="C199" s="19" t="s">
        <v>45</v>
      </c>
      <c r="D199" s="19" t="s">
        <v>512</v>
      </c>
      <c r="E199" s="19">
        <v>-3.9433319999999998</v>
      </c>
      <c r="F199" s="19">
        <v>40.535713999999999</v>
      </c>
      <c r="G199" s="19" t="s">
        <v>513</v>
      </c>
      <c r="H199" s="19">
        <v>4.3885509999999996</v>
      </c>
      <c r="I199" s="19" t="s">
        <v>52</v>
      </c>
      <c r="J199" s="19">
        <f>VLOOKUP($I199,Distritos!$E$26:$P$57,8,FALSE)</f>
        <v>36050</v>
      </c>
      <c r="K199" s="19">
        <f>VLOOKUP($I199,Distritos!$E$26:$P$57,2,FALSE)</f>
        <v>1754</v>
      </c>
      <c r="L199" s="21">
        <f>VLOOKUP($I199,Distritos!$E$26:$P$57,9,FALSE)</f>
        <v>1609.1743119266055</v>
      </c>
      <c r="M199" s="21">
        <f>VLOOKUP($I199,Distritos!$E$26:$P$57,10,FALSE)</f>
        <v>792.38333333333333</v>
      </c>
      <c r="N199" s="16">
        <f t="shared" si="3"/>
        <v>0.82981247141165504</v>
      </c>
      <c r="O199" s="12">
        <v>1.4</v>
      </c>
      <c r="P199" s="18"/>
      <c r="Q199" s="18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25"/>
      <c r="AG199" s="25"/>
      <c r="AH199" s="25"/>
      <c r="AI199" s="25"/>
    </row>
    <row r="200" spans="1:35" ht="17.399999999999999">
      <c r="A200" s="15" t="s">
        <v>46</v>
      </c>
      <c r="B200" s="15">
        <v>46</v>
      </c>
      <c r="C200" s="15" t="s">
        <v>45</v>
      </c>
      <c r="D200" s="15" t="s">
        <v>514</v>
      </c>
      <c r="E200" s="15">
        <v>-3.9466800000000002</v>
      </c>
      <c r="F200" s="15">
        <v>40.540345000000002</v>
      </c>
      <c r="G200" s="15" t="s">
        <v>515</v>
      </c>
      <c r="H200" s="15">
        <v>4.8983549999999996</v>
      </c>
      <c r="I200" s="15" t="s">
        <v>52</v>
      </c>
      <c r="J200" s="15">
        <f>VLOOKUP($I200,Distritos!$E$26:$P$57,8,FALSE)</f>
        <v>36050</v>
      </c>
      <c r="K200" s="15">
        <f>VLOOKUP($I200,Distritos!$E$26:$P$57,2,FALSE)</f>
        <v>1754</v>
      </c>
      <c r="L200" s="20">
        <f>VLOOKUP($I200,Distritos!$E$26:$P$57,9,FALSE)</f>
        <v>1609.1743119266055</v>
      </c>
      <c r="M200" s="20">
        <f>VLOOKUP($I200,Distritos!$E$26:$P$57,10,FALSE)</f>
        <v>792.38333333333333</v>
      </c>
      <c r="N200" s="12">
        <f t="shared" si="3"/>
        <v>0.82981247141165504</v>
      </c>
      <c r="O200" s="12">
        <v>1.4</v>
      </c>
      <c r="P200" s="14"/>
      <c r="Q200" s="14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25"/>
      <c r="AG200" s="25"/>
      <c r="AH200" s="25"/>
      <c r="AI200" s="25"/>
    </row>
    <row r="201" spans="1:35" ht="17.399999999999999">
      <c r="A201" s="19" t="s">
        <v>46</v>
      </c>
      <c r="B201" s="19">
        <v>47</v>
      </c>
      <c r="C201" s="19" t="s">
        <v>45</v>
      </c>
      <c r="D201" s="19" t="s">
        <v>516</v>
      </c>
      <c r="E201" s="19">
        <v>-3.9384399999999999</v>
      </c>
      <c r="F201" s="19">
        <v>40.538975000000001</v>
      </c>
      <c r="G201" s="19" t="s">
        <v>517</v>
      </c>
      <c r="H201" s="19">
        <v>4.2397030000000004</v>
      </c>
      <c r="I201" s="19" t="s">
        <v>52</v>
      </c>
      <c r="J201" s="19">
        <f>VLOOKUP($I201,Distritos!$E$26:$P$57,8,FALSE)</f>
        <v>36050</v>
      </c>
      <c r="K201" s="19">
        <f>VLOOKUP($I201,Distritos!$E$26:$P$57,2,FALSE)</f>
        <v>1754</v>
      </c>
      <c r="L201" s="21">
        <f>VLOOKUP($I201,Distritos!$E$26:$P$57,9,FALSE)</f>
        <v>1609.1743119266055</v>
      </c>
      <c r="M201" s="21">
        <f>VLOOKUP($I201,Distritos!$E$26:$P$57,10,FALSE)</f>
        <v>792.38333333333333</v>
      </c>
      <c r="N201" s="16">
        <f t="shared" si="3"/>
        <v>0.82981247141165504</v>
      </c>
      <c r="O201" s="12">
        <v>1.4</v>
      </c>
      <c r="P201" s="18"/>
      <c r="Q201" s="18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25"/>
      <c r="AG201" s="25"/>
      <c r="AH201" s="25"/>
      <c r="AI201" s="25"/>
    </row>
    <row r="202" spans="1:35" ht="17.399999999999999">
      <c r="A202" s="15" t="s">
        <v>46</v>
      </c>
      <c r="B202" s="15">
        <v>48</v>
      </c>
      <c r="C202" s="15" t="s">
        <v>45</v>
      </c>
      <c r="D202" s="15" t="s">
        <v>518</v>
      </c>
      <c r="E202" s="15">
        <v>-3.9351790000000002</v>
      </c>
      <c r="F202" s="15">
        <v>40.545758999999997</v>
      </c>
      <c r="G202" s="15" t="s">
        <v>519</v>
      </c>
      <c r="H202" s="15">
        <v>4.5339780000000003</v>
      </c>
      <c r="I202" s="15" t="s">
        <v>51</v>
      </c>
      <c r="J202" s="15">
        <f>VLOOKUP($I202,Distritos!$E$26:$P$57,8,FALSE)</f>
        <v>33250</v>
      </c>
      <c r="K202" s="15">
        <f>VLOOKUP($I202,Distritos!$E$26:$P$57,2,FALSE)</f>
        <v>1127</v>
      </c>
      <c r="L202" s="20">
        <f>VLOOKUP($I202,Distritos!$E$26:$P$57,9,FALSE)</f>
        <v>847.36842105263156</v>
      </c>
      <c r="M202" s="20">
        <f>VLOOKUP($I202,Distritos!$E$26:$P$57,10,FALSE)</f>
        <v>516.43333333333339</v>
      </c>
      <c r="N202" s="12">
        <f t="shared" si="3"/>
        <v>0.77633818009897337</v>
      </c>
      <c r="O202" s="12">
        <v>1.4</v>
      </c>
      <c r="P202" s="14"/>
      <c r="Q202" s="14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25"/>
      <c r="AG202" s="25"/>
      <c r="AH202" s="25"/>
      <c r="AI202" s="25"/>
    </row>
    <row r="203" spans="1:35" ht="34.799999999999997">
      <c r="A203" s="19" t="s">
        <v>46</v>
      </c>
      <c r="B203" s="19">
        <v>49</v>
      </c>
      <c r="C203" s="19" t="s">
        <v>45</v>
      </c>
      <c r="D203" s="19" t="s">
        <v>520</v>
      </c>
      <c r="E203" s="19">
        <v>-3.9284840000000001</v>
      </c>
      <c r="F203" s="19">
        <v>40.545758999999997</v>
      </c>
      <c r="G203" s="19" t="s">
        <v>521</v>
      </c>
      <c r="H203" s="19">
        <v>4.1638400000000004</v>
      </c>
      <c r="I203" s="19" t="s">
        <v>51</v>
      </c>
      <c r="J203" s="19">
        <f>VLOOKUP($I203,Distritos!$E$26:$P$57,8,FALSE)</f>
        <v>33250</v>
      </c>
      <c r="K203" s="19">
        <f>VLOOKUP($I203,Distritos!$E$26:$P$57,2,FALSE)</f>
        <v>1127</v>
      </c>
      <c r="L203" s="21">
        <f>VLOOKUP($I203,Distritos!$E$26:$P$57,9,FALSE)</f>
        <v>847.36842105263156</v>
      </c>
      <c r="M203" s="21">
        <f>VLOOKUP($I203,Distritos!$E$26:$P$57,10,FALSE)</f>
        <v>516.43333333333339</v>
      </c>
      <c r="N203" s="16">
        <f t="shared" si="3"/>
        <v>0.77633818009897337</v>
      </c>
      <c r="O203" s="12">
        <v>1.4</v>
      </c>
      <c r="P203" s="18"/>
      <c r="Q203" s="18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25"/>
      <c r="AG203" s="25"/>
      <c r="AH203" s="25"/>
      <c r="AI203" s="25"/>
    </row>
    <row r="204" spans="1:35" ht="17.399999999999999">
      <c r="A204" s="15" t="s">
        <v>46</v>
      </c>
      <c r="B204" s="15">
        <v>50</v>
      </c>
      <c r="C204" s="15" t="s">
        <v>45</v>
      </c>
      <c r="D204" s="15" t="s">
        <v>522</v>
      </c>
      <c r="E204" s="15">
        <v>-3.9318309999999999</v>
      </c>
      <c r="F204" s="15">
        <v>40.540345000000002</v>
      </c>
      <c r="G204" s="15" t="s">
        <v>523</v>
      </c>
      <c r="H204" s="15">
        <v>3.9087109999999998</v>
      </c>
      <c r="I204" s="15" t="s">
        <v>51</v>
      </c>
      <c r="J204" s="15">
        <f>VLOOKUP($I204,Distritos!$E$26:$P$57,8,FALSE)</f>
        <v>33250</v>
      </c>
      <c r="K204" s="15">
        <f>VLOOKUP($I204,Distritos!$E$26:$P$57,2,FALSE)</f>
        <v>1127</v>
      </c>
      <c r="L204" s="20">
        <f>VLOOKUP($I204,Distritos!$E$26:$P$57,9,FALSE)</f>
        <v>847.36842105263156</v>
      </c>
      <c r="M204" s="20">
        <f>VLOOKUP($I204,Distritos!$E$26:$P$57,10,FALSE)</f>
        <v>516.43333333333339</v>
      </c>
      <c r="N204" s="12">
        <f t="shared" si="3"/>
        <v>0.77633818009897337</v>
      </c>
      <c r="O204" s="12">
        <v>1.4</v>
      </c>
      <c r="P204" s="14"/>
      <c r="Q204" s="14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25"/>
      <c r="AG204" s="25"/>
      <c r="AH204" s="25"/>
      <c r="AI204" s="25"/>
    </row>
    <row r="205" spans="1:35" ht="34.799999999999997">
      <c r="A205" s="19" t="s">
        <v>46</v>
      </c>
      <c r="B205" s="19">
        <v>51</v>
      </c>
      <c r="C205" s="19" t="s">
        <v>45</v>
      </c>
      <c r="D205" s="19" t="s">
        <v>524</v>
      </c>
      <c r="E205" s="19">
        <v>-3.9360369999999998</v>
      </c>
      <c r="F205" s="19">
        <v>40.536236000000002</v>
      </c>
      <c r="G205" s="19" t="s">
        <v>525</v>
      </c>
      <c r="H205" s="19">
        <v>3.897065</v>
      </c>
      <c r="I205" s="19" t="s">
        <v>51</v>
      </c>
      <c r="J205" s="19">
        <f>VLOOKUP($I205,Distritos!$E$26:$P$57,8,FALSE)</f>
        <v>33250</v>
      </c>
      <c r="K205" s="19">
        <f>VLOOKUP($I205,Distritos!$E$26:$P$57,2,FALSE)</f>
        <v>1127</v>
      </c>
      <c r="L205" s="21">
        <f>VLOOKUP($I205,Distritos!$E$26:$P$57,9,FALSE)</f>
        <v>847.36842105263156</v>
      </c>
      <c r="M205" s="21">
        <f>VLOOKUP($I205,Distritos!$E$26:$P$57,10,FALSE)</f>
        <v>516.43333333333339</v>
      </c>
      <c r="N205" s="16">
        <f t="shared" si="3"/>
        <v>0.77633818009897337</v>
      </c>
      <c r="O205" s="12">
        <v>1.4</v>
      </c>
      <c r="P205" s="18"/>
      <c r="Q205" s="18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25"/>
      <c r="AG205" s="25"/>
      <c r="AH205" s="25"/>
      <c r="AI205" s="25"/>
    </row>
    <row r="206" spans="1:35" ht="17.399999999999999">
      <c r="A206" s="15" t="s">
        <v>46</v>
      </c>
      <c r="B206" s="15">
        <v>52</v>
      </c>
      <c r="C206" s="15" t="s">
        <v>45</v>
      </c>
      <c r="D206" s="15" t="s">
        <v>417</v>
      </c>
      <c r="E206" s="15">
        <v>-3.8715079999999999</v>
      </c>
      <c r="F206" s="15">
        <v>40.487380000000002</v>
      </c>
      <c r="G206" s="15" t="s">
        <v>166</v>
      </c>
      <c r="H206" s="15">
        <v>3.9217460000000002</v>
      </c>
      <c r="I206" s="15" t="s">
        <v>21</v>
      </c>
      <c r="J206" s="15">
        <f>VLOOKUP($I206,Distritos!$E$26:$P$57,8,FALSE)</f>
        <v>28350</v>
      </c>
      <c r="K206" s="15">
        <f>VLOOKUP($I206,Distritos!$E$26:$P$57,2,FALSE)</f>
        <v>1786</v>
      </c>
      <c r="L206" s="20">
        <f>VLOOKUP($I206,Distritos!$E$26:$P$57,9,FALSE)</f>
        <v>11303.797468354431</v>
      </c>
      <c r="M206" s="20">
        <f>VLOOKUP($I206,Distritos!$E$26:$P$57,10,FALSE)</f>
        <v>798.91666666666674</v>
      </c>
      <c r="N206" s="12">
        <f t="shared" si="3"/>
        <v>0.64616292442535428</v>
      </c>
      <c r="O206" s="12">
        <v>1.4</v>
      </c>
      <c r="P206" s="14"/>
      <c r="Q206" s="14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25"/>
      <c r="AG206" s="25"/>
      <c r="AH206" s="25"/>
      <c r="AI206" s="25"/>
    </row>
    <row r="207" spans="1:35" ht="34.799999999999997">
      <c r="A207" s="19" t="s">
        <v>46</v>
      </c>
      <c r="B207" s="19">
        <v>53</v>
      </c>
      <c r="C207" s="19" t="s">
        <v>45</v>
      </c>
      <c r="D207" s="19" t="s">
        <v>418</v>
      </c>
      <c r="E207" s="19">
        <v>-3.8779029999999999</v>
      </c>
      <c r="F207" s="19">
        <v>40.490023000000001</v>
      </c>
      <c r="G207" s="19" t="s">
        <v>168</v>
      </c>
      <c r="H207" s="19">
        <v>3.3815189999999999</v>
      </c>
      <c r="I207" s="19" t="s">
        <v>34</v>
      </c>
      <c r="J207" s="19">
        <f>VLOOKUP($I207,Distritos!$E$26:$P$57,8,FALSE)</f>
        <v>27650</v>
      </c>
      <c r="K207" s="19">
        <f>VLOOKUP($I207,Distritos!$E$26:$P$57,2,FALSE)</f>
        <v>1391</v>
      </c>
      <c r="L207" s="21">
        <f>VLOOKUP($I207,Distritos!$E$26:$P$57,9,FALSE)</f>
        <v>10537.878787878788</v>
      </c>
      <c r="M207" s="21">
        <f>VLOOKUP($I207,Distritos!$E$26:$P$57,10,FALSE)</f>
        <v>687.98333333333335</v>
      </c>
      <c r="N207" s="16">
        <f t="shared" si="3"/>
        <v>0.69681079232480791</v>
      </c>
      <c r="O207" s="12">
        <v>1.4</v>
      </c>
      <c r="P207" s="18"/>
      <c r="Q207" s="18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25"/>
      <c r="AG207" s="25"/>
      <c r="AH207" s="25"/>
      <c r="AI207" s="25"/>
    </row>
    <row r="208" spans="1:35" ht="34.799999999999997">
      <c r="A208" s="15" t="s">
        <v>46</v>
      </c>
      <c r="B208" s="15">
        <v>54</v>
      </c>
      <c r="C208" s="15" t="s">
        <v>45</v>
      </c>
      <c r="D208" s="15" t="s">
        <v>419</v>
      </c>
      <c r="E208" s="15">
        <v>-3.8921079999999999</v>
      </c>
      <c r="F208" s="15">
        <v>40.488587000000003</v>
      </c>
      <c r="G208" s="15" t="s">
        <v>170</v>
      </c>
      <c r="H208" s="15">
        <v>3.1172979999999999</v>
      </c>
      <c r="I208" s="15" t="s">
        <v>43</v>
      </c>
      <c r="J208" s="15">
        <f>VLOOKUP($I208,Distritos!$E$26:$P$57,8,FALSE)</f>
        <v>29400</v>
      </c>
      <c r="K208" s="15">
        <f>VLOOKUP($I208,Distritos!$E$26:$P$57,2,FALSE)</f>
        <v>1195</v>
      </c>
      <c r="L208" s="20">
        <f>VLOOKUP($I208,Distritos!$E$26:$P$57,9,FALSE)</f>
        <v>18968.253968253968</v>
      </c>
      <c r="M208" s="20">
        <f>VLOOKUP($I208,Distritos!$E$26:$P$57,10,FALSE)</f>
        <v>573.23333333333335</v>
      </c>
      <c r="N208" s="12">
        <f t="shared" si="3"/>
        <v>0.71858774623001587</v>
      </c>
      <c r="O208" s="12">
        <v>1.4</v>
      </c>
      <c r="P208" s="14"/>
      <c r="Q208" s="14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25"/>
      <c r="AG208" s="25"/>
      <c r="AH208" s="25"/>
      <c r="AI208" s="25"/>
    </row>
    <row r="209" spans="1:35" ht="34.799999999999997">
      <c r="A209" s="19" t="s">
        <v>46</v>
      </c>
      <c r="B209" s="19">
        <v>55</v>
      </c>
      <c r="C209" s="19" t="s">
        <v>45</v>
      </c>
      <c r="D209" s="19" t="s">
        <v>420</v>
      </c>
      <c r="E209" s="19">
        <v>-3.8843719999999999</v>
      </c>
      <c r="F209" s="19">
        <v>40.489165999999997</v>
      </c>
      <c r="G209" s="19" t="s">
        <v>172</v>
      </c>
      <c r="H209" s="19">
        <v>3.228631</v>
      </c>
      <c r="I209" s="19" t="s">
        <v>56</v>
      </c>
      <c r="J209" s="19">
        <f>VLOOKUP($I209,Distritos!$E$26:$P$57,8,FALSE)</f>
        <v>26950</v>
      </c>
      <c r="K209" s="19">
        <f>VLOOKUP($I209,Distritos!$E$26:$P$57,2,FALSE)</f>
        <v>1984</v>
      </c>
      <c r="L209" s="21">
        <f>VLOOKUP($I209,Distritos!$E$26:$P$57,9,FALSE)</f>
        <v>11402.298850574713</v>
      </c>
      <c r="M209" s="21">
        <f>VLOOKUP($I209,Distritos!$E$26:$P$57,10,FALSE)</f>
        <v>943.38333333333344</v>
      </c>
      <c r="N209" s="16">
        <f t="shared" si="3"/>
        <v>0.65294146070563897</v>
      </c>
      <c r="O209" s="12">
        <v>1.4</v>
      </c>
      <c r="P209" s="18"/>
      <c r="Q209" s="18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25"/>
      <c r="AG209" s="25"/>
      <c r="AH209" s="25"/>
      <c r="AI209" s="25"/>
    </row>
    <row r="210" spans="1:35" ht="34.799999999999997">
      <c r="A210" s="15" t="s">
        <v>46</v>
      </c>
      <c r="B210" s="15">
        <v>56</v>
      </c>
      <c r="C210" s="15" t="s">
        <v>45</v>
      </c>
      <c r="D210" s="15" t="s">
        <v>421</v>
      </c>
      <c r="E210" s="15">
        <v>-3.875016</v>
      </c>
      <c r="F210" s="15">
        <v>40.496215999999997</v>
      </c>
      <c r="G210" s="15" t="s">
        <v>174</v>
      </c>
      <c r="H210" s="15">
        <v>2.9647359999999998</v>
      </c>
      <c r="I210" s="15" t="s">
        <v>59</v>
      </c>
      <c r="J210" s="15">
        <f>VLOOKUP($I210,Distritos!$E$26:$P$57,8,FALSE)</f>
        <v>26950</v>
      </c>
      <c r="K210" s="15">
        <f>VLOOKUP($I210,Distritos!$E$26:$P$57,2,FALSE)</f>
        <v>2790</v>
      </c>
      <c r="L210" s="20">
        <f>VLOOKUP($I210,Distritos!$E$26:$P$57,9,FALSE)</f>
        <v>4982.1428571428569</v>
      </c>
      <c r="M210" s="20">
        <f>VLOOKUP($I210,Distritos!$E$26:$P$57,10,FALSE)</f>
        <v>1512.8166666666668</v>
      </c>
      <c r="N210" s="12">
        <f t="shared" si="3"/>
        <v>0.74457733504399437</v>
      </c>
      <c r="O210" s="12">
        <v>1.4</v>
      </c>
      <c r="P210" s="14"/>
      <c r="Q210" s="14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25"/>
      <c r="AG210" s="25"/>
      <c r="AH210" s="25"/>
      <c r="AI210" s="25"/>
    </row>
    <row r="211" spans="1:35" ht="34.799999999999997">
      <c r="A211" s="19" t="s">
        <v>46</v>
      </c>
      <c r="B211" s="19">
        <v>57</v>
      </c>
      <c r="C211" s="19" t="s">
        <v>45</v>
      </c>
      <c r="D211" s="19" t="s">
        <v>422</v>
      </c>
      <c r="E211" s="19">
        <v>-3.8772479999999998</v>
      </c>
      <c r="F211" s="19">
        <v>40.503917000000001</v>
      </c>
      <c r="G211" s="19" t="s">
        <v>176</v>
      </c>
      <c r="H211" s="19">
        <v>2.2374320000000001</v>
      </c>
      <c r="I211" s="19" t="s">
        <v>59</v>
      </c>
      <c r="J211" s="19">
        <f>VLOOKUP($I211,Distritos!$E$26:$P$57,8,FALSE)</f>
        <v>26950</v>
      </c>
      <c r="K211" s="19">
        <f>VLOOKUP($I211,Distritos!$E$26:$P$57,2,FALSE)</f>
        <v>2790</v>
      </c>
      <c r="L211" s="21">
        <f>VLOOKUP($I211,Distritos!$E$26:$P$57,9,FALSE)</f>
        <v>4982.1428571428569</v>
      </c>
      <c r="M211" s="21">
        <f>VLOOKUP($I211,Distritos!$E$26:$P$57,10,FALSE)</f>
        <v>1512.8166666666668</v>
      </c>
      <c r="N211" s="16">
        <f t="shared" si="3"/>
        <v>0.74457733504399437</v>
      </c>
      <c r="O211" s="12">
        <v>1.4</v>
      </c>
      <c r="P211" s="18"/>
      <c r="Q211" s="18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25"/>
      <c r="AG211" s="25"/>
      <c r="AH211" s="25"/>
      <c r="AI211" s="25"/>
    </row>
    <row r="212" spans="1:35" ht="17.399999999999999">
      <c r="A212" s="15" t="s">
        <v>46</v>
      </c>
      <c r="B212" s="15">
        <v>58</v>
      </c>
      <c r="C212" s="15" t="s">
        <v>45</v>
      </c>
      <c r="D212" s="15" t="s">
        <v>423</v>
      </c>
      <c r="E212" s="15">
        <v>-3.88198</v>
      </c>
      <c r="F212" s="15">
        <v>40.485770000000002</v>
      </c>
      <c r="G212" s="15" t="s">
        <v>178</v>
      </c>
      <c r="H212" s="15">
        <v>3.6541980000000001</v>
      </c>
      <c r="I212" s="15" t="s">
        <v>58</v>
      </c>
      <c r="J212" s="15">
        <f>VLOOKUP($I212,Distritos!$E$26:$P$57,8,FALSE)</f>
        <v>25550</v>
      </c>
      <c r="K212" s="15">
        <f>VLOOKUP($I212,Distritos!$E$26:$P$57,2,FALSE)</f>
        <v>1795</v>
      </c>
      <c r="L212" s="20">
        <f>VLOOKUP($I212,Distritos!$E$26:$P$57,9,FALSE)</f>
        <v>22160.493827160491</v>
      </c>
      <c r="M212" s="20">
        <f>VLOOKUP($I212,Distritos!$E$26:$P$57,10,FALSE)</f>
        <v>887.93333333333339</v>
      </c>
      <c r="N212" s="12">
        <f t="shared" si="3"/>
        <v>0.64398500764364619</v>
      </c>
      <c r="O212" s="12">
        <v>1.4</v>
      </c>
      <c r="P212" s="14"/>
      <c r="Q212" s="14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25"/>
      <c r="AG212" s="25"/>
      <c r="AH212" s="25"/>
      <c r="AI212" s="25"/>
    </row>
    <row r="213" spans="1:35" ht="17.399999999999999">
      <c r="A213" s="29" t="s">
        <v>571</v>
      </c>
      <c r="D213" s="25"/>
      <c r="E213" s="28">
        <v>-3.8747400000000001</v>
      </c>
      <c r="F213" s="28">
        <v>40.454880000000003</v>
      </c>
      <c r="G213" s="25"/>
      <c r="H213" s="25"/>
      <c r="I213" s="25"/>
      <c r="J213" s="25"/>
      <c r="K213" s="22"/>
      <c r="L213" s="22"/>
      <c r="M213" s="22"/>
      <c r="N213" s="25"/>
      <c r="O213" s="25">
        <v>1.5</v>
      </c>
      <c r="P213" s="23"/>
      <c r="Q213" s="24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</row>
    <row r="214" spans="1:35" ht="52.2">
      <c r="A214" s="30" t="s">
        <v>572</v>
      </c>
      <c r="D214" s="25"/>
      <c r="E214" s="30">
        <v>-3.655354</v>
      </c>
      <c r="F214" s="30">
        <v>40.518664000000001</v>
      </c>
      <c r="G214" s="25"/>
      <c r="H214" s="25"/>
      <c r="I214" s="25"/>
      <c r="J214" s="25"/>
      <c r="K214" s="22"/>
      <c r="L214" s="22"/>
      <c r="M214" s="22"/>
      <c r="N214" s="25"/>
      <c r="O214" s="25">
        <v>1.5</v>
      </c>
      <c r="P214" s="23"/>
      <c r="Q214" s="24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</row>
    <row r="215" spans="1:35" ht="17.399999999999999">
      <c r="A215" s="29" t="s">
        <v>573</v>
      </c>
      <c r="D215" s="25"/>
      <c r="E215" s="28">
        <v>-3.8981699999999999</v>
      </c>
      <c r="F215" s="28">
        <v>40.516240000000003</v>
      </c>
      <c r="G215" s="25"/>
      <c r="H215" s="25"/>
      <c r="I215" s="25"/>
      <c r="J215" s="25"/>
      <c r="K215" s="22"/>
      <c r="L215" s="22"/>
      <c r="M215" s="22"/>
      <c r="N215" s="25"/>
      <c r="O215" s="25">
        <v>1.5</v>
      </c>
      <c r="P215" s="23"/>
      <c r="Q215" s="24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</row>
    <row r="216" spans="1:35" ht="17.399999999999999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2"/>
      <c r="L216" s="22"/>
      <c r="M216" s="22"/>
      <c r="N216" s="25"/>
      <c r="O216" s="25"/>
      <c r="P216" s="23"/>
      <c r="Q216" s="24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</row>
    <row r="217" spans="1:35" ht="17.399999999999999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2"/>
      <c r="L217" s="22"/>
      <c r="M217" s="22"/>
      <c r="N217" s="25"/>
      <c r="O217" s="25"/>
      <c r="P217" s="23"/>
      <c r="Q217" s="24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</row>
    <row r="218" spans="1:35" ht="17.399999999999999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2"/>
      <c r="L218" s="22"/>
      <c r="M218" s="22"/>
      <c r="N218" s="25"/>
      <c r="O218" s="25"/>
      <c r="P218" s="23"/>
      <c r="Q218" s="24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</row>
    <row r="219" spans="1:35" ht="17.39999999999999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2"/>
      <c r="L219" s="22"/>
      <c r="M219" s="22"/>
      <c r="N219" s="25"/>
      <c r="O219" s="25"/>
      <c r="P219" s="23"/>
      <c r="Q219" s="24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</row>
    <row r="220" spans="1:35" ht="17.399999999999999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2"/>
      <c r="L220" s="22"/>
      <c r="M220" s="22"/>
      <c r="N220" s="25"/>
      <c r="O220" s="25"/>
      <c r="P220" s="23"/>
      <c r="Q220" s="24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</row>
    <row r="221" spans="1:35" ht="17.399999999999999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2"/>
      <c r="L221" s="22"/>
      <c r="M221" s="22"/>
      <c r="N221" s="25"/>
      <c r="O221" s="25"/>
      <c r="P221" s="23"/>
      <c r="Q221" s="24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</row>
    <row r="222" spans="1:35" ht="17.399999999999999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2"/>
      <c r="L222" s="22"/>
      <c r="M222" s="22"/>
      <c r="N222" s="25"/>
      <c r="O222" s="25"/>
      <c r="P222" s="23"/>
      <c r="Q222" s="24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</row>
    <row r="223" spans="1:35" ht="17.399999999999999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2"/>
      <c r="L223" s="22"/>
      <c r="M223" s="22"/>
      <c r="N223" s="25"/>
      <c r="O223" s="25"/>
      <c r="P223" s="23"/>
      <c r="Q223" s="24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</row>
    <row r="224" spans="1:35" ht="17.399999999999999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2"/>
      <c r="L224" s="22"/>
      <c r="M224" s="22"/>
      <c r="N224" s="25"/>
      <c r="O224" s="25"/>
      <c r="P224" s="23"/>
      <c r="Q224" s="24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</row>
    <row r="225" spans="1:35" ht="17.399999999999999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2"/>
      <c r="L225" s="22"/>
      <c r="M225" s="22"/>
      <c r="N225" s="25"/>
      <c r="O225" s="25"/>
      <c r="P225" s="23"/>
      <c r="Q225" s="24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</row>
    <row r="226" spans="1:35" ht="17.399999999999999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2"/>
      <c r="L226" s="22"/>
      <c r="M226" s="22"/>
      <c r="N226" s="25"/>
      <c r="O226" s="25"/>
      <c r="P226" s="23"/>
      <c r="Q226" s="24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</row>
    <row r="227" spans="1:35" ht="17.399999999999999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2"/>
      <c r="L227" s="22"/>
      <c r="M227" s="22"/>
      <c r="N227" s="25"/>
      <c r="O227" s="25"/>
      <c r="P227" s="23"/>
      <c r="Q227" s="24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</row>
    <row r="228" spans="1:35" ht="17.399999999999999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2"/>
      <c r="L228" s="22"/>
      <c r="M228" s="22"/>
      <c r="N228" s="25"/>
      <c r="O228" s="25"/>
      <c r="P228" s="23"/>
      <c r="Q228" s="24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</row>
    <row r="229" spans="1:35" ht="17.39999999999999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2"/>
      <c r="L229" s="22"/>
      <c r="M229" s="22"/>
      <c r="N229" s="25"/>
      <c r="O229" s="25"/>
      <c r="P229" s="23"/>
      <c r="Q229" s="24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</row>
    <row r="230" spans="1:35" ht="17.399999999999999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2"/>
      <c r="L230" s="22"/>
      <c r="M230" s="22"/>
      <c r="N230" s="25"/>
      <c r="O230" s="25"/>
      <c r="P230" s="23"/>
      <c r="Q230" s="24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</row>
    <row r="231" spans="1:35" ht="17.399999999999999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2"/>
      <c r="L231" s="22"/>
      <c r="M231" s="22"/>
      <c r="N231" s="25"/>
      <c r="O231" s="25"/>
      <c r="P231" s="23"/>
      <c r="Q231" s="24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</row>
    <row r="232" spans="1:35" ht="17.399999999999999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2"/>
      <c r="L232" s="22"/>
      <c r="M232" s="22"/>
      <c r="N232" s="25"/>
      <c r="O232" s="25"/>
      <c r="P232" s="23"/>
      <c r="Q232" s="24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</row>
    <row r="233" spans="1:35" ht="17.399999999999999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2"/>
      <c r="L233" s="22"/>
      <c r="M233" s="22"/>
      <c r="N233" s="25"/>
      <c r="O233" s="25"/>
      <c r="P233" s="23"/>
      <c r="Q233" s="24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</row>
    <row r="234" spans="1:35" ht="17.399999999999999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2"/>
      <c r="L234" s="22"/>
      <c r="M234" s="22"/>
      <c r="N234" s="25"/>
      <c r="O234" s="25"/>
      <c r="P234" s="23"/>
      <c r="Q234" s="24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</row>
    <row r="235" spans="1:35" ht="17.399999999999999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2"/>
      <c r="L235" s="22"/>
      <c r="M235" s="22"/>
      <c r="N235" s="25"/>
      <c r="O235" s="25"/>
      <c r="P235" s="23"/>
      <c r="Q235" s="24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</row>
    <row r="236" spans="1:35" ht="17.399999999999999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2"/>
      <c r="L236" s="22"/>
      <c r="M236" s="22"/>
      <c r="N236" s="25"/>
      <c r="O236" s="25"/>
      <c r="P236" s="23"/>
      <c r="Q236" s="24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</row>
    <row r="237" spans="1:35" ht="17.399999999999999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2"/>
      <c r="L237" s="22"/>
      <c r="M237" s="22"/>
      <c r="N237" s="25"/>
      <c r="O237" s="25"/>
      <c r="P237" s="23"/>
      <c r="Q237" s="24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</row>
    <row r="238" spans="1:35" ht="17.399999999999999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2"/>
      <c r="L238" s="22"/>
      <c r="M238" s="22"/>
      <c r="N238" s="25"/>
      <c r="O238" s="25"/>
      <c r="P238" s="23"/>
      <c r="Q238" s="24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</row>
    <row r="239" spans="1:35" ht="17.39999999999999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2"/>
      <c r="L239" s="22"/>
      <c r="M239" s="22"/>
      <c r="N239" s="25"/>
      <c r="O239" s="25"/>
      <c r="P239" s="23"/>
      <c r="Q239" s="24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</row>
    <row r="240" spans="1:35" ht="17.399999999999999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2"/>
      <c r="L240" s="22"/>
      <c r="M240" s="22"/>
      <c r="N240" s="25"/>
      <c r="O240" s="25"/>
      <c r="P240" s="23"/>
      <c r="Q240" s="24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</row>
    <row r="241" spans="1:35" ht="17.399999999999999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2"/>
      <c r="L241" s="22"/>
      <c r="M241" s="22"/>
      <c r="N241" s="25"/>
      <c r="O241" s="25"/>
      <c r="P241" s="23"/>
      <c r="Q241" s="24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</row>
    <row r="242" spans="1:35" ht="17.399999999999999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2"/>
      <c r="L242" s="22"/>
      <c r="M242" s="22"/>
      <c r="N242" s="25"/>
      <c r="O242" s="25"/>
      <c r="P242" s="23"/>
      <c r="Q242" s="24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</row>
    <row r="243" spans="1:35" ht="17.399999999999999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2"/>
      <c r="L243" s="22"/>
      <c r="M243" s="22"/>
      <c r="N243" s="25"/>
      <c r="O243" s="25"/>
      <c r="P243" s="23"/>
      <c r="Q243" s="24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</row>
    <row r="244" spans="1:35" ht="17.399999999999999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2"/>
      <c r="L244" s="22"/>
      <c r="M244" s="22"/>
      <c r="N244" s="25"/>
      <c r="O244" s="25"/>
      <c r="P244" s="23"/>
      <c r="Q244" s="24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</row>
    <row r="245" spans="1:35" ht="17.399999999999999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2"/>
      <c r="L245" s="22"/>
      <c r="M245" s="22"/>
      <c r="N245" s="25"/>
      <c r="O245" s="25"/>
      <c r="P245" s="23"/>
      <c r="Q245" s="24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</row>
    <row r="246" spans="1:35" ht="17.399999999999999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2"/>
      <c r="L246" s="22"/>
      <c r="M246" s="22"/>
      <c r="N246" s="25"/>
      <c r="O246" s="25"/>
      <c r="P246" s="23"/>
      <c r="Q246" s="24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</row>
    <row r="247" spans="1:35" ht="17.399999999999999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2"/>
      <c r="L247" s="22"/>
      <c r="M247" s="22"/>
      <c r="N247" s="25"/>
      <c r="O247" s="25"/>
      <c r="P247" s="23"/>
      <c r="Q247" s="24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</row>
    <row r="248" spans="1:35" ht="17.399999999999999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2"/>
      <c r="L248" s="22"/>
      <c r="M248" s="22"/>
      <c r="N248" s="25"/>
      <c r="O248" s="25"/>
      <c r="P248" s="23"/>
      <c r="Q248" s="24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</row>
    <row r="249" spans="1:35" ht="17.39999999999999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2"/>
      <c r="L249" s="22"/>
      <c r="M249" s="22"/>
      <c r="N249" s="25"/>
      <c r="O249" s="25"/>
      <c r="P249" s="23"/>
      <c r="Q249" s="24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</row>
    <row r="250" spans="1:35" ht="17.399999999999999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2"/>
      <c r="L250" s="22"/>
      <c r="M250" s="22"/>
      <c r="N250" s="25"/>
      <c r="O250" s="25"/>
      <c r="P250" s="23"/>
      <c r="Q250" s="24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</row>
    <row r="251" spans="1:35" ht="17.399999999999999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2"/>
      <c r="L251" s="22"/>
      <c r="M251" s="22"/>
      <c r="N251" s="25"/>
      <c r="O251" s="25"/>
      <c r="P251" s="23"/>
      <c r="Q251" s="24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</row>
    <row r="252" spans="1:35" ht="17.399999999999999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2"/>
      <c r="L252" s="22"/>
      <c r="M252" s="22"/>
      <c r="N252" s="25"/>
      <c r="O252" s="25"/>
      <c r="P252" s="23"/>
      <c r="Q252" s="24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</row>
    <row r="253" spans="1:35" ht="17.399999999999999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2"/>
      <c r="L253" s="22"/>
      <c r="M253" s="22"/>
      <c r="N253" s="25"/>
      <c r="O253" s="25"/>
      <c r="P253" s="23"/>
      <c r="Q253" s="24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</row>
    <row r="254" spans="1:35" ht="17.399999999999999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2"/>
      <c r="L254" s="22"/>
      <c r="M254" s="22"/>
      <c r="N254" s="25"/>
      <c r="O254" s="25"/>
      <c r="P254" s="23"/>
      <c r="Q254" s="24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</row>
    <row r="255" spans="1:35" ht="17.399999999999999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2"/>
      <c r="L255" s="22"/>
      <c r="M255" s="22"/>
      <c r="N255" s="25"/>
      <c r="O255" s="25"/>
      <c r="P255" s="23"/>
      <c r="Q255" s="24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</row>
    <row r="256" spans="1:35" ht="17.399999999999999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2"/>
      <c r="L256" s="22"/>
      <c r="M256" s="22"/>
      <c r="N256" s="25"/>
      <c r="O256" s="25"/>
      <c r="P256" s="23"/>
      <c r="Q256" s="24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</row>
    <row r="257" spans="1:35" ht="17.399999999999999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2"/>
      <c r="L257" s="22"/>
      <c r="M257" s="22"/>
      <c r="N257" s="25"/>
      <c r="O257" s="25"/>
      <c r="P257" s="23"/>
      <c r="Q257" s="24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</row>
    <row r="258" spans="1:35" ht="17.399999999999999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2"/>
      <c r="L258" s="22"/>
      <c r="M258" s="22"/>
      <c r="N258" s="25"/>
      <c r="O258" s="25"/>
      <c r="P258" s="23"/>
      <c r="Q258" s="24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</row>
    <row r="259" spans="1:35" ht="17.39999999999999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2"/>
      <c r="L259" s="22"/>
      <c r="M259" s="22"/>
      <c r="N259" s="25"/>
      <c r="O259" s="25"/>
      <c r="P259" s="23"/>
      <c r="Q259" s="24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</row>
    <row r="260" spans="1:35" ht="17.399999999999999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2"/>
      <c r="L260" s="22"/>
      <c r="M260" s="22"/>
      <c r="N260" s="25"/>
      <c r="O260" s="25"/>
      <c r="P260" s="23"/>
      <c r="Q260" s="24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</row>
    <row r="261" spans="1:35" ht="17.399999999999999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2"/>
      <c r="L261" s="22"/>
      <c r="M261" s="22"/>
      <c r="N261" s="25"/>
      <c r="O261" s="25"/>
      <c r="P261" s="23"/>
      <c r="Q261" s="24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</row>
    <row r="262" spans="1:35" ht="17.399999999999999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2"/>
      <c r="L262" s="22"/>
      <c r="M262" s="22"/>
      <c r="N262" s="25"/>
      <c r="O262" s="25"/>
      <c r="P262" s="23"/>
      <c r="Q262" s="24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</row>
    <row r="263" spans="1:35" ht="17.399999999999999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2"/>
      <c r="L263" s="22"/>
      <c r="M263" s="22"/>
      <c r="N263" s="25"/>
      <c r="O263" s="25"/>
      <c r="P263" s="23"/>
      <c r="Q263" s="24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</row>
    <row r="264" spans="1:35" ht="17.399999999999999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2"/>
      <c r="L264" s="22"/>
      <c r="M264" s="22"/>
      <c r="N264" s="25"/>
      <c r="O264" s="25"/>
      <c r="P264" s="23"/>
      <c r="Q264" s="24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</row>
    <row r="265" spans="1:35" ht="17.399999999999999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2"/>
      <c r="L265" s="22"/>
      <c r="M265" s="22"/>
      <c r="N265" s="25"/>
      <c r="O265" s="25"/>
      <c r="P265" s="23"/>
      <c r="Q265" s="24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</row>
    <row r="266" spans="1:35" ht="17.399999999999999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2"/>
      <c r="L266" s="22"/>
      <c r="M266" s="22"/>
      <c r="N266" s="25"/>
      <c r="O266" s="25"/>
      <c r="P266" s="23"/>
      <c r="Q266" s="24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</row>
    <row r="267" spans="1:35" ht="17.399999999999999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2"/>
      <c r="L267" s="22"/>
      <c r="M267" s="22"/>
      <c r="N267" s="25"/>
      <c r="O267" s="25"/>
      <c r="P267" s="23"/>
      <c r="Q267" s="24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</row>
    <row r="268" spans="1:35" ht="17.399999999999999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2"/>
      <c r="L268" s="22"/>
      <c r="M268" s="22"/>
      <c r="N268" s="25"/>
      <c r="O268" s="25"/>
      <c r="P268" s="23"/>
      <c r="Q268" s="24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</row>
    <row r="269" spans="1:35" ht="17.39999999999999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2"/>
      <c r="L269" s="22"/>
      <c r="M269" s="22"/>
      <c r="N269" s="25"/>
      <c r="O269" s="25"/>
      <c r="P269" s="23"/>
      <c r="Q269" s="24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</row>
    <row r="270" spans="1:35" ht="17.399999999999999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2"/>
      <c r="L270" s="22"/>
      <c r="M270" s="22"/>
      <c r="N270" s="25"/>
      <c r="O270" s="25"/>
      <c r="P270" s="23"/>
      <c r="Q270" s="24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</row>
    <row r="271" spans="1:35" ht="17.399999999999999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2"/>
      <c r="L271" s="22"/>
      <c r="M271" s="22"/>
      <c r="N271" s="25"/>
      <c r="O271" s="25"/>
      <c r="P271" s="23"/>
      <c r="Q271" s="24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</row>
    <row r="272" spans="1:35" ht="17.399999999999999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2"/>
      <c r="L272" s="22"/>
      <c r="M272" s="22"/>
      <c r="N272" s="25"/>
      <c r="O272" s="25"/>
      <c r="P272" s="23"/>
      <c r="Q272" s="24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</row>
    <row r="273" spans="1:35" ht="17.399999999999999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2"/>
      <c r="L273" s="22"/>
      <c r="M273" s="22"/>
      <c r="N273" s="25"/>
      <c r="O273" s="25"/>
      <c r="P273" s="23"/>
      <c r="Q273" s="24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</row>
    <row r="274" spans="1:35" ht="17.399999999999999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2"/>
      <c r="L274" s="22"/>
      <c r="M274" s="22"/>
      <c r="N274" s="25"/>
      <c r="O274" s="25"/>
      <c r="P274" s="23"/>
      <c r="Q274" s="24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</row>
    <row r="275" spans="1:35" ht="17.399999999999999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2"/>
      <c r="L275" s="22"/>
      <c r="M275" s="22"/>
      <c r="N275" s="25"/>
      <c r="O275" s="25"/>
      <c r="P275" s="23"/>
      <c r="Q275" s="24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</row>
    <row r="276" spans="1:35" ht="17.399999999999999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2"/>
      <c r="L276" s="22"/>
      <c r="M276" s="22"/>
      <c r="N276" s="25"/>
      <c r="O276" s="25"/>
      <c r="P276" s="23"/>
      <c r="Q276" s="24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</row>
    <row r="277" spans="1:35" ht="17.399999999999999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2"/>
      <c r="L277" s="22"/>
      <c r="M277" s="22"/>
      <c r="N277" s="25"/>
      <c r="O277" s="25"/>
      <c r="P277" s="23"/>
      <c r="Q277" s="24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</row>
    <row r="278" spans="1:35" ht="17.399999999999999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2"/>
      <c r="L278" s="22"/>
      <c r="M278" s="22"/>
      <c r="N278" s="25"/>
      <c r="O278" s="25"/>
      <c r="P278" s="23"/>
      <c r="Q278" s="24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</row>
    <row r="279" spans="1:35" ht="17.39999999999999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2"/>
      <c r="L279" s="22"/>
      <c r="M279" s="22"/>
      <c r="N279" s="25"/>
      <c r="O279" s="25"/>
      <c r="P279" s="23"/>
      <c r="Q279" s="24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</row>
    <row r="280" spans="1:35" ht="17.399999999999999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2"/>
      <c r="L280" s="22"/>
      <c r="M280" s="22"/>
      <c r="N280" s="25"/>
      <c r="O280" s="25"/>
      <c r="P280" s="23"/>
      <c r="Q280" s="24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</row>
    <row r="281" spans="1:35" ht="17.399999999999999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2"/>
      <c r="L281" s="22"/>
      <c r="M281" s="22"/>
      <c r="N281" s="25"/>
      <c r="O281" s="25"/>
      <c r="P281" s="23"/>
      <c r="Q281" s="24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</row>
    <row r="282" spans="1:35" ht="17.399999999999999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2"/>
      <c r="L282" s="22"/>
      <c r="M282" s="22"/>
      <c r="N282" s="25"/>
      <c r="O282" s="25"/>
      <c r="P282" s="23"/>
      <c r="Q282" s="24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</row>
    <row r="283" spans="1:35" ht="17.399999999999999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2"/>
      <c r="L283" s="22"/>
      <c r="M283" s="22"/>
      <c r="N283" s="25"/>
      <c r="O283" s="25"/>
      <c r="P283" s="23"/>
      <c r="Q283" s="24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</row>
    <row r="284" spans="1:35" ht="17.399999999999999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2"/>
      <c r="L284" s="22"/>
      <c r="M284" s="22"/>
      <c r="N284" s="25"/>
      <c r="O284" s="25"/>
      <c r="P284" s="23"/>
      <c r="Q284" s="24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</row>
    <row r="285" spans="1:35" ht="17.399999999999999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2"/>
      <c r="L285" s="22"/>
      <c r="M285" s="22"/>
      <c r="N285" s="25"/>
      <c r="O285" s="25"/>
      <c r="P285" s="23"/>
      <c r="Q285" s="24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</row>
    <row r="286" spans="1:35" ht="17.399999999999999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2"/>
      <c r="L286" s="22"/>
      <c r="M286" s="22"/>
      <c r="N286" s="25"/>
      <c r="O286" s="25"/>
      <c r="P286" s="23"/>
      <c r="Q286" s="24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</row>
    <row r="287" spans="1:35" ht="17.399999999999999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2"/>
      <c r="L287" s="22"/>
      <c r="M287" s="22"/>
      <c r="N287" s="25"/>
      <c r="O287" s="25"/>
      <c r="P287" s="23"/>
      <c r="Q287" s="24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</row>
    <row r="288" spans="1:35" ht="17.399999999999999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2"/>
      <c r="L288" s="22"/>
      <c r="M288" s="22"/>
      <c r="N288" s="25"/>
      <c r="O288" s="25"/>
      <c r="P288" s="23"/>
      <c r="Q288" s="24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</row>
    <row r="289" spans="1:35" ht="17.39999999999999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2"/>
      <c r="L289" s="22"/>
      <c r="M289" s="22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</row>
    <row r="290" spans="1:35" ht="17.399999999999999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2"/>
      <c r="L290" s="22"/>
      <c r="M290" s="22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</row>
    <row r="291" spans="1:35" ht="17.399999999999999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2"/>
      <c r="L291" s="22"/>
      <c r="M291" s="22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</row>
    <row r="292" spans="1:35" ht="17.399999999999999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2"/>
      <c r="L292" s="22"/>
      <c r="M292" s="22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</row>
    <row r="293" spans="1:35" ht="17.399999999999999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2"/>
      <c r="L293" s="22"/>
      <c r="M293" s="22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</row>
    <row r="294" spans="1:35" ht="17.399999999999999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2"/>
      <c r="L294" s="22"/>
      <c r="M294" s="22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</row>
    <row r="295" spans="1:35" ht="17.399999999999999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2"/>
      <c r="L295" s="22"/>
      <c r="M295" s="22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</row>
    <row r="296" spans="1:35" ht="17.399999999999999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2"/>
      <c r="L296" s="22"/>
      <c r="M296" s="22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</row>
    <row r="297" spans="1:35" ht="17.399999999999999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2"/>
      <c r="L297" s="22"/>
      <c r="M297" s="22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</row>
    <row r="298" spans="1:35" ht="17.399999999999999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2"/>
      <c r="L298" s="22"/>
      <c r="M298" s="22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</row>
    <row r="299" spans="1:35" ht="17.3999999999999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2"/>
      <c r="L299" s="22"/>
      <c r="M299" s="22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</row>
    <row r="300" spans="1:35" ht="17.399999999999999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2"/>
      <c r="L300" s="22"/>
      <c r="M300" s="22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</row>
    <row r="301" spans="1:35" ht="17.399999999999999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2"/>
      <c r="L301" s="22"/>
      <c r="M301" s="22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</row>
    <row r="302" spans="1:35" ht="17.399999999999999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2"/>
      <c r="L302" s="22"/>
      <c r="M302" s="22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</row>
    <row r="303" spans="1:35" ht="17.399999999999999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2"/>
      <c r="L303" s="22"/>
      <c r="M303" s="22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</row>
    <row r="304" spans="1:35" ht="17.399999999999999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2"/>
      <c r="L304" s="22"/>
      <c r="M304" s="22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</row>
    <row r="305" spans="1:35" ht="17.399999999999999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2"/>
      <c r="L305" s="22"/>
      <c r="M305" s="22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</row>
    <row r="306" spans="1:35" ht="17.399999999999999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2"/>
      <c r="L306" s="22"/>
      <c r="M306" s="22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</row>
    <row r="307" spans="1:35" ht="17.399999999999999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2"/>
      <c r="L307" s="22"/>
      <c r="M307" s="22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</row>
    <row r="308" spans="1:35" ht="17.399999999999999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2"/>
      <c r="L308" s="22"/>
      <c r="M308" s="22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</row>
    <row r="309" spans="1:35" ht="17.39999999999999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2"/>
      <c r="L309" s="22"/>
      <c r="M309" s="22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</row>
    <row r="310" spans="1:35" ht="17.399999999999999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2"/>
      <c r="L310" s="22"/>
      <c r="M310" s="22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</row>
    <row r="311" spans="1:35" ht="17.399999999999999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2"/>
      <c r="L311" s="22"/>
      <c r="M311" s="22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</row>
    <row r="312" spans="1:35" ht="17.399999999999999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2"/>
      <c r="L312" s="22"/>
      <c r="M312" s="22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</row>
    <row r="313" spans="1:35" ht="17.399999999999999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2"/>
      <c r="L313" s="22"/>
      <c r="M313" s="22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</row>
    <row r="314" spans="1:35" ht="17.399999999999999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2"/>
      <c r="L314" s="22"/>
      <c r="M314" s="22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</row>
    <row r="315" spans="1:35" ht="17.399999999999999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2"/>
      <c r="L315" s="22"/>
      <c r="M315" s="22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</row>
    <row r="316" spans="1:35" ht="17.399999999999999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2"/>
      <c r="L316" s="22"/>
      <c r="M316" s="22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</row>
    <row r="317" spans="1:35" ht="17.399999999999999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2"/>
      <c r="L317" s="22"/>
      <c r="M317" s="22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</row>
    <row r="318" spans="1:35" ht="17.399999999999999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2"/>
      <c r="L318" s="22"/>
      <c r="M318" s="22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</row>
    <row r="319" spans="1:35" ht="17.39999999999999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2"/>
      <c r="L319" s="22"/>
      <c r="M319" s="22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</row>
    <row r="320" spans="1:35" ht="17.399999999999999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2"/>
      <c r="L320" s="22"/>
      <c r="M320" s="22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</row>
    <row r="321" spans="1:35" ht="17.399999999999999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2"/>
      <c r="L321" s="22"/>
      <c r="M321" s="22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</row>
    <row r="322" spans="1:35" ht="17.399999999999999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2"/>
      <c r="L322" s="22"/>
      <c r="M322" s="22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</row>
    <row r="323" spans="1:35" ht="17.399999999999999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2"/>
      <c r="L323" s="22"/>
      <c r="M323" s="22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</row>
    <row r="324" spans="1:35" ht="17.399999999999999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2"/>
      <c r="L324" s="22"/>
      <c r="M324" s="22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</row>
    <row r="325" spans="1:35" ht="17.399999999999999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2"/>
      <c r="L325" s="22"/>
      <c r="M325" s="22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</row>
    <row r="326" spans="1:35" ht="17.399999999999999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2"/>
      <c r="L326" s="22"/>
      <c r="M326" s="22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</row>
    <row r="327" spans="1:35" ht="17.399999999999999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2"/>
      <c r="L327" s="22"/>
      <c r="M327" s="22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</row>
    <row r="328" spans="1:35" ht="17.399999999999999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2"/>
      <c r="L328" s="22"/>
      <c r="M328" s="22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</row>
    <row r="329" spans="1:35" ht="17.39999999999999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2"/>
      <c r="L329" s="22"/>
      <c r="M329" s="22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</row>
    <row r="330" spans="1:35" ht="17.399999999999999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2"/>
      <c r="L330" s="22"/>
      <c r="M330" s="22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</row>
    <row r="331" spans="1:35" ht="17.399999999999999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2"/>
      <c r="L331" s="22"/>
      <c r="M331" s="22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</row>
    <row r="332" spans="1:35" ht="17.399999999999999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2"/>
      <c r="L332" s="22"/>
      <c r="M332" s="22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</row>
    <row r="333" spans="1:35" ht="17.399999999999999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2"/>
      <c r="L333" s="22"/>
      <c r="M333" s="22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</row>
    <row r="334" spans="1:35" ht="17.399999999999999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2"/>
      <c r="L334" s="22"/>
      <c r="M334" s="22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</row>
    <row r="335" spans="1:35" ht="17.399999999999999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2"/>
      <c r="L335" s="22"/>
      <c r="M335" s="22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</row>
    <row r="336" spans="1:35" ht="17.399999999999999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2"/>
      <c r="L336" s="22"/>
      <c r="M336" s="22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</row>
    <row r="337" spans="1:35" ht="17.399999999999999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2"/>
      <c r="L337" s="22"/>
      <c r="M337" s="22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</row>
    <row r="338" spans="1:35" ht="17.399999999999999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2"/>
      <c r="L338" s="22"/>
      <c r="M338" s="22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</row>
    <row r="339" spans="1:35" ht="17.39999999999999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2"/>
      <c r="L339" s="22"/>
      <c r="M339" s="22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</row>
    <row r="340" spans="1:35" ht="17.399999999999999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2"/>
      <c r="L340" s="22"/>
      <c r="M340" s="22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</row>
    <row r="341" spans="1:35" ht="17.399999999999999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2"/>
      <c r="L341" s="22"/>
      <c r="M341" s="22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</row>
    <row r="342" spans="1:35" ht="17.399999999999999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2"/>
      <c r="L342" s="22"/>
      <c r="M342" s="22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</row>
    <row r="343" spans="1:35" ht="17.399999999999999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2"/>
      <c r="L343" s="22"/>
      <c r="M343" s="22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</row>
    <row r="344" spans="1:35" ht="17.399999999999999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2"/>
      <c r="L344" s="22"/>
      <c r="M344" s="22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</row>
    <row r="345" spans="1:35" ht="17.399999999999999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2"/>
      <c r="L345" s="22"/>
      <c r="M345" s="22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</row>
    <row r="346" spans="1:35" ht="17.399999999999999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2"/>
      <c r="L346" s="22"/>
      <c r="M346" s="22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</row>
    <row r="347" spans="1:35" ht="17.399999999999999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2"/>
      <c r="L347" s="22"/>
      <c r="M347" s="22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</row>
    <row r="348" spans="1:35" ht="17.399999999999999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2"/>
      <c r="L348" s="22"/>
      <c r="M348" s="22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</row>
    <row r="349" spans="1:35" ht="17.39999999999999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2"/>
      <c r="L349" s="22"/>
      <c r="M349" s="22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</row>
    <row r="350" spans="1:35" ht="17.399999999999999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2"/>
      <c r="L350" s="22"/>
      <c r="M350" s="22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</row>
    <row r="351" spans="1:35" ht="17.399999999999999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2"/>
      <c r="L351" s="22"/>
      <c r="M351" s="22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</row>
    <row r="352" spans="1:35" ht="17.399999999999999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2"/>
      <c r="L352" s="22"/>
      <c r="M352" s="22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</row>
    <row r="353" spans="1:35" ht="17.399999999999999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2"/>
      <c r="L353" s="22"/>
      <c r="M353" s="22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</row>
    <row r="354" spans="1:35" ht="17.399999999999999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2"/>
      <c r="L354" s="22"/>
      <c r="M354" s="22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</row>
    <row r="355" spans="1:35" ht="17.399999999999999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2"/>
      <c r="L355" s="22"/>
      <c r="M355" s="22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</row>
    <row r="356" spans="1:35" ht="17.399999999999999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2"/>
      <c r="L356" s="22"/>
      <c r="M356" s="22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</row>
    <row r="357" spans="1:35" ht="17.399999999999999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2"/>
      <c r="L357" s="22"/>
      <c r="M357" s="22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</row>
    <row r="358" spans="1:35" ht="17.399999999999999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2"/>
      <c r="L358" s="22"/>
      <c r="M358" s="22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</row>
    <row r="359" spans="1:35" ht="17.39999999999999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2"/>
      <c r="L359" s="22"/>
      <c r="M359" s="22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</row>
    <row r="360" spans="1:35" ht="17.399999999999999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2"/>
      <c r="L360" s="22"/>
      <c r="M360" s="22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</row>
    <row r="361" spans="1:35" ht="17.399999999999999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2"/>
      <c r="L361" s="22"/>
      <c r="M361" s="22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</row>
    <row r="362" spans="1:35" ht="17.399999999999999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2"/>
      <c r="L362" s="22"/>
      <c r="M362" s="22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</row>
    <row r="363" spans="1:35" ht="17.399999999999999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2"/>
      <c r="L363" s="22"/>
      <c r="M363" s="22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</row>
    <row r="364" spans="1:35" ht="17.399999999999999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2"/>
      <c r="L364" s="22"/>
      <c r="M364" s="22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</row>
    <row r="365" spans="1:35" ht="17.399999999999999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2"/>
      <c r="L365" s="22"/>
      <c r="M365" s="22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</row>
    <row r="366" spans="1:35" ht="17.399999999999999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2"/>
      <c r="L366" s="22"/>
      <c r="M366" s="22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</row>
    <row r="367" spans="1:35" ht="17.399999999999999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2"/>
      <c r="L367" s="22"/>
      <c r="M367" s="22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</row>
    <row r="368" spans="1:35" ht="17.399999999999999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2"/>
      <c r="L368" s="22"/>
      <c r="M368" s="22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</row>
    <row r="369" spans="1:35" ht="17.39999999999999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2"/>
      <c r="L369" s="22"/>
      <c r="M369" s="22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</row>
    <row r="370" spans="1:35" ht="17.399999999999999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2"/>
      <c r="L370" s="22"/>
      <c r="M370" s="22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</row>
    <row r="371" spans="1:35" ht="17.399999999999999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2"/>
      <c r="L371" s="22"/>
      <c r="M371" s="22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</row>
    <row r="372" spans="1:35" ht="17.399999999999999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2"/>
      <c r="L372" s="22"/>
      <c r="M372" s="22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</row>
    <row r="373" spans="1:35" ht="17.399999999999999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2"/>
      <c r="L373" s="22"/>
      <c r="M373" s="22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</row>
    <row r="374" spans="1:35" ht="17.399999999999999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2"/>
      <c r="L374" s="22"/>
      <c r="M374" s="22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</row>
    <row r="375" spans="1:35" ht="17.399999999999999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2"/>
      <c r="L375" s="22"/>
      <c r="M375" s="22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</row>
    <row r="376" spans="1:35" ht="17.399999999999999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2"/>
      <c r="L376" s="22"/>
      <c r="M376" s="22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</row>
    <row r="377" spans="1:35" ht="17.399999999999999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2"/>
      <c r="L377" s="22"/>
      <c r="M377" s="22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</row>
    <row r="378" spans="1:35" ht="17.399999999999999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2"/>
      <c r="L378" s="22"/>
      <c r="M378" s="22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</row>
    <row r="379" spans="1:35" ht="17.39999999999999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2"/>
      <c r="L379" s="22"/>
      <c r="M379" s="22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</row>
    <row r="380" spans="1:35" ht="17.399999999999999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2"/>
      <c r="L380" s="22"/>
      <c r="M380" s="22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</row>
    <row r="381" spans="1:35" ht="17.399999999999999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2"/>
      <c r="L381" s="22"/>
      <c r="M381" s="22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</row>
    <row r="382" spans="1:35" ht="17.399999999999999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2"/>
      <c r="L382" s="22"/>
      <c r="M382" s="22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</row>
    <row r="383" spans="1:35" ht="17.399999999999999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2"/>
      <c r="L383" s="22"/>
      <c r="M383" s="22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</row>
    <row r="384" spans="1:35" ht="17.399999999999999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2"/>
      <c r="L384" s="22"/>
      <c r="M384" s="22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</row>
    <row r="385" spans="1:35" ht="17.399999999999999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2"/>
      <c r="L385" s="22"/>
      <c r="M385" s="22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</row>
    <row r="386" spans="1:35" ht="17.399999999999999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2"/>
      <c r="L386" s="22"/>
      <c r="M386" s="22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</row>
    <row r="387" spans="1:35" ht="17.399999999999999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2"/>
      <c r="L387" s="22"/>
      <c r="M387" s="22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</row>
    <row r="388" spans="1:35" ht="17.399999999999999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2"/>
      <c r="L388" s="22"/>
      <c r="M388" s="22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</row>
    <row r="389" spans="1:35" ht="17.39999999999999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2"/>
      <c r="L389" s="22"/>
      <c r="M389" s="22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</row>
    <row r="390" spans="1:35" ht="17.399999999999999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2"/>
      <c r="L390" s="22"/>
      <c r="M390" s="22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</row>
    <row r="391" spans="1:35" ht="17.399999999999999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2"/>
      <c r="L391" s="22"/>
      <c r="M391" s="22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</row>
    <row r="392" spans="1:35" ht="17.399999999999999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2"/>
      <c r="L392" s="22"/>
      <c r="M392" s="22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</row>
    <row r="393" spans="1:35" ht="17.399999999999999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2"/>
      <c r="L393" s="22"/>
      <c r="M393" s="22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</row>
    <row r="394" spans="1:35" ht="17.399999999999999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2"/>
      <c r="L394" s="22"/>
      <c r="M394" s="22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</row>
    <row r="395" spans="1:35" ht="17.399999999999999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2"/>
      <c r="L395" s="22"/>
      <c r="M395" s="22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</row>
    <row r="396" spans="1:35" ht="17.399999999999999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2"/>
      <c r="L396" s="22"/>
      <c r="M396" s="22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</row>
    <row r="397" spans="1:35" ht="17.399999999999999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2"/>
      <c r="L397" s="22"/>
      <c r="M397" s="22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</row>
    <row r="398" spans="1:35" ht="17.399999999999999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2"/>
      <c r="L398" s="22"/>
      <c r="M398" s="22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</row>
    <row r="399" spans="1:35" ht="17.3999999999999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2"/>
      <c r="L399" s="22"/>
      <c r="M399" s="22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</row>
    <row r="400" spans="1:35" ht="17.399999999999999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2"/>
      <c r="L400" s="22"/>
      <c r="M400" s="22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</row>
    <row r="401" spans="1:35" ht="17.399999999999999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2"/>
      <c r="L401" s="22"/>
      <c r="M401" s="22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</row>
    <row r="402" spans="1:35" ht="17.399999999999999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2"/>
      <c r="L402" s="22"/>
      <c r="M402" s="22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</row>
    <row r="403" spans="1:35" ht="17.399999999999999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2"/>
      <c r="L403" s="22"/>
      <c r="M403" s="22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</row>
    <row r="404" spans="1:35" ht="17.399999999999999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2"/>
      <c r="L404" s="22"/>
      <c r="M404" s="22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</row>
    <row r="405" spans="1:35" ht="17.399999999999999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2"/>
      <c r="L405" s="22"/>
      <c r="M405" s="22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</row>
    <row r="406" spans="1:35" ht="17.399999999999999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2"/>
      <c r="L406" s="22"/>
      <c r="M406" s="22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</row>
    <row r="407" spans="1:35" ht="17.399999999999999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2"/>
      <c r="L407" s="22"/>
      <c r="M407" s="22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</row>
    <row r="408" spans="1:35" ht="17.399999999999999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2"/>
      <c r="L408" s="22"/>
      <c r="M408" s="22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</row>
    <row r="409" spans="1:35" ht="17.39999999999999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2"/>
      <c r="L409" s="22"/>
      <c r="M409" s="22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</row>
    <row r="410" spans="1:35" ht="17.399999999999999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2"/>
      <c r="L410" s="22"/>
      <c r="M410" s="22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</row>
    <row r="411" spans="1:35" ht="17.399999999999999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2"/>
      <c r="L411" s="22"/>
      <c r="M411" s="22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</row>
    <row r="412" spans="1:35" ht="17.399999999999999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2"/>
      <c r="L412" s="22"/>
      <c r="M412" s="22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</row>
    <row r="413" spans="1:35" ht="17.399999999999999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2"/>
      <c r="L413" s="22"/>
      <c r="M413" s="22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</row>
    <row r="414" spans="1:35" ht="17.399999999999999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2"/>
      <c r="L414" s="22"/>
      <c r="M414" s="22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</row>
    <row r="415" spans="1:35" ht="17.399999999999999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2"/>
      <c r="L415" s="22"/>
      <c r="M415" s="22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</row>
    <row r="416" spans="1:35" ht="17.399999999999999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2"/>
      <c r="L416" s="22"/>
      <c r="M416" s="22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</row>
    <row r="417" spans="1:35" ht="17.399999999999999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2"/>
      <c r="L417" s="22"/>
      <c r="M417" s="22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</row>
    <row r="418" spans="1:35" ht="17.399999999999999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2"/>
      <c r="L418" s="22"/>
      <c r="M418" s="22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</row>
    <row r="419" spans="1:35" ht="17.39999999999999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2"/>
      <c r="L419" s="22"/>
      <c r="M419" s="22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</row>
    <row r="420" spans="1:35" ht="17.399999999999999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2"/>
      <c r="L420" s="22"/>
      <c r="M420" s="22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</row>
    <row r="421" spans="1:35" ht="17.399999999999999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2"/>
      <c r="L421" s="22"/>
      <c r="M421" s="22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</row>
    <row r="422" spans="1:35" ht="17.399999999999999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2"/>
      <c r="L422" s="22"/>
      <c r="M422" s="22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</row>
    <row r="423" spans="1:35" ht="17.399999999999999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2"/>
      <c r="L423" s="22"/>
      <c r="M423" s="22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</row>
    <row r="424" spans="1:35" ht="17.399999999999999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2"/>
      <c r="L424" s="22"/>
      <c r="M424" s="22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spans="1:35" ht="17.399999999999999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2"/>
      <c r="L425" s="22"/>
      <c r="M425" s="22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spans="1:35" ht="17.399999999999999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2"/>
      <c r="L426" s="22"/>
      <c r="M426" s="22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spans="1:35" ht="17.399999999999999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2"/>
      <c r="L427" s="22"/>
      <c r="M427" s="22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spans="1:35" ht="17.399999999999999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2"/>
      <c r="L428" s="22"/>
      <c r="M428" s="22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spans="1:35" ht="17.39999999999999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2"/>
      <c r="L429" s="22"/>
      <c r="M429" s="22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spans="1:35" ht="17.399999999999999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2"/>
      <c r="L430" s="22"/>
      <c r="M430" s="22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spans="1:35" ht="17.399999999999999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2"/>
      <c r="L431" s="22"/>
      <c r="M431" s="22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spans="1:35" ht="17.399999999999999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2"/>
      <c r="L432" s="22"/>
      <c r="M432" s="22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spans="1:35" ht="17.399999999999999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2"/>
      <c r="L433" s="22"/>
      <c r="M433" s="22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spans="1:35" ht="17.399999999999999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2"/>
      <c r="L434" s="22"/>
      <c r="M434" s="22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spans="1:35" ht="17.399999999999999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2"/>
      <c r="L435" s="22"/>
      <c r="M435" s="22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spans="1:35" ht="17.399999999999999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2"/>
      <c r="L436" s="22"/>
      <c r="M436" s="22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spans="1:35" ht="17.399999999999999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2"/>
      <c r="L437" s="22"/>
      <c r="M437" s="22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spans="1:35" ht="17.399999999999999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2"/>
      <c r="L438" s="22"/>
      <c r="M438" s="22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spans="1:35" ht="17.39999999999999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2"/>
      <c r="L439" s="22"/>
      <c r="M439" s="22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spans="1:35" ht="17.399999999999999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2"/>
      <c r="L440" s="22"/>
      <c r="M440" s="22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spans="1:35" ht="17.399999999999999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2"/>
      <c r="L441" s="22"/>
      <c r="M441" s="22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spans="1:35" ht="17.399999999999999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2"/>
      <c r="L442" s="22"/>
      <c r="M442" s="22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spans="1:35" ht="17.399999999999999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2"/>
      <c r="L443" s="22"/>
      <c r="M443" s="22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spans="1:35" ht="17.399999999999999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2"/>
      <c r="L444" s="22"/>
      <c r="M444" s="22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spans="1:35" ht="17.399999999999999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2"/>
      <c r="L445" s="22"/>
      <c r="M445" s="22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spans="1:35" ht="17.399999999999999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2"/>
      <c r="L446" s="22"/>
      <c r="M446" s="22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spans="1:35" ht="17.399999999999999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2"/>
      <c r="L447" s="22"/>
      <c r="M447" s="22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spans="1:35" ht="17.399999999999999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2"/>
      <c r="L448" s="22"/>
      <c r="M448" s="22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spans="1:35" ht="17.39999999999999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2"/>
      <c r="L449" s="22"/>
      <c r="M449" s="22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spans="1:35" ht="17.399999999999999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2"/>
      <c r="L450" s="22"/>
      <c r="M450" s="22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spans="1:35" ht="17.399999999999999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2"/>
      <c r="L451" s="22"/>
      <c r="M451" s="22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spans="1:35" ht="17.399999999999999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2"/>
      <c r="L452" s="22"/>
      <c r="M452" s="22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spans="1:35" ht="17.399999999999999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2"/>
      <c r="L453" s="22"/>
      <c r="M453" s="22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spans="1:35" ht="17.399999999999999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2"/>
      <c r="L454" s="22"/>
      <c r="M454" s="22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spans="1:35" ht="17.399999999999999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2"/>
      <c r="L455" s="22"/>
      <c r="M455" s="22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spans="1:35" ht="17.399999999999999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2"/>
      <c r="L456" s="22"/>
      <c r="M456" s="22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</row>
    <row r="457" spans="1:35" ht="17.399999999999999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2"/>
      <c r="L457" s="22"/>
      <c r="M457" s="22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</row>
    <row r="458" spans="1:35" ht="17.399999999999999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2"/>
      <c r="L458" s="22"/>
      <c r="M458" s="22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</row>
    <row r="459" spans="1:35" ht="17.39999999999999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2"/>
      <c r="L459" s="22"/>
      <c r="M459" s="22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</row>
    <row r="460" spans="1:35" ht="17.399999999999999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2"/>
      <c r="L460" s="22"/>
      <c r="M460" s="22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</row>
    <row r="461" spans="1:35" ht="17.399999999999999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2"/>
      <c r="L461" s="22"/>
      <c r="M461" s="22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</row>
    <row r="462" spans="1:35" ht="17.399999999999999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2"/>
      <c r="L462" s="22"/>
      <c r="M462" s="22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</row>
    <row r="463" spans="1:35" ht="17.399999999999999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2"/>
      <c r="L463" s="22"/>
      <c r="M463" s="22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</row>
    <row r="464" spans="1:35" ht="17.399999999999999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2"/>
      <c r="L464" s="22"/>
      <c r="M464" s="22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</row>
    <row r="465" spans="1:35" ht="17.399999999999999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2"/>
      <c r="L465" s="22"/>
      <c r="M465" s="22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</row>
    <row r="466" spans="1:35" ht="17.399999999999999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2"/>
      <c r="L466" s="22"/>
      <c r="M466" s="22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</row>
    <row r="467" spans="1:35" ht="17.399999999999999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2"/>
      <c r="L467" s="22"/>
      <c r="M467" s="22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</row>
    <row r="468" spans="1:35" ht="17.399999999999999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2"/>
      <c r="L468" s="22"/>
      <c r="M468" s="22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</row>
    <row r="469" spans="1:35" ht="17.39999999999999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2"/>
      <c r="L469" s="22"/>
      <c r="M469" s="22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</row>
    <row r="470" spans="1:35" ht="17.399999999999999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2"/>
      <c r="L470" s="22"/>
      <c r="M470" s="22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</row>
    <row r="471" spans="1:35" ht="17.399999999999999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2"/>
      <c r="L471" s="22"/>
      <c r="M471" s="22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</row>
    <row r="472" spans="1:35" ht="17.399999999999999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2"/>
      <c r="L472" s="22"/>
      <c r="M472" s="22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</row>
    <row r="473" spans="1:35" ht="17.399999999999999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2"/>
      <c r="L473" s="22"/>
      <c r="M473" s="22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</row>
    <row r="474" spans="1:35" ht="17.399999999999999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2"/>
      <c r="L474" s="22"/>
      <c r="M474" s="22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</row>
    <row r="475" spans="1:35" ht="17.399999999999999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2"/>
      <c r="L475" s="22"/>
      <c r="M475" s="22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</row>
    <row r="476" spans="1:35" ht="17.399999999999999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2"/>
      <c r="L476" s="22"/>
      <c r="M476" s="22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</row>
    <row r="477" spans="1:35" ht="17.399999999999999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2"/>
      <c r="L477" s="22"/>
      <c r="M477" s="22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</row>
    <row r="478" spans="1:35" ht="17.399999999999999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2"/>
      <c r="L478" s="22"/>
      <c r="M478" s="22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</row>
    <row r="479" spans="1:35" ht="17.39999999999999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2"/>
      <c r="L479" s="22"/>
      <c r="M479" s="22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</row>
    <row r="480" spans="1:35" ht="17.399999999999999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2"/>
      <c r="L480" s="22"/>
      <c r="M480" s="22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</row>
    <row r="481" spans="1:35" ht="17.399999999999999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2"/>
      <c r="L481" s="22"/>
      <c r="M481" s="22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</row>
    <row r="482" spans="1:35" ht="17.399999999999999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2"/>
      <c r="L482" s="22"/>
      <c r="M482" s="22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</row>
    <row r="483" spans="1:35" ht="17.399999999999999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2"/>
      <c r="L483" s="22"/>
      <c r="M483" s="22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</row>
    <row r="484" spans="1:35" ht="17.399999999999999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2"/>
      <c r="L484" s="22"/>
      <c r="M484" s="22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</row>
    <row r="485" spans="1:35" ht="17.399999999999999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2"/>
      <c r="L485" s="22"/>
      <c r="M485" s="22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</row>
    <row r="486" spans="1:35" ht="17.399999999999999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2"/>
      <c r="L486" s="22"/>
      <c r="M486" s="22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</row>
    <row r="487" spans="1:35" ht="17.399999999999999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2"/>
      <c r="L487" s="22"/>
      <c r="M487" s="22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</row>
    <row r="488" spans="1:35" ht="17.399999999999999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2"/>
      <c r="L488" s="22"/>
      <c r="M488" s="22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</row>
    <row r="489" spans="1:35" ht="17.39999999999999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2"/>
      <c r="L489" s="22"/>
      <c r="M489" s="22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</row>
    <row r="490" spans="1:35" ht="17.399999999999999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2"/>
      <c r="L490" s="22"/>
      <c r="M490" s="22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</row>
    <row r="491" spans="1:35" ht="17.399999999999999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2"/>
      <c r="L491" s="22"/>
      <c r="M491" s="22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</row>
    <row r="492" spans="1:35" ht="17.399999999999999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2"/>
      <c r="L492" s="22"/>
      <c r="M492" s="22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</row>
    <row r="493" spans="1:35" ht="17.399999999999999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2"/>
      <c r="L493" s="22"/>
      <c r="M493" s="22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</row>
    <row r="494" spans="1:35" ht="17.399999999999999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2"/>
      <c r="L494" s="22"/>
      <c r="M494" s="22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</row>
    <row r="495" spans="1:35" ht="17.399999999999999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2"/>
      <c r="L495" s="22"/>
      <c r="M495" s="22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</row>
    <row r="496" spans="1:35" ht="17.399999999999999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2"/>
      <c r="L496" s="22"/>
      <c r="M496" s="22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</row>
    <row r="497" spans="1:35" ht="17.399999999999999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2"/>
      <c r="L497" s="22"/>
      <c r="M497" s="22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</row>
    <row r="498" spans="1:35" ht="17.399999999999999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2"/>
      <c r="L498" s="22"/>
      <c r="M498" s="22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</row>
    <row r="499" spans="1:35" ht="17.3999999999999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2"/>
      <c r="L499" s="22"/>
      <c r="M499" s="22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</row>
    <row r="500" spans="1:35" ht="17.399999999999999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2"/>
      <c r="L500" s="22"/>
      <c r="M500" s="22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</row>
    <row r="501" spans="1:35" ht="17.399999999999999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2"/>
      <c r="L501" s="22"/>
      <c r="M501" s="22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</row>
    <row r="502" spans="1:35" ht="17.399999999999999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2"/>
      <c r="L502" s="22"/>
      <c r="M502" s="22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</row>
    <row r="503" spans="1:35" ht="17.399999999999999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2"/>
      <c r="L503" s="22"/>
      <c r="M503" s="22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</row>
    <row r="504" spans="1:35" ht="17.399999999999999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2"/>
      <c r="L504" s="22"/>
      <c r="M504" s="22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</row>
    <row r="505" spans="1:35" ht="17.399999999999999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2"/>
      <c r="L505" s="22"/>
      <c r="M505" s="22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</row>
    <row r="506" spans="1:35" ht="17.399999999999999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2"/>
      <c r="L506" s="22"/>
      <c r="M506" s="22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</row>
    <row r="507" spans="1:35" ht="17.399999999999999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2"/>
      <c r="L507" s="22"/>
      <c r="M507" s="22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</row>
    <row r="508" spans="1:35" ht="17.399999999999999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2"/>
      <c r="L508" s="22"/>
      <c r="M508" s="22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</row>
    <row r="509" spans="1:35" ht="17.39999999999999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2"/>
      <c r="L509" s="22"/>
      <c r="M509" s="22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</row>
    <row r="510" spans="1:35" ht="17.399999999999999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2"/>
      <c r="L510" s="22"/>
      <c r="M510" s="22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</row>
    <row r="511" spans="1:35" ht="17.399999999999999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2"/>
      <c r="L511" s="22"/>
      <c r="M511" s="22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</row>
    <row r="512" spans="1:35" ht="17.399999999999999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2"/>
      <c r="L512" s="22"/>
      <c r="M512" s="22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</row>
    <row r="513" spans="1:35" ht="17.399999999999999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2"/>
      <c r="L513" s="22"/>
      <c r="M513" s="22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</row>
    <row r="514" spans="1:35" ht="17.399999999999999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2"/>
      <c r="L514" s="22"/>
      <c r="M514" s="22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</row>
    <row r="515" spans="1:35" ht="17.399999999999999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2"/>
      <c r="L515" s="22"/>
      <c r="M515" s="22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</row>
    <row r="516" spans="1:35" ht="17.399999999999999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2"/>
      <c r="L516" s="22"/>
      <c r="M516" s="22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</row>
    <row r="517" spans="1:35" ht="17.399999999999999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2"/>
      <c r="L517" s="22"/>
      <c r="M517" s="22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</row>
    <row r="518" spans="1:35" ht="17.399999999999999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2"/>
      <c r="L518" s="22"/>
      <c r="M518" s="22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</row>
    <row r="519" spans="1:35" ht="17.39999999999999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2"/>
      <c r="L519" s="22"/>
      <c r="M519" s="22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</row>
    <row r="520" spans="1:35" ht="17.399999999999999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2"/>
      <c r="L520" s="22"/>
      <c r="M520" s="22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</row>
    <row r="521" spans="1:35" ht="17.399999999999999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2"/>
      <c r="L521" s="22"/>
      <c r="M521" s="22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</row>
    <row r="522" spans="1:35" ht="17.399999999999999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2"/>
      <c r="L522" s="22"/>
      <c r="M522" s="22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</row>
    <row r="523" spans="1:35" ht="17.399999999999999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2"/>
      <c r="L523" s="22"/>
      <c r="M523" s="22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</row>
    <row r="524" spans="1:35" ht="17.399999999999999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2"/>
      <c r="L524" s="22"/>
      <c r="M524" s="22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</row>
    <row r="525" spans="1:35" ht="17.399999999999999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2"/>
      <c r="L525" s="22"/>
      <c r="M525" s="22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</row>
    <row r="526" spans="1:35" ht="17.399999999999999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2"/>
      <c r="L526" s="22"/>
      <c r="M526" s="22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</row>
    <row r="527" spans="1:35" ht="17.399999999999999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2"/>
      <c r="L527" s="22"/>
      <c r="M527" s="22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</row>
    <row r="528" spans="1:35" ht="17.399999999999999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2"/>
      <c r="L528" s="22"/>
      <c r="M528" s="22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</row>
    <row r="529" spans="1:35" ht="17.39999999999999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2"/>
      <c r="L529" s="22"/>
      <c r="M529" s="22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</row>
    <row r="530" spans="1:35" ht="17.399999999999999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2"/>
      <c r="L530" s="22"/>
      <c r="M530" s="22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</row>
    <row r="531" spans="1:35" ht="17.399999999999999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2"/>
      <c r="L531" s="22"/>
      <c r="M531" s="22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</row>
    <row r="532" spans="1:35" ht="17.399999999999999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2"/>
      <c r="L532" s="22"/>
      <c r="M532" s="22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</row>
    <row r="533" spans="1:35" ht="17.399999999999999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2"/>
      <c r="L533" s="22"/>
      <c r="M533" s="22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</row>
    <row r="534" spans="1:35" ht="17.399999999999999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2"/>
      <c r="L534" s="22"/>
      <c r="M534" s="22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</row>
    <row r="535" spans="1:35" ht="17.399999999999999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2"/>
      <c r="L535" s="22"/>
      <c r="M535" s="22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</row>
    <row r="536" spans="1:35" ht="17.399999999999999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2"/>
      <c r="L536" s="22"/>
      <c r="M536" s="22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</row>
    <row r="537" spans="1:35" ht="17.399999999999999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2"/>
      <c r="L537" s="22"/>
      <c r="M537" s="22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</row>
    <row r="538" spans="1:35" ht="17.399999999999999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2"/>
      <c r="L538" s="22"/>
      <c r="M538" s="22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</row>
    <row r="539" spans="1:35" ht="17.39999999999999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2"/>
      <c r="L539" s="22"/>
      <c r="M539" s="22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</row>
    <row r="540" spans="1:35" ht="17.399999999999999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2"/>
      <c r="L540" s="22"/>
      <c r="M540" s="22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</row>
    <row r="541" spans="1:35" ht="17.399999999999999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2"/>
      <c r="L541" s="22"/>
      <c r="M541" s="22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</row>
    <row r="542" spans="1:35" ht="17.399999999999999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2"/>
      <c r="L542" s="22"/>
      <c r="M542" s="22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</row>
    <row r="543" spans="1:35" ht="17.399999999999999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2"/>
      <c r="L543" s="22"/>
      <c r="M543" s="22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</row>
    <row r="544" spans="1:35" ht="17.399999999999999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2"/>
      <c r="L544" s="22"/>
      <c r="M544" s="22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</row>
    <row r="545" spans="1:35" ht="17.399999999999999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2"/>
      <c r="L545" s="22"/>
      <c r="M545" s="22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</row>
    <row r="546" spans="1:35" ht="17.399999999999999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2"/>
      <c r="L546" s="22"/>
      <c r="M546" s="22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</row>
    <row r="547" spans="1:35" ht="17.399999999999999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2"/>
      <c r="L547" s="22"/>
      <c r="M547" s="22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</row>
    <row r="548" spans="1:35" ht="17.399999999999999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2"/>
      <c r="L548" s="22"/>
      <c r="M548" s="22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</row>
    <row r="549" spans="1:35" ht="17.39999999999999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2"/>
      <c r="L549" s="22"/>
      <c r="M549" s="22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</row>
    <row r="550" spans="1:35" ht="17.399999999999999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2"/>
      <c r="L550" s="22"/>
      <c r="M550" s="22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</row>
    <row r="551" spans="1:35" ht="17.399999999999999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2"/>
      <c r="L551" s="22"/>
      <c r="M551" s="22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</row>
    <row r="552" spans="1:35" ht="17.399999999999999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2"/>
      <c r="L552" s="22"/>
      <c r="M552" s="22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</row>
    <row r="553" spans="1:35" ht="17.399999999999999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2"/>
      <c r="L553" s="22"/>
      <c r="M553" s="22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</row>
    <row r="554" spans="1:35" ht="17.399999999999999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2"/>
      <c r="L554" s="22"/>
      <c r="M554" s="22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</row>
    <row r="555" spans="1:35" ht="17.399999999999999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2"/>
      <c r="L555" s="22"/>
      <c r="M555" s="22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</row>
    <row r="556" spans="1:35" ht="17.399999999999999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2"/>
      <c r="L556" s="22"/>
      <c r="M556" s="22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</row>
    <row r="557" spans="1:35" ht="17.399999999999999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2"/>
      <c r="L557" s="22"/>
      <c r="M557" s="22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</row>
    <row r="558" spans="1:35" ht="17.399999999999999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2"/>
      <c r="L558" s="22"/>
      <c r="M558" s="22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</row>
    <row r="559" spans="1:35" ht="17.39999999999999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2"/>
      <c r="L559" s="22"/>
      <c r="M559" s="22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</row>
    <row r="560" spans="1:35" ht="17.399999999999999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2"/>
      <c r="L560" s="22"/>
      <c r="M560" s="22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</row>
    <row r="561" spans="1:35" ht="17.399999999999999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2"/>
      <c r="L561" s="22"/>
      <c r="M561" s="22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</row>
    <row r="562" spans="1:35" ht="17.399999999999999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2"/>
      <c r="L562" s="22"/>
      <c r="M562" s="22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</row>
    <row r="563" spans="1:35" ht="17.399999999999999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2"/>
      <c r="L563" s="22"/>
      <c r="M563" s="22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</row>
    <row r="564" spans="1:35" ht="17.399999999999999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2"/>
      <c r="L564" s="22"/>
      <c r="M564" s="22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</row>
    <row r="565" spans="1:35" ht="17.399999999999999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2"/>
      <c r="L565" s="22"/>
      <c r="M565" s="22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</row>
    <row r="566" spans="1:35" ht="17.399999999999999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2"/>
      <c r="L566" s="22"/>
      <c r="M566" s="22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</row>
    <row r="567" spans="1:35" ht="17.399999999999999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2"/>
      <c r="L567" s="22"/>
      <c r="M567" s="22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</row>
    <row r="568" spans="1:35" ht="17.399999999999999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2"/>
      <c r="L568" s="22"/>
      <c r="M568" s="22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</row>
    <row r="569" spans="1:35" ht="17.39999999999999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2"/>
      <c r="L569" s="22"/>
      <c r="M569" s="22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</row>
    <row r="570" spans="1:35" ht="17.399999999999999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2"/>
      <c r="L570" s="22"/>
      <c r="M570" s="22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</row>
    <row r="571" spans="1:35" ht="17.399999999999999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2"/>
      <c r="L571" s="22"/>
      <c r="M571" s="22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</row>
    <row r="572" spans="1:35" ht="17.399999999999999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2"/>
      <c r="L572" s="22"/>
      <c r="M572" s="22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</row>
    <row r="573" spans="1:35" ht="17.399999999999999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2"/>
      <c r="L573" s="22"/>
      <c r="M573" s="22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</row>
    <row r="574" spans="1:35" ht="17.399999999999999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2"/>
      <c r="L574" s="22"/>
      <c r="M574" s="22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</row>
    <row r="575" spans="1:35" ht="17.399999999999999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2"/>
      <c r="L575" s="22"/>
      <c r="M575" s="22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</row>
    <row r="576" spans="1:35" ht="17.399999999999999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2"/>
      <c r="L576" s="22"/>
      <c r="M576" s="22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</row>
    <row r="577" spans="1:35" ht="17.399999999999999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2"/>
      <c r="L577" s="22"/>
      <c r="M577" s="22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</row>
    <row r="578" spans="1:35" ht="17.399999999999999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2"/>
      <c r="L578" s="22"/>
      <c r="M578" s="22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</row>
    <row r="579" spans="1:35" ht="17.39999999999999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2"/>
      <c r="L579" s="22"/>
      <c r="M579" s="22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</row>
    <row r="580" spans="1:35" ht="17.399999999999999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2"/>
      <c r="L580" s="22"/>
      <c r="M580" s="22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</row>
    <row r="581" spans="1:35" ht="17.399999999999999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2"/>
      <c r="L581" s="22"/>
      <c r="M581" s="22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</row>
    <row r="582" spans="1:35" ht="17.399999999999999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2"/>
      <c r="L582" s="22"/>
      <c r="M582" s="22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</row>
    <row r="583" spans="1:35" ht="17.399999999999999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2"/>
      <c r="L583" s="22"/>
      <c r="M583" s="22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</row>
    <row r="584" spans="1:35" ht="17.399999999999999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2"/>
      <c r="L584" s="22"/>
      <c r="M584" s="22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</row>
    <row r="585" spans="1:35" ht="17.399999999999999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2"/>
      <c r="L585" s="22"/>
      <c r="M585" s="22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</row>
    <row r="586" spans="1:35" ht="17.399999999999999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2"/>
      <c r="L586" s="22"/>
      <c r="M586" s="22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</row>
    <row r="587" spans="1:35" ht="17.399999999999999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2"/>
      <c r="L587" s="22"/>
      <c r="M587" s="22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</row>
    <row r="588" spans="1:35" ht="17.399999999999999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2"/>
      <c r="L588" s="22"/>
      <c r="M588" s="22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</row>
    <row r="589" spans="1:35" ht="17.39999999999999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2"/>
      <c r="L589" s="22"/>
      <c r="M589" s="22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</row>
    <row r="590" spans="1:35" ht="17.399999999999999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2"/>
      <c r="L590" s="22"/>
      <c r="M590" s="22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</row>
    <row r="591" spans="1:35" ht="17.399999999999999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2"/>
      <c r="L591" s="22"/>
      <c r="M591" s="22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</row>
    <row r="592" spans="1:35" ht="17.399999999999999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2"/>
      <c r="L592" s="22"/>
      <c r="M592" s="22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</row>
    <row r="593" spans="1:35" ht="17.399999999999999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2"/>
      <c r="L593" s="22"/>
      <c r="M593" s="22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</row>
    <row r="594" spans="1:35" ht="17.399999999999999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2"/>
      <c r="L594" s="22"/>
      <c r="M594" s="22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</row>
    <row r="595" spans="1:35" ht="17.399999999999999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2"/>
      <c r="L595" s="22"/>
      <c r="M595" s="22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</row>
    <row r="596" spans="1:35" ht="17.399999999999999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2"/>
      <c r="L596" s="22"/>
      <c r="M596" s="22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</row>
    <row r="597" spans="1:35" ht="17.399999999999999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2"/>
      <c r="L597" s="22"/>
      <c r="M597" s="22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</row>
    <row r="598" spans="1:35" ht="17.399999999999999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2"/>
      <c r="L598" s="22"/>
      <c r="M598" s="22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</row>
    <row r="599" spans="1:35" ht="17.3999999999999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2"/>
      <c r="L599" s="22"/>
      <c r="M599" s="22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</row>
    <row r="600" spans="1:35" ht="17.399999999999999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2"/>
      <c r="L600" s="22"/>
      <c r="M600" s="22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</row>
    <row r="601" spans="1:35" ht="17.399999999999999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2"/>
      <c r="L601" s="22"/>
      <c r="M601" s="22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</row>
    <row r="602" spans="1:35" ht="17.399999999999999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2"/>
      <c r="L602" s="22"/>
      <c r="M602" s="22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</row>
    <row r="603" spans="1:35" ht="17.399999999999999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2"/>
      <c r="L603" s="22"/>
      <c r="M603" s="22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</row>
    <row r="604" spans="1:35" ht="17.399999999999999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2"/>
      <c r="L604" s="22"/>
      <c r="M604" s="22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</row>
    <row r="605" spans="1:35" ht="17.399999999999999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2"/>
      <c r="L605" s="22"/>
      <c r="M605" s="22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</row>
    <row r="606" spans="1:35" ht="17.399999999999999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2"/>
      <c r="L606" s="22"/>
      <c r="M606" s="22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</row>
    <row r="607" spans="1:35" ht="17.399999999999999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2"/>
      <c r="L607" s="22"/>
      <c r="M607" s="22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</row>
    <row r="608" spans="1:35" ht="17.399999999999999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2"/>
      <c r="L608" s="22"/>
      <c r="M608" s="22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</row>
    <row r="609" spans="1:35" ht="17.39999999999999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2"/>
      <c r="L609" s="22"/>
      <c r="M609" s="22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</row>
    <row r="610" spans="1:35" ht="17.399999999999999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2"/>
      <c r="L610" s="22"/>
      <c r="M610" s="22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</row>
    <row r="611" spans="1:35" ht="17.399999999999999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2"/>
      <c r="L611" s="22"/>
      <c r="M611" s="22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</row>
    <row r="612" spans="1:35" ht="17.399999999999999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2"/>
      <c r="L612" s="22"/>
      <c r="M612" s="22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</row>
    <row r="613" spans="1:35" ht="17.399999999999999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2"/>
      <c r="L613" s="22"/>
      <c r="M613" s="22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</row>
    <row r="614" spans="1:35" ht="17.399999999999999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2"/>
      <c r="L614" s="22"/>
      <c r="M614" s="22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</row>
    <row r="615" spans="1:35" ht="17.399999999999999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2"/>
      <c r="L615" s="22"/>
      <c r="M615" s="22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</row>
    <row r="616" spans="1:35" ht="17.399999999999999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2"/>
      <c r="L616" s="22"/>
      <c r="M616" s="22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</row>
    <row r="617" spans="1:35" ht="17.399999999999999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2"/>
      <c r="L617" s="22"/>
      <c r="M617" s="22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</row>
    <row r="618" spans="1:35" ht="17.399999999999999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2"/>
      <c r="L618" s="22"/>
      <c r="M618" s="22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</row>
    <row r="619" spans="1:35" ht="17.39999999999999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2"/>
      <c r="L619" s="22"/>
      <c r="M619" s="22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</row>
    <row r="620" spans="1:35" ht="17.399999999999999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2"/>
      <c r="L620" s="22"/>
      <c r="M620" s="22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</row>
    <row r="621" spans="1:35" ht="17.399999999999999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2"/>
      <c r="L621" s="22"/>
      <c r="M621" s="22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</row>
    <row r="622" spans="1:35" ht="17.399999999999999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2"/>
      <c r="L622" s="22"/>
      <c r="M622" s="22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</row>
    <row r="623" spans="1:35" ht="17.399999999999999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2"/>
      <c r="L623" s="22"/>
      <c r="M623" s="22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</row>
    <row r="624" spans="1:35" ht="17.399999999999999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2"/>
      <c r="L624" s="22"/>
      <c r="M624" s="22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</row>
    <row r="625" spans="1:35" ht="17.399999999999999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2"/>
      <c r="L625" s="22"/>
      <c r="M625" s="22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</row>
    <row r="626" spans="1:35" ht="17.399999999999999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2"/>
      <c r="L626" s="22"/>
      <c r="M626" s="22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</row>
    <row r="627" spans="1:35" ht="17.399999999999999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2"/>
      <c r="L627" s="22"/>
      <c r="M627" s="22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</row>
    <row r="628" spans="1:35" ht="17.399999999999999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2"/>
      <c r="L628" s="22"/>
      <c r="M628" s="22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</row>
    <row r="629" spans="1:35" ht="17.39999999999999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2"/>
      <c r="L629" s="22"/>
      <c r="M629" s="22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</row>
    <row r="630" spans="1:35" ht="17.399999999999999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2"/>
      <c r="L630" s="22"/>
      <c r="M630" s="22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</row>
    <row r="631" spans="1:35" ht="17.399999999999999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2"/>
      <c r="L631" s="22"/>
      <c r="M631" s="22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</row>
    <row r="632" spans="1:35" ht="17.399999999999999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2"/>
      <c r="L632" s="22"/>
      <c r="M632" s="22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</row>
    <row r="633" spans="1:35" ht="17.399999999999999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2"/>
      <c r="L633" s="22"/>
      <c r="M633" s="22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</row>
    <row r="634" spans="1:35" ht="17.399999999999999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2"/>
      <c r="L634" s="22"/>
      <c r="M634" s="22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</row>
    <row r="635" spans="1:35" ht="17.399999999999999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2"/>
      <c r="L635" s="22"/>
      <c r="M635" s="22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</row>
    <row r="636" spans="1:35" ht="17.399999999999999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2"/>
      <c r="L636" s="22"/>
      <c r="M636" s="22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</row>
    <row r="637" spans="1:35" ht="17.399999999999999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2"/>
      <c r="L637" s="22"/>
      <c r="M637" s="22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</row>
    <row r="638" spans="1:35" ht="17.399999999999999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2"/>
      <c r="L638" s="22"/>
      <c r="M638" s="22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</row>
    <row r="639" spans="1:35" ht="17.39999999999999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2"/>
      <c r="L639" s="22"/>
      <c r="M639" s="22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</row>
    <row r="640" spans="1:35" ht="17.399999999999999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2"/>
      <c r="L640" s="22"/>
      <c r="M640" s="22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</row>
    <row r="641" spans="1:35" ht="17.399999999999999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2"/>
      <c r="L641" s="22"/>
      <c r="M641" s="22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</row>
    <row r="642" spans="1:35" ht="17.399999999999999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2"/>
      <c r="L642" s="22"/>
      <c r="M642" s="22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</row>
    <row r="643" spans="1:35" ht="17.399999999999999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2"/>
      <c r="L643" s="22"/>
      <c r="M643" s="22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</row>
    <row r="644" spans="1:35" ht="17.399999999999999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2"/>
      <c r="L644" s="22"/>
      <c r="M644" s="22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</row>
    <row r="645" spans="1:35" ht="17.399999999999999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2"/>
      <c r="L645" s="22"/>
      <c r="M645" s="22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</row>
    <row r="646" spans="1:35" ht="17.399999999999999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2"/>
      <c r="L646" s="22"/>
      <c r="M646" s="22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</row>
    <row r="647" spans="1:35" ht="17.399999999999999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2"/>
      <c r="L647" s="22"/>
      <c r="M647" s="22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</row>
    <row r="648" spans="1:35" ht="17.399999999999999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2"/>
      <c r="L648" s="22"/>
      <c r="M648" s="22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</row>
    <row r="649" spans="1:35" ht="17.39999999999999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2"/>
      <c r="L649" s="22"/>
      <c r="M649" s="22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</row>
    <row r="650" spans="1:35" ht="17.399999999999999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2"/>
      <c r="L650" s="22"/>
      <c r="M650" s="22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</row>
    <row r="651" spans="1:35" ht="17.399999999999999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2"/>
      <c r="L651" s="22"/>
      <c r="M651" s="22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</row>
    <row r="652" spans="1:35" ht="17.399999999999999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2"/>
      <c r="L652" s="22"/>
      <c r="M652" s="22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</row>
    <row r="653" spans="1:35" ht="17.399999999999999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2"/>
      <c r="L653" s="22"/>
      <c r="M653" s="22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</row>
    <row r="654" spans="1:35" ht="17.399999999999999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2"/>
      <c r="L654" s="22"/>
      <c r="M654" s="22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</row>
    <row r="655" spans="1:35" ht="17.399999999999999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2"/>
      <c r="L655" s="22"/>
      <c r="M655" s="22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</row>
    <row r="656" spans="1:35" ht="17.399999999999999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2"/>
      <c r="L656" s="22"/>
      <c r="M656" s="22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</row>
    <row r="657" spans="1:35" ht="17.399999999999999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2"/>
      <c r="L657" s="22"/>
      <c r="M657" s="22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</row>
    <row r="658" spans="1:35" ht="17.399999999999999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2"/>
      <c r="L658" s="22"/>
      <c r="M658" s="22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</row>
    <row r="659" spans="1:35" ht="17.39999999999999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2"/>
      <c r="L659" s="22"/>
      <c r="M659" s="22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</row>
    <row r="660" spans="1:35" ht="17.399999999999999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2"/>
      <c r="L660" s="22"/>
      <c r="M660" s="22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</row>
    <row r="661" spans="1:35" ht="17.399999999999999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2"/>
      <c r="L661" s="22"/>
      <c r="M661" s="22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</row>
    <row r="662" spans="1:35" ht="17.399999999999999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2"/>
      <c r="L662" s="22"/>
      <c r="M662" s="22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</row>
    <row r="663" spans="1:35" ht="17.399999999999999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2"/>
      <c r="L663" s="22"/>
      <c r="M663" s="22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</row>
    <row r="664" spans="1:35" ht="17.399999999999999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2"/>
      <c r="L664" s="22"/>
      <c r="M664" s="22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</row>
    <row r="665" spans="1:35" ht="17.399999999999999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2"/>
      <c r="L665" s="22"/>
      <c r="M665" s="22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</row>
    <row r="666" spans="1:35" ht="17.399999999999999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2"/>
      <c r="L666" s="22"/>
      <c r="M666" s="22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</row>
    <row r="667" spans="1:35" ht="17.399999999999999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2"/>
      <c r="L667" s="22"/>
      <c r="M667" s="22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</row>
    <row r="668" spans="1:35" ht="17.399999999999999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2"/>
      <c r="L668" s="22"/>
      <c r="M668" s="22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</row>
    <row r="669" spans="1:35" ht="17.39999999999999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2"/>
      <c r="L669" s="22"/>
      <c r="M669" s="22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</row>
    <row r="670" spans="1:35" ht="17.399999999999999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2"/>
      <c r="L670" s="22"/>
      <c r="M670" s="22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</row>
    <row r="671" spans="1:35" ht="17.399999999999999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2"/>
      <c r="L671" s="22"/>
      <c r="M671" s="22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</row>
    <row r="672" spans="1:35" ht="17.399999999999999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2"/>
      <c r="L672" s="22"/>
      <c r="M672" s="22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</row>
    <row r="673" spans="1:35" ht="17.399999999999999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2"/>
      <c r="L673" s="22"/>
      <c r="M673" s="22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</row>
    <row r="674" spans="1:35" ht="17.399999999999999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2"/>
      <c r="L674" s="22"/>
      <c r="M674" s="22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</row>
    <row r="675" spans="1:35" ht="17.399999999999999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2"/>
      <c r="L675" s="22"/>
      <c r="M675" s="22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</row>
    <row r="676" spans="1:35" ht="17.399999999999999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2"/>
      <c r="L676" s="22"/>
      <c r="M676" s="22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</row>
    <row r="677" spans="1:35" ht="17.399999999999999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2"/>
      <c r="L677" s="22"/>
      <c r="M677" s="22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</row>
    <row r="678" spans="1:35" ht="17.399999999999999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2"/>
      <c r="L678" s="22"/>
      <c r="M678" s="22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</row>
    <row r="679" spans="1:35" ht="17.39999999999999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2"/>
      <c r="L679" s="22"/>
      <c r="M679" s="22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</row>
    <row r="680" spans="1:35" ht="17.399999999999999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2"/>
      <c r="L680" s="22"/>
      <c r="M680" s="22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</row>
    <row r="681" spans="1:35" ht="17.399999999999999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2"/>
      <c r="L681" s="22"/>
      <c r="M681" s="22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</row>
    <row r="682" spans="1:35" ht="17.399999999999999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2"/>
      <c r="L682" s="22"/>
      <c r="M682" s="22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</row>
    <row r="683" spans="1:35" ht="17.399999999999999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2"/>
      <c r="L683" s="22"/>
      <c r="M683" s="22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</row>
    <row r="684" spans="1:35" ht="17.399999999999999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2"/>
      <c r="L684" s="22"/>
      <c r="M684" s="22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</row>
    <row r="685" spans="1:35" ht="17.399999999999999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2"/>
      <c r="L685" s="22"/>
      <c r="M685" s="22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</row>
    <row r="686" spans="1:35" ht="17.399999999999999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2"/>
      <c r="L686" s="22"/>
      <c r="M686" s="22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</row>
    <row r="687" spans="1:35" ht="17.399999999999999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2"/>
      <c r="L687" s="22"/>
      <c r="M687" s="22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</row>
    <row r="688" spans="1:35" ht="17.399999999999999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2"/>
      <c r="L688" s="22"/>
      <c r="M688" s="22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</row>
    <row r="689" spans="1:35" ht="17.39999999999999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2"/>
      <c r="L689" s="22"/>
      <c r="M689" s="22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</row>
    <row r="690" spans="1:35" ht="17.399999999999999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2"/>
      <c r="L690" s="22"/>
      <c r="M690" s="22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</row>
    <row r="691" spans="1:35" ht="17.399999999999999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2"/>
      <c r="L691" s="22"/>
      <c r="M691" s="22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</row>
    <row r="692" spans="1:35" ht="17.399999999999999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2"/>
      <c r="L692" s="22"/>
      <c r="M692" s="22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</row>
    <row r="693" spans="1:35" ht="17.399999999999999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2"/>
      <c r="L693" s="22"/>
      <c r="M693" s="22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</row>
    <row r="694" spans="1:35" ht="17.399999999999999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2"/>
      <c r="L694" s="22"/>
      <c r="M694" s="22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</row>
    <row r="695" spans="1:35" ht="17.399999999999999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2"/>
      <c r="L695" s="22"/>
      <c r="M695" s="22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</row>
    <row r="696" spans="1:35" ht="17.399999999999999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2"/>
      <c r="L696" s="22"/>
      <c r="M696" s="22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</row>
    <row r="697" spans="1:35" ht="17.399999999999999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2"/>
      <c r="L697" s="22"/>
      <c r="M697" s="22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</row>
    <row r="698" spans="1:35" ht="17.399999999999999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2"/>
      <c r="L698" s="22"/>
      <c r="M698" s="22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</row>
    <row r="699" spans="1:35" ht="17.3999999999999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2"/>
      <c r="L699" s="22"/>
      <c r="M699" s="22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</row>
    <row r="700" spans="1:35" ht="17.399999999999999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2"/>
      <c r="L700" s="22"/>
      <c r="M700" s="22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</row>
    <row r="701" spans="1:35" ht="17.399999999999999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2"/>
      <c r="L701" s="22"/>
      <c r="M701" s="22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</row>
    <row r="702" spans="1:35" ht="17.399999999999999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2"/>
      <c r="L702" s="22"/>
      <c r="M702" s="22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</row>
    <row r="703" spans="1:35" ht="17.399999999999999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2"/>
      <c r="L703" s="22"/>
      <c r="M703" s="22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</row>
    <row r="704" spans="1:35" ht="17.399999999999999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2"/>
      <c r="L704" s="22"/>
      <c r="M704" s="22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</row>
    <row r="705" spans="1:35" ht="17.399999999999999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2"/>
      <c r="L705" s="22"/>
      <c r="M705" s="22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</row>
    <row r="706" spans="1:35" ht="17.399999999999999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2"/>
      <c r="L706" s="22"/>
      <c r="M706" s="22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</row>
    <row r="707" spans="1:35" ht="17.399999999999999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2"/>
      <c r="L707" s="22"/>
      <c r="M707" s="22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</row>
    <row r="708" spans="1:35" ht="17.399999999999999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2"/>
      <c r="L708" s="22"/>
      <c r="M708" s="22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</row>
    <row r="709" spans="1:35" ht="17.39999999999999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2"/>
      <c r="L709" s="22"/>
      <c r="M709" s="22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</row>
    <row r="710" spans="1:35" ht="17.399999999999999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2"/>
      <c r="L710" s="22"/>
      <c r="M710" s="22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</row>
    <row r="711" spans="1:35" ht="17.399999999999999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2"/>
      <c r="L711" s="22"/>
      <c r="M711" s="22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</row>
    <row r="712" spans="1:35" ht="17.399999999999999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2"/>
      <c r="L712" s="22"/>
      <c r="M712" s="22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</row>
    <row r="713" spans="1:35" ht="17.399999999999999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2"/>
      <c r="L713" s="22"/>
      <c r="M713" s="22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</row>
    <row r="714" spans="1:35" ht="17.399999999999999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2"/>
      <c r="L714" s="22"/>
      <c r="M714" s="22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</row>
    <row r="715" spans="1:35" ht="17.399999999999999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2"/>
      <c r="L715" s="22"/>
      <c r="M715" s="22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</row>
    <row r="716" spans="1:35" ht="17.399999999999999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2"/>
      <c r="L716" s="22"/>
      <c r="M716" s="22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</row>
    <row r="717" spans="1:35" ht="17.399999999999999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2"/>
      <c r="L717" s="22"/>
      <c r="M717" s="22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</row>
    <row r="718" spans="1:35" ht="17.399999999999999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2"/>
      <c r="L718" s="22"/>
      <c r="M718" s="22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</row>
    <row r="719" spans="1:35" ht="17.39999999999999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2"/>
      <c r="L719" s="22"/>
      <c r="M719" s="22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</row>
    <row r="720" spans="1:35" ht="17.399999999999999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2"/>
      <c r="L720" s="22"/>
      <c r="M720" s="22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</row>
    <row r="721" spans="1:35" ht="17.399999999999999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2"/>
      <c r="L721" s="22"/>
      <c r="M721" s="22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</row>
    <row r="722" spans="1:35" ht="17.399999999999999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2"/>
      <c r="L722" s="22"/>
      <c r="M722" s="22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</row>
    <row r="723" spans="1:35" ht="17.399999999999999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2"/>
      <c r="L723" s="22"/>
      <c r="M723" s="22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</row>
    <row r="724" spans="1:35" ht="17.399999999999999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2"/>
      <c r="L724" s="22"/>
      <c r="M724" s="22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</row>
    <row r="725" spans="1:35" ht="17.399999999999999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2"/>
      <c r="L725" s="22"/>
      <c r="M725" s="22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</row>
    <row r="726" spans="1:35" ht="17.399999999999999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2"/>
      <c r="L726" s="22"/>
      <c r="M726" s="22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</row>
    <row r="727" spans="1:35" ht="17.399999999999999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2"/>
      <c r="L727" s="22"/>
      <c r="M727" s="22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</row>
    <row r="728" spans="1:35" ht="17.399999999999999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2"/>
      <c r="L728" s="22"/>
      <c r="M728" s="22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</row>
    <row r="729" spans="1:35" ht="17.39999999999999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2"/>
      <c r="L729" s="22"/>
      <c r="M729" s="22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</row>
    <row r="730" spans="1:35" ht="17.399999999999999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2"/>
      <c r="L730" s="22"/>
      <c r="M730" s="22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</row>
    <row r="731" spans="1:35" ht="17.399999999999999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2"/>
      <c r="L731" s="22"/>
      <c r="M731" s="22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</row>
    <row r="732" spans="1:35" ht="17.399999999999999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2"/>
      <c r="L732" s="22"/>
      <c r="M732" s="22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</row>
    <row r="733" spans="1:35" ht="17.399999999999999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2"/>
      <c r="L733" s="22"/>
      <c r="M733" s="22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</row>
    <row r="734" spans="1:35" ht="17.399999999999999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2"/>
      <c r="L734" s="22"/>
      <c r="M734" s="22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</row>
    <row r="735" spans="1:35" ht="17.399999999999999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2"/>
      <c r="L735" s="22"/>
      <c r="M735" s="22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</row>
    <row r="736" spans="1:35" ht="17.399999999999999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2"/>
      <c r="L736" s="22"/>
      <c r="M736" s="22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</row>
    <row r="737" spans="1:35" ht="17.399999999999999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2"/>
      <c r="L737" s="22"/>
      <c r="M737" s="22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</row>
    <row r="738" spans="1:35" ht="17.399999999999999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2"/>
      <c r="L738" s="22"/>
      <c r="M738" s="22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</row>
    <row r="739" spans="1:35" ht="17.39999999999999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2"/>
      <c r="L739" s="22"/>
      <c r="M739" s="22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</row>
    <row r="740" spans="1:35" ht="17.399999999999999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2"/>
      <c r="L740" s="22"/>
      <c r="M740" s="22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</row>
    <row r="741" spans="1:35" ht="17.399999999999999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2"/>
      <c r="L741" s="22"/>
      <c r="M741" s="22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</row>
    <row r="742" spans="1:35" ht="17.399999999999999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2"/>
      <c r="L742" s="22"/>
      <c r="M742" s="22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</row>
    <row r="743" spans="1:35" ht="17.399999999999999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2"/>
      <c r="L743" s="22"/>
      <c r="M743" s="22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</row>
    <row r="744" spans="1:35" ht="17.399999999999999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2"/>
      <c r="L744" s="22"/>
      <c r="M744" s="22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</row>
    <row r="745" spans="1:35" ht="17.399999999999999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2"/>
      <c r="L745" s="22"/>
      <c r="M745" s="22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</row>
    <row r="746" spans="1:35" ht="17.399999999999999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2"/>
      <c r="L746" s="22"/>
      <c r="M746" s="22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</row>
    <row r="747" spans="1:35" ht="17.399999999999999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2"/>
      <c r="L747" s="22"/>
      <c r="M747" s="22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</row>
    <row r="748" spans="1:35" ht="17.399999999999999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2"/>
      <c r="L748" s="22"/>
      <c r="M748" s="22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</row>
    <row r="749" spans="1:35" ht="17.39999999999999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2"/>
      <c r="L749" s="22"/>
      <c r="M749" s="22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</row>
    <row r="750" spans="1:35" ht="17.399999999999999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2"/>
      <c r="L750" s="22"/>
      <c r="M750" s="22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</row>
    <row r="751" spans="1:35" ht="17.399999999999999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2"/>
      <c r="L751" s="22"/>
      <c r="M751" s="22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</row>
    <row r="752" spans="1:35" ht="17.399999999999999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2"/>
      <c r="L752" s="22"/>
      <c r="M752" s="22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</row>
    <row r="753" spans="1:35" ht="17.399999999999999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2"/>
      <c r="L753" s="22"/>
      <c r="M753" s="22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</row>
    <row r="754" spans="1:35" ht="17.399999999999999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2"/>
      <c r="L754" s="22"/>
      <c r="M754" s="22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</row>
    <row r="755" spans="1:35" ht="17.399999999999999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2"/>
      <c r="L755" s="22"/>
      <c r="M755" s="22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</row>
    <row r="756" spans="1:35" ht="17.399999999999999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2"/>
      <c r="L756" s="22"/>
      <c r="M756" s="22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</row>
    <row r="757" spans="1:35" ht="17.399999999999999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2"/>
      <c r="L757" s="22"/>
      <c r="M757" s="22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</row>
    <row r="758" spans="1:35" ht="17.399999999999999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2"/>
      <c r="L758" s="22"/>
      <c r="M758" s="22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</row>
    <row r="759" spans="1:35" ht="17.39999999999999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2"/>
      <c r="L759" s="22"/>
      <c r="M759" s="22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</row>
    <row r="760" spans="1:35" ht="17.399999999999999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2"/>
      <c r="L760" s="22"/>
      <c r="M760" s="22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</row>
    <row r="761" spans="1:35" ht="17.399999999999999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2"/>
      <c r="L761" s="22"/>
      <c r="M761" s="22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</row>
    <row r="762" spans="1:35" ht="17.399999999999999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2"/>
      <c r="L762" s="22"/>
      <c r="M762" s="22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</row>
    <row r="763" spans="1:35" ht="17.399999999999999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2"/>
      <c r="L763" s="22"/>
      <c r="M763" s="22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</row>
    <row r="764" spans="1:35" ht="17.399999999999999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2"/>
      <c r="L764" s="22"/>
      <c r="M764" s="22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</row>
    <row r="765" spans="1:35" ht="17.399999999999999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2"/>
      <c r="L765" s="22"/>
      <c r="M765" s="22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</row>
    <row r="766" spans="1:35" ht="17.399999999999999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2"/>
      <c r="L766" s="22"/>
      <c r="M766" s="22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</row>
    <row r="767" spans="1:35" ht="17.399999999999999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2"/>
      <c r="L767" s="22"/>
      <c r="M767" s="22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</row>
    <row r="768" spans="1:35" ht="17.399999999999999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2"/>
      <c r="L768" s="22"/>
      <c r="M768" s="22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</row>
    <row r="769" spans="1:35" ht="17.39999999999999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2"/>
      <c r="L769" s="22"/>
      <c r="M769" s="22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</row>
    <row r="770" spans="1:35" ht="17.399999999999999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2"/>
      <c r="L770" s="22"/>
      <c r="M770" s="22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</row>
    <row r="771" spans="1:35" ht="17.399999999999999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2"/>
      <c r="L771" s="22"/>
      <c r="M771" s="22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</row>
    <row r="772" spans="1:35" ht="17.399999999999999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2"/>
      <c r="L772" s="22"/>
      <c r="M772" s="22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</row>
    <row r="773" spans="1:35" ht="17.399999999999999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2"/>
      <c r="L773" s="22"/>
      <c r="M773" s="22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</row>
    <row r="774" spans="1:35" ht="17.399999999999999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2"/>
      <c r="L774" s="22"/>
      <c r="M774" s="22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</row>
    <row r="775" spans="1:35" ht="17.399999999999999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2"/>
      <c r="L775" s="22"/>
      <c r="M775" s="22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</row>
    <row r="776" spans="1:35" ht="17.399999999999999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2"/>
      <c r="L776" s="22"/>
      <c r="M776" s="22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</row>
    <row r="777" spans="1:35" ht="17.399999999999999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2"/>
      <c r="L777" s="22"/>
      <c r="M777" s="22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</row>
    <row r="778" spans="1:35" ht="17.399999999999999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2"/>
      <c r="L778" s="22"/>
      <c r="M778" s="22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</row>
    <row r="779" spans="1:35" ht="17.39999999999999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2"/>
      <c r="L779" s="22"/>
      <c r="M779" s="22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</row>
    <row r="780" spans="1:35" ht="17.399999999999999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2"/>
      <c r="L780" s="22"/>
      <c r="M780" s="22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</row>
    <row r="781" spans="1:35" ht="17.399999999999999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2"/>
      <c r="L781" s="22"/>
      <c r="M781" s="22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</row>
    <row r="782" spans="1:35" ht="17.399999999999999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2"/>
      <c r="L782" s="22"/>
      <c r="M782" s="22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</row>
    <row r="783" spans="1:35" ht="17.399999999999999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2"/>
      <c r="L783" s="22"/>
      <c r="M783" s="22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</row>
    <row r="784" spans="1:35" ht="17.399999999999999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2"/>
      <c r="L784" s="22"/>
      <c r="M784" s="22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</row>
    <row r="785" spans="1:35" ht="17.399999999999999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2"/>
      <c r="L785" s="22"/>
      <c r="M785" s="22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</row>
    <row r="786" spans="1:35" ht="17.399999999999999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2"/>
      <c r="L786" s="22"/>
      <c r="M786" s="22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</row>
    <row r="787" spans="1:35" ht="17.399999999999999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2"/>
      <c r="L787" s="22"/>
      <c r="M787" s="22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</row>
    <row r="788" spans="1:35" ht="17.399999999999999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2"/>
      <c r="L788" s="22"/>
      <c r="M788" s="22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</row>
    <row r="789" spans="1:35" ht="17.39999999999999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2"/>
      <c r="L789" s="22"/>
      <c r="M789" s="22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</row>
    <row r="790" spans="1:35" ht="17.399999999999999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2"/>
      <c r="L790" s="22"/>
      <c r="M790" s="22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</row>
    <row r="791" spans="1:35" ht="17.399999999999999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2"/>
      <c r="L791" s="22"/>
      <c r="M791" s="22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</row>
    <row r="792" spans="1:35" ht="17.399999999999999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2"/>
      <c r="L792" s="22"/>
      <c r="M792" s="22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</row>
    <row r="793" spans="1:35" ht="17.399999999999999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2"/>
      <c r="L793" s="22"/>
      <c r="M793" s="22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</row>
    <row r="794" spans="1:35" ht="17.399999999999999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2"/>
      <c r="L794" s="22"/>
      <c r="M794" s="22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</row>
    <row r="795" spans="1:35" ht="17.399999999999999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2"/>
      <c r="L795" s="22"/>
      <c r="M795" s="22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</row>
    <row r="796" spans="1:35" ht="17.399999999999999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2"/>
      <c r="L796" s="22"/>
      <c r="M796" s="22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</row>
    <row r="797" spans="1:35" ht="17.399999999999999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2"/>
      <c r="L797" s="22"/>
      <c r="M797" s="22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</row>
    <row r="798" spans="1:35" ht="17.399999999999999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2"/>
      <c r="L798" s="22"/>
      <c r="M798" s="22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</row>
    <row r="799" spans="1:35" ht="17.3999999999999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2"/>
      <c r="L799" s="22"/>
      <c r="M799" s="22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</row>
    <row r="800" spans="1:35" ht="17.399999999999999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2"/>
      <c r="L800" s="22"/>
      <c r="M800" s="22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</row>
    <row r="801" spans="1:35" ht="17.399999999999999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2"/>
      <c r="L801" s="22"/>
      <c r="M801" s="22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</row>
    <row r="802" spans="1:35" ht="17.399999999999999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2"/>
      <c r="L802" s="22"/>
      <c r="M802" s="22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</row>
    <row r="803" spans="1:35" ht="17.399999999999999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2"/>
      <c r="L803" s="22"/>
      <c r="M803" s="22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</row>
    <row r="804" spans="1:35" ht="17.399999999999999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2"/>
      <c r="L804" s="22"/>
      <c r="M804" s="22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</row>
    <row r="805" spans="1:35" ht="17.399999999999999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2"/>
      <c r="L805" s="22"/>
      <c r="M805" s="22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</row>
    <row r="806" spans="1:35" ht="17.399999999999999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2"/>
      <c r="L806" s="22"/>
      <c r="M806" s="22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</row>
    <row r="807" spans="1:35" ht="17.399999999999999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2"/>
      <c r="L807" s="22"/>
      <c r="M807" s="22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</row>
    <row r="808" spans="1:35" ht="17.399999999999999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2"/>
      <c r="L808" s="22"/>
      <c r="M808" s="22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</row>
    <row r="809" spans="1:35" ht="17.39999999999999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2"/>
      <c r="L809" s="22"/>
      <c r="M809" s="22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</row>
    <row r="810" spans="1:35" ht="17.399999999999999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2"/>
      <c r="L810" s="22"/>
      <c r="M810" s="22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</row>
    <row r="811" spans="1:35" ht="17.399999999999999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2"/>
      <c r="L811" s="22"/>
      <c r="M811" s="22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</row>
    <row r="812" spans="1:35" ht="17.399999999999999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2"/>
      <c r="L812" s="22"/>
      <c r="M812" s="22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</row>
    <row r="813" spans="1:35" ht="17.399999999999999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2"/>
      <c r="L813" s="22"/>
      <c r="M813" s="22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</row>
    <row r="814" spans="1:35" ht="17.399999999999999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2"/>
      <c r="L814" s="22"/>
      <c r="M814" s="22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</row>
    <row r="815" spans="1:35" ht="17.399999999999999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2"/>
      <c r="L815" s="22"/>
      <c r="M815" s="22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</row>
    <row r="816" spans="1:35" ht="17.399999999999999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2"/>
      <c r="L816" s="22"/>
      <c r="M816" s="22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</row>
    <row r="817" spans="1:35" ht="17.399999999999999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2"/>
      <c r="L817" s="22"/>
      <c r="M817" s="22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</row>
    <row r="818" spans="1:35" ht="17.399999999999999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2"/>
      <c r="L818" s="22"/>
      <c r="M818" s="22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</row>
    <row r="819" spans="1:35" ht="17.39999999999999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2"/>
      <c r="L819" s="22"/>
      <c r="M819" s="22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</row>
    <row r="820" spans="1:35" ht="17.399999999999999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2"/>
      <c r="L820" s="22"/>
      <c r="M820" s="22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</row>
    <row r="821" spans="1:35" ht="17.399999999999999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2"/>
      <c r="L821" s="22"/>
      <c r="M821" s="22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</row>
    <row r="822" spans="1:35" ht="17.399999999999999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2"/>
      <c r="L822" s="22"/>
      <c r="M822" s="22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</row>
    <row r="823" spans="1:35" ht="17.399999999999999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2"/>
      <c r="L823" s="22"/>
      <c r="M823" s="22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</row>
    <row r="824" spans="1:35" ht="17.399999999999999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2"/>
      <c r="L824" s="22"/>
      <c r="M824" s="22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</row>
    <row r="825" spans="1:35" ht="17.399999999999999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2"/>
      <c r="L825" s="22"/>
      <c r="M825" s="22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</row>
    <row r="826" spans="1:35" ht="17.399999999999999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2"/>
      <c r="L826" s="22"/>
      <c r="M826" s="22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</row>
    <row r="827" spans="1:35" ht="17.399999999999999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2"/>
      <c r="L827" s="22"/>
      <c r="M827" s="22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</row>
    <row r="828" spans="1:35" ht="17.399999999999999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2"/>
      <c r="L828" s="22"/>
      <c r="M828" s="22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</row>
    <row r="829" spans="1:35" ht="17.39999999999999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2"/>
      <c r="L829" s="22"/>
      <c r="M829" s="22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</row>
    <row r="830" spans="1:35" ht="17.399999999999999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2"/>
      <c r="L830" s="22"/>
      <c r="M830" s="22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</row>
    <row r="831" spans="1:35" ht="17.399999999999999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2"/>
      <c r="L831" s="22"/>
      <c r="M831" s="22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</row>
    <row r="832" spans="1:35" ht="17.399999999999999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2"/>
      <c r="L832" s="22"/>
      <c r="M832" s="22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</row>
    <row r="833" spans="1:35" ht="17.399999999999999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2"/>
      <c r="L833" s="22"/>
      <c r="M833" s="22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</row>
    <row r="834" spans="1:35" ht="17.399999999999999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2"/>
      <c r="L834" s="22"/>
      <c r="M834" s="22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</row>
    <row r="835" spans="1:35" ht="17.399999999999999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2"/>
      <c r="L835" s="22"/>
      <c r="M835" s="22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</row>
    <row r="836" spans="1:35" ht="17.399999999999999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2"/>
      <c r="L836" s="22"/>
      <c r="M836" s="22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</row>
    <row r="837" spans="1:35" ht="17.399999999999999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2"/>
      <c r="L837" s="22"/>
      <c r="M837" s="22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</row>
    <row r="838" spans="1:35" ht="17.399999999999999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2"/>
      <c r="L838" s="22"/>
      <c r="M838" s="22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</row>
    <row r="839" spans="1:35" ht="17.39999999999999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2"/>
      <c r="L839" s="22"/>
      <c r="M839" s="22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</row>
    <row r="840" spans="1:35" ht="17.399999999999999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2"/>
      <c r="L840" s="22"/>
      <c r="M840" s="22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</row>
    <row r="841" spans="1:35" ht="17.399999999999999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2"/>
      <c r="L841" s="22"/>
      <c r="M841" s="22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</row>
    <row r="842" spans="1:35" ht="17.399999999999999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2"/>
      <c r="L842" s="22"/>
      <c r="M842" s="22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</row>
    <row r="843" spans="1:35" ht="17.399999999999999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2"/>
      <c r="L843" s="22"/>
      <c r="M843" s="22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</row>
    <row r="844" spans="1:35" ht="17.399999999999999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2"/>
      <c r="L844" s="22"/>
      <c r="M844" s="22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</row>
    <row r="845" spans="1:35" ht="17.399999999999999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2"/>
      <c r="L845" s="22"/>
      <c r="M845" s="22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</row>
    <row r="846" spans="1:35" ht="17.399999999999999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2"/>
      <c r="L846" s="22"/>
      <c r="M846" s="22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</row>
    <row r="847" spans="1:35" ht="17.399999999999999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2"/>
      <c r="L847" s="22"/>
      <c r="M847" s="22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</row>
    <row r="848" spans="1:35" ht="17.399999999999999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2"/>
      <c r="L848" s="22"/>
      <c r="M848" s="22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</row>
    <row r="849" spans="1:35" ht="17.39999999999999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2"/>
      <c r="L849" s="22"/>
      <c r="M849" s="22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</row>
    <row r="850" spans="1:35" ht="17.399999999999999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2"/>
      <c r="L850" s="22"/>
      <c r="M850" s="22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</row>
    <row r="851" spans="1:35" ht="17.399999999999999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2"/>
      <c r="L851" s="22"/>
      <c r="M851" s="22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</row>
    <row r="852" spans="1:35" ht="17.399999999999999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2"/>
      <c r="L852" s="22"/>
      <c r="M852" s="22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</row>
    <row r="853" spans="1:35" ht="17.399999999999999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2"/>
      <c r="L853" s="22"/>
      <c r="M853" s="22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</row>
    <row r="854" spans="1:35" ht="17.399999999999999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2"/>
      <c r="L854" s="22"/>
      <c r="M854" s="22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</row>
    <row r="855" spans="1:35" ht="17.399999999999999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2"/>
      <c r="L855" s="22"/>
      <c r="M855" s="22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</row>
    <row r="856" spans="1:35" ht="17.399999999999999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2"/>
      <c r="L856" s="22"/>
      <c r="M856" s="22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</row>
    <row r="857" spans="1:35" ht="17.399999999999999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2"/>
      <c r="L857" s="22"/>
      <c r="M857" s="22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</row>
    <row r="858" spans="1:35" ht="17.399999999999999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2"/>
      <c r="L858" s="22"/>
      <c r="M858" s="22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</row>
    <row r="859" spans="1:35" ht="17.39999999999999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2"/>
      <c r="L859" s="22"/>
      <c r="M859" s="22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</row>
    <row r="860" spans="1:35" ht="17.399999999999999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2"/>
      <c r="L860" s="22"/>
      <c r="M860" s="22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</row>
    <row r="861" spans="1:35" ht="17.399999999999999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2"/>
      <c r="L861" s="22"/>
      <c r="M861" s="22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</row>
    <row r="862" spans="1:35" ht="17.399999999999999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2"/>
      <c r="L862" s="22"/>
      <c r="M862" s="22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</row>
    <row r="863" spans="1:35" ht="17.399999999999999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2"/>
      <c r="L863" s="22"/>
      <c r="M863" s="22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</row>
    <row r="864" spans="1:35" ht="17.399999999999999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2"/>
      <c r="L864" s="22"/>
      <c r="M864" s="22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</row>
    <row r="865" spans="1:35" ht="17.399999999999999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2"/>
      <c r="L865" s="22"/>
      <c r="M865" s="22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</row>
    <row r="866" spans="1:35" ht="17.399999999999999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2"/>
      <c r="L866" s="22"/>
      <c r="M866" s="22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</row>
    <row r="867" spans="1:35" ht="17.399999999999999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2"/>
      <c r="L867" s="22"/>
      <c r="M867" s="22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</row>
    <row r="868" spans="1:35" ht="17.399999999999999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2"/>
      <c r="L868" s="22"/>
      <c r="M868" s="22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</row>
    <row r="869" spans="1:35" ht="17.39999999999999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2"/>
      <c r="L869" s="22"/>
      <c r="M869" s="22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</row>
    <row r="870" spans="1:35" ht="17.399999999999999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2"/>
      <c r="L870" s="22"/>
      <c r="M870" s="22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</row>
    <row r="871" spans="1:35" ht="17.399999999999999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2"/>
      <c r="L871" s="22"/>
      <c r="M871" s="22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</row>
    <row r="872" spans="1:35" ht="17.399999999999999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2"/>
      <c r="L872" s="22"/>
      <c r="M872" s="22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</row>
    <row r="873" spans="1:35" ht="17.399999999999999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2"/>
      <c r="L873" s="22"/>
      <c r="M873" s="22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</row>
    <row r="874" spans="1:35" ht="17.399999999999999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2"/>
      <c r="L874" s="22"/>
      <c r="M874" s="22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</row>
    <row r="875" spans="1:35" ht="17.399999999999999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2"/>
      <c r="L875" s="22"/>
      <c r="M875" s="22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</row>
    <row r="876" spans="1:35" ht="17.399999999999999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2"/>
      <c r="L876" s="22"/>
      <c r="M876" s="22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</row>
    <row r="877" spans="1:35" ht="17.399999999999999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2"/>
      <c r="L877" s="22"/>
      <c r="M877" s="22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</row>
    <row r="878" spans="1:35" ht="17.399999999999999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2"/>
      <c r="L878" s="22"/>
      <c r="M878" s="22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</row>
    <row r="879" spans="1:35" ht="17.39999999999999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2"/>
      <c r="L879" s="22"/>
      <c r="M879" s="22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</row>
    <row r="880" spans="1:35" ht="17.399999999999999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2"/>
      <c r="L880" s="22"/>
      <c r="M880" s="22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</row>
    <row r="881" spans="1:35" ht="17.399999999999999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2"/>
      <c r="L881" s="22"/>
      <c r="M881" s="22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</row>
    <row r="882" spans="1:35" ht="17.399999999999999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2"/>
      <c r="L882" s="22"/>
      <c r="M882" s="22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</row>
    <row r="883" spans="1:35" ht="17.399999999999999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2"/>
      <c r="L883" s="22"/>
      <c r="M883" s="22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</row>
    <row r="884" spans="1:35" ht="17.399999999999999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2"/>
      <c r="L884" s="22"/>
      <c r="M884" s="22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</row>
    <row r="885" spans="1:35" ht="17.399999999999999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2"/>
      <c r="L885" s="22"/>
      <c r="M885" s="22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</row>
    <row r="886" spans="1:35" ht="17.399999999999999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2"/>
      <c r="L886" s="22"/>
      <c r="M886" s="22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</row>
    <row r="887" spans="1:35" ht="17.399999999999999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2"/>
      <c r="L887" s="22"/>
      <c r="M887" s="22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</row>
    <row r="888" spans="1:35" ht="17.399999999999999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2"/>
      <c r="L888" s="22"/>
      <c r="M888" s="22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</row>
    <row r="889" spans="1:35" ht="17.39999999999999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2"/>
      <c r="L889" s="22"/>
      <c r="M889" s="22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</row>
    <row r="890" spans="1:35" ht="17.399999999999999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2"/>
      <c r="L890" s="22"/>
      <c r="M890" s="22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</row>
    <row r="891" spans="1:35" ht="17.399999999999999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2"/>
      <c r="L891" s="22"/>
      <c r="M891" s="22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</row>
    <row r="892" spans="1:35" ht="17.399999999999999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2"/>
      <c r="L892" s="22"/>
      <c r="M892" s="22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</row>
    <row r="893" spans="1:35" ht="17.399999999999999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2"/>
      <c r="L893" s="22"/>
      <c r="M893" s="22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</row>
    <row r="894" spans="1:35" ht="17.399999999999999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2"/>
      <c r="L894" s="22"/>
      <c r="M894" s="22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</row>
    <row r="895" spans="1:35" ht="17.399999999999999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2"/>
      <c r="L895" s="22"/>
      <c r="M895" s="22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</row>
    <row r="896" spans="1:35" ht="17.399999999999999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2"/>
      <c r="L896" s="22"/>
      <c r="M896" s="22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</row>
    <row r="897" spans="1:35" ht="17.399999999999999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2"/>
      <c r="L897" s="22"/>
      <c r="M897" s="22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</row>
    <row r="898" spans="1:35" ht="17.399999999999999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2"/>
      <c r="L898" s="22"/>
      <c r="M898" s="22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</row>
    <row r="899" spans="1:35" ht="17.3999999999999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2"/>
      <c r="L899" s="22"/>
      <c r="M899" s="22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</row>
    <row r="900" spans="1:35" ht="17.399999999999999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2"/>
      <c r="L900" s="22"/>
      <c r="M900" s="22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</row>
    <row r="901" spans="1:35" ht="17.399999999999999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2"/>
      <c r="L901" s="22"/>
      <c r="M901" s="22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</row>
    <row r="902" spans="1:35" ht="17.399999999999999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2"/>
      <c r="L902" s="22"/>
      <c r="M902" s="22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</row>
    <row r="903" spans="1:35" ht="17.399999999999999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2"/>
      <c r="L903" s="22"/>
      <c r="M903" s="22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</row>
    <row r="904" spans="1:35" ht="17.399999999999999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2"/>
      <c r="L904" s="22"/>
      <c r="M904" s="22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</row>
    <row r="905" spans="1:35" ht="17.399999999999999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2"/>
      <c r="L905" s="22"/>
      <c r="M905" s="22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</row>
    <row r="906" spans="1:35" ht="17.399999999999999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2"/>
      <c r="L906" s="22"/>
      <c r="M906" s="22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</row>
    <row r="907" spans="1:35" ht="17.399999999999999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2"/>
      <c r="L907" s="22"/>
      <c r="M907" s="22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</row>
    <row r="908" spans="1:35" ht="17.399999999999999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2"/>
      <c r="L908" s="22"/>
      <c r="M908" s="22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</row>
    <row r="909" spans="1:35" ht="17.39999999999999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2"/>
      <c r="L909" s="22"/>
      <c r="M909" s="22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</row>
    <row r="910" spans="1:35" ht="17.399999999999999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2"/>
      <c r="L910" s="22"/>
      <c r="M910" s="22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</row>
    <row r="911" spans="1:35" ht="17.399999999999999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2"/>
      <c r="L911" s="22"/>
      <c r="M911" s="22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</row>
    <row r="912" spans="1:35" ht="17.399999999999999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2"/>
      <c r="L912" s="22"/>
      <c r="M912" s="22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</row>
    <row r="913" spans="1:35" ht="17.399999999999999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2"/>
      <c r="L913" s="22"/>
      <c r="M913" s="22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</row>
    <row r="914" spans="1:35" ht="17.399999999999999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2"/>
      <c r="L914" s="22"/>
      <c r="M914" s="22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</row>
    <row r="915" spans="1:35" ht="17.399999999999999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2"/>
      <c r="L915" s="22"/>
      <c r="M915" s="22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</row>
    <row r="916" spans="1:35" ht="17.399999999999999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2"/>
      <c r="L916" s="22"/>
      <c r="M916" s="22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</row>
    <row r="917" spans="1:35" ht="17.399999999999999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2"/>
      <c r="L917" s="22"/>
      <c r="M917" s="22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</row>
    <row r="918" spans="1:35" ht="17.399999999999999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2"/>
      <c r="L918" s="22"/>
      <c r="M918" s="22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</row>
    <row r="919" spans="1:35" ht="17.39999999999999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2"/>
      <c r="L919" s="22"/>
      <c r="M919" s="22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</row>
    <row r="920" spans="1:35" ht="17.399999999999999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2"/>
      <c r="L920" s="22"/>
      <c r="M920" s="22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</row>
    <row r="921" spans="1:35" ht="17.399999999999999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2"/>
      <c r="L921" s="22"/>
      <c r="M921" s="22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</row>
    <row r="922" spans="1:35" ht="17.399999999999999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2"/>
      <c r="L922" s="22"/>
      <c r="M922" s="22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</row>
    <row r="923" spans="1:35" ht="17.399999999999999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2"/>
      <c r="L923" s="22"/>
      <c r="M923" s="22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</row>
    <row r="924" spans="1:35" ht="17.399999999999999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2"/>
      <c r="L924" s="22"/>
      <c r="M924" s="22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</row>
    <row r="925" spans="1:35" ht="17.399999999999999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2"/>
      <c r="L925" s="22"/>
      <c r="M925" s="22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</row>
    <row r="926" spans="1:35" ht="17.399999999999999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2"/>
      <c r="L926" s="22"/>
      <c r="M926" s="22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</row>
    <row r="927" spans="1:35" ht="17.399999999999999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2"/>
      <c r="L927" s="22"/>
      <c r="M927" s="22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</row>
    <row r="928" spans="1:35" ht="17.399999999999999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2"/>
      <c r="L928" s="22"/>
      <c r="M928" s="22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</row>
    <row r="929" spans="1:35" ht="17.39999999999999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2"/>
      <c r="L929" s="22"/>
      <c r="M929" s="22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</row>
    <row r="930" spans="1:35" ht="17.399999999999999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2"/>
      <c r="L930" s="22"/>
      <c r="M930" s="22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</row>
    <row r="931" spans="1:35" ht="17.399999999999999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2"/>
      <c r="L931" s="22"/>
      <c r="M931" s="22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</row>
    <row r="932" spans="1:35" ht="17.399999999999999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2"/>
      <c r="L932" s="22"/>
      <c r="M932" s="22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</row>
    <row r="933" spans="1:35" ht="17.399999999999999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2"/>
      <c r="L933" s="22"/>
      <c r="M933" s="22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</row>
    <row r="934" spans="1:35" ht="17.399999999999999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2"/>
      <c r="L934" s="22"/>
      <c r="M934" s="22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</row>
    <row r="935" spans="1:35" ht="17.399999999999999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2"/>
      <c r="L935" s="22"/>
      <c r="M935" s="22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</row>
    <row r="936" spans="1:35" ht="17.399999999999999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2"/>
      <c r="L936" s="22"/>
      <c r="M936" s="22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</row>
    <row r="937" spans="1:35" ht="17.399999999999999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2"/>
      <c r="L937" s="22"/>
      <c r="M937" s="22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</row>
    <row r="938" spans="1:35" ht="17.399999999999999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2"/>
      <c r="L938" s="22"/>
      <c r="M938" s="22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</row>
    <row r="939" spans="1:35" ht="17.39999999999999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2"/>
      <c r="L939" s="22"/>
      <c r="M939" s="22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</row>
    <row r="940" spans="1:35" ht="17.399999999999999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2"/>
      <c r="L940" s="22"/>
      <c r="M940" s="22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</row>
    <row r="941" spans="1:35" ht="17.399999999999999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2"/>
      <c r="L941" s="22"/>
      <c r="M941" s="22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</row>
    <row r="942" spans="1:35" ht="17.399999999999999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2"/>
      <c r="L942" s="22"/>
      <c r="M942" s="22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</row>
    <row r="943" spans="1:35" ht="17.399999999999999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2"/>
      <c r="L943" s="22"/>
      <c r="M943" s="22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</row>
    <row r="944" spans="1:35" ht="17.399999999999999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2"/>
      <c r="L944" s="22"/>
      <c r="M944" s="22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</row>
    <row r="945" spans="1:35" ht="17.399999999999999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2"/>
      <c r="L945" s="22"/>
      <c r="M945" s="22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</row>
    <row r="946" spans="1:35" ht="17.399999999999999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2"/>
      <c r="L946" s="22"/>
      <c r="M946" s="22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</row>
    <row r="947" spans="1:35" ht="17.399999999999999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2"/>
      <c r="L947" s="22"/>
      <c r="M947" s="22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</row>
    <row r="948" spans="1:35" ht="17.399999999999999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2"/>
      <c r="L948" s="22"/>
      <c r="M948" s="22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</row>
    <row r="949" spans="1:35" ht="17.39999999999999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2"/>
      <c r="L949" s="22"/>
      <c r="M949" s="22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</row>
    <row r="950" spans="1:35" ht="17.399999999999999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2"/>
      <c r="L950" s="22"/>
      <c r="M950" s="22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</row>
    <row r="951" spans="1:35" ht="17.399999999999999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2"/>
      <c r="L951" s="22"/>
      <c r="M951" s="22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</row>
    <row r="952" spans="1:35" ht="17.399999999999999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2"/>
      <c r="L952" s="22"/>
      <c r="M952" s="22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</row>
    <row r="953" spans="1:35" ht="17.399999999999999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2"/>
      <c r="L953" s="22"/>
      <c r="M953" s="22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</row>
    <row r="954" spans="1:35" ht="17.399999999999999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2"/>
      <c r="L954" s="22"/>
      <c r="M954" s="22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</row>
    <row r="955" spans="1:35" ht="17.399999999999999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2"/>
      <c r="L955" s="22"/>
      <c r="M955" s="22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</row>
    <row r="956" spans="1:35" ht="17.399999999999999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2"/>
      <c r="L956" s="22"/>
      <c r="M956" s="22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</row>
    <row r="957" spans="1:35" ht="17.399999999999999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2"/>
      <c r="L957" s="22"/>
      <c r="M957" s="22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</row>
    <row r="958" spans="1:35" ht="17.399999999999999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2"/>
      <c r="L958" s="22"/>
      <c r="M958" s="22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</row>
    <row r="959" spans="1:35" ht="17.39999999999999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2"/>
      <c r="L959" s="22"/>
      <c r="M959" s="22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</row>
    <row r="960" spans="1:35" ht="17.399999999999999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2"/>
      <c r="L960" s="22"/>
      <c r="M960" s="22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</row>
    <row r="961" spans="1:35" ht="17.399999999999999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2"/>
      <c r="L961" s="22"/>
      <c r="M961" s="22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</row>
    <row r="962" spans="1:35" ht="17.399999999999999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2"/>
      <c r="L962" s="22"/>
      <c r="M962" s="22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</row>
    <row r="963" spans="1:35" ht="17.399999999999999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2"/>
      <c r="L963" s="22"/>
      <c r="M963" s="22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</row>
    <row r="964" spans="1:35" ht="17.399999999999999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2"/>
      <c r="L964" s="22"/>
      <c r="M964" s="22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</row>
    <row r="965" spans="1:35" ht="17.399999999999999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2"/>
      <c r="L965" s="22"/>
      <c r="M965" s="22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</row>
    <row r="966" spans="1:35" ht="17.399999999999999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2"/>
      <c r="L966" s="22"/>
      <c r="M966" s="22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</row>
    <row r="967" spans="1:35" ht="17.399999999999999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2"/>
      <c r="L967" s="22"/>
      <c r="M967" s="22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</row>
    <row r="968" spans="1:35" ht="17.399999999999999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2"/>
      <c r="L968" s="22"/>
      <c r="M968" s="22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</row>
    <row r="969" spans="1:35" ht="17.39999999999999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2"/>
      <c r="L969" s="22"/>
      <c r="M969" s="22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</row>
    <row r="970" spans="1:35" ht="17.399999999999999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2"/>
      <c r="L970" s="22"/>
      <c r="M970" s="22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</row>
    <row r="971" spans="1:35" ht="17.399999999999999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2"/>
      <c r="L971" s="22"/>
      <c r="M971" s="22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</row>
    <row r="972" spans="1:35" ht="17.399999999999999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2"/>
      <c r="L972" s="22"/>
      <c r="M972" s="22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</row>
    <row r="973" spans="1:35" ht="17.399999999999999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2"/>
      <c r="L973" s="22"/>
      <c r="M973" s="22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</row>
    <row r="974" spans="1:35" ht="17.399999999999999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2"/>
      <c r="L974" s="22"/>
      <c r="M974" s="22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</row>
    <row r="975" spans="1:35" ht="17.399999999999999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2"/>
      <c r="L975" s="22"/>
      <c r="M975" s="22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</row>
    <row r="976" spans="1:35" ht="17.399999999999999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2"/>
      <c r="L976" s="22"/>
      <c r="M976" s="22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</row>
    <row r="977" spans="1:35" ht="17.399999999999999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2"/>
      <c r="L977" s="22"/>
      <c r="M977" s="22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</row>
    <row r="978" spans="1:35" ht="17.399999999999999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2"/>
      <c r="L978" s="22"/>
      <c r="M978" s="22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</row>
    <row r="979" spans="1:35" ht="17.39999999999999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2"/>
      <c r="L979" s="22"/>
      <c r="M979" s="22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</row>
    <row r="980" spans="1:35" ht="17.399999999999999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2"/>
      <c r="L980" s="22"/>
      <c r="M980" s="22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</row>
    <row r="981" spans="1:35" ht="17.399999999999999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2"/>
      <c r="L981" s="22"/>
      <c r="M981" s="22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</row>
    <row r="982" spans="1:35" ht="17.399999999999999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2"/>
      <c r="L982" s="22"/>
      <c r="M982" s="22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</row>
    <row r="983" spans="1:35" ht="17.399999999999999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2"/>
      <c r="L983" s="22"/>
      <c r="M983" s="22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</row>
    <row r="984" spans="1:35" ht="17.399999999999999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2"/>
      <c r="L984" s="22"/>
      <c r="M984" s="22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</row>
    <row r="985" spans="1:35" ht="17.399999999999999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2"/>
      <c r="L985" s="22"/>
      <c r="M985" s="22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</row>
    <row r="986" spans="1:35" ht="17.399999999999999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2"/>
      <c r="L986" s="22"/>
      <c r="M986" s="22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</row>
    <row r="987" spans="1:35" ht="17.399999999999999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2"/>
      <c r="L987" s="22"/>
      <c r="M987" s="22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</row>
    <row r="988" spans="1:35" ht="17.399999999999999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2"/>
      <c r="L988" s="22"/>
      <c r="M988" s="22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</row>
  </sheetData>
  <autoFilter ref="A1:AE288" xr:uid="{00000000-0009-0000-0000-000001000000}">
    <sortState xmlns:xlrd2="http://schemas.microsoft.com/office/spreadsheetml/2017/richdata2" ref="A2:AE288">
      <sortCondition ref="A1:A288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3"/>
  <sheetViews>
    <sheetView topLeftCell="J1" workbookViewId="0">
      <selection activeCell="Q18" sqref="Q18"/>
    </sheetView>
  </sheetViews>
  <sheetFormatPr defaultColWidth="12.6640625" defaultRowHeight="15.75" customHeight="1"/>
  <cols>
    <col min="1" max="1" width="6.88671875" customWidth="1"/>
    <col min="2" max="2" width="19.44140625" customWidth="1"/>
    <col min="14" max="14" width="17.88671875" customWidth="1"/>
    <col min="15" max="15" width="14" customWidth="1"/>
    <col min="16" max="16" width="12.6640625" style="29"/>
    <col min="17" max="18" width="12.77734375" style="29" bestFit="1" customWidth="1"/>
    <col min="19" max="19" width="14.88671875" style="29" bestFit="1" customWidth="1"/>
    <col min="20" max="21" width="12.77734375" style="29" bestFit="1" customWidth="1"/>
    <col min="22" max="22" width="15.6640625" style="29" bestFit="1" customWidth="1"/>
    <col min="23" max="25" width="12.6640625" style="29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V1" s="27"/>
      <c r="W1" s="27"/>
    </row>
    <row r="2" spans="1:2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585</v>
      </c>
      <c r="O2" s="1"/>
      <c r="P2" s="27"/>
      <c r="Q2" s="29" t="s">
        <v>567</v>
      </c>
      <c r="R2" s="28">
        <v>-3.8747400000000001</v>
      </c>
      <c r="S2" s="28">
        <v>40.454880000000003</v>
      </c>
      <c r="T2" s="28" t="s">
        <v>102</v>
      </c>
      <c r="U2" s="28">
        <v>0</v>
      </c>
      <c r="V2" s="27"/>
      <c r="W2" s="27"/>
    </row>
    <row r="3" spans="1:25" ht="15.75" customHeight="1">
      <c r="A3" s="1"/>
      <c r="B3" s="75" t="s">
        <v>0</v>
      </c>
      <c r="C3" s="76"/>
      <c r="D3" s="76"/>
      <c r="E3" s="76"/>
      <c r="F3" s="76"/>
      <c r="G3" s="76"/>
      <c r="H3" s="76"/>
      <c r="I3" s="76"/>
      <c r="J3" s="76"/>
      <c r="K3" s="76"/>
      <c r="L3" s="1"/>
      <c r="M3" s="1"/>
      <c r="N3" s="1"/>
      <c r="O3" s="1"/>
      <c r="P3" s="27"/>
      <c r="Q3" s="30" t="s">
        <v>568</v>
      </c>
      <c r="R3" s="30">
        <v>-3.655354</v>
      </c>
      <c r="S3" s="30">
        <v>40.518664000000001</v>
      </c>
      <c r="T3" s="30" t="s">
        <v>103</v>
      </c>
      <c r="U3" s="30">
        <v>0</v>
      </c>
      <c r="V3" s="27"/>
      <c r="W3" s="27"/>
    </row>
    <row r="4" spans="1:25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7"/>
      <c r="Q4" s="29" t="s">
        <v>569</v>
      </c>
      <c r="R4" s="28">
        <v>-3.8981699999999999</v>
      </c>
      <c r="S4" s="28">
        <v>40.516240000000003</v>
      </c>
      <c r="T4" s="28" t="s">
        <v>104</v>
      </c>
      <c r="U4" s="28">
        <v>0</v>
      </c>
      <c r="V4" s="27"/>
      <c r="W4" s="27"/>
    </row>
    <row r="5" spans="1:25" ht="15.75" customHeight="1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7"/>
    </row>
    <row r="6" spans="1:25" ht="15.75" customHeight="1">
      <c r="A6" s="1"/>
      <c r="B6" s="3" t="s">
        <v>18</v>
      </c>
      <c r="C6" s="3" t="s">
        <v>19</v>
      </c>
      <c r="D6" s="3" t="s">
        <v>20</v>
      </c>
      <c r="E6" s="3" t="s">
        <v>21</v>
      </c>
      <c r="F6" s="3">
        <v>2495</v>
      </c>
      <c r="G6" s="3">
        <v>559</v>
      </c>
      <c r="H6" s="3">
        <v>903</v>
      </c>
      <c r="I6" s="3">
        <v>544</v>
      </c>
      <c r="J6" s="3">
        <v>489</v>
      </c>
      <c r="K6" s="3">
        <v>2.39</v>
      </c>
      <c r="L6" s="3">
        <v>34650</v>
      </c>
      <c r="M6" s="4">
        <f t="shared" ref="M6:M81" si="0">F6/K6</f>
        <v>1043.9330543933054</v>
      </c>
      <c r="N6" s="4">
        <f>G6*0.15+H6*0.9+I6/3+0.1*J6</f>
        <v>1126.7833333333335</v>
      </c>
      <c r="O6" s="5">
        <f>N6/F6</f>
        <v>0.45161656646626597</v>
      </c>
      <c r="P6" s="27"/>
    </row>
    <row r="7" spans="1:25" ht="15.75" customHeight="1">
      <c r="A7" s="1"/>
      <c r="B7" s="6" t="s">
        <v>18</v>
      </c>
      <c r="C7" s="6" t="s">
        <v>19</v>
      </c>
      <c r="D7" s="6" t="s">
        <v>20</v>
      </c>
      <c r="E7" s="6" t="s">
        <v>23</v>
      </c>
      <c r="F7" s="6">
        <v>2217</v>
      </c>
      <c r="G7" s="6">
        <v>499</v>
      </c>
      <c r="H7" s="6">
        <v>794</v>
      </c>
      <c r="I7" s="6">
        <v>472</v>
      </c>
      <c r="J7" s="6">
        <v>453</v>
      </c>
      <c r="K7" s="6">
        <v>3.19</v>
      </c>
      <c r="L7" s="6">
        <v>33950</v>
      </c>
      <c r="M7" s="7">
        <f t="shared" si="0"/>
        <v>694.98432601880882</v>
      </c>
      <c r="N7" s="4">
        <f t="shared" ref="N7:N70" si="1">G7*0.15+H7*0.9+I7/3+0.1*J7</f>
        <v>992.08333333333337</v>
      </c>
      <c r="O7" s="8">
        <f t="shared" ref="O7:O81" si="2">N7/F7</f>
        <v>0.44748909938355136</v>
      </c>
      <c r="P7" s="27"/>
    </row>
    <row r="8" spans="1:25" ht="15.75" customHeight="1">
      <c r="A8" s="1"/>
      <c r="B8" s="3" t="s">
        <v>18</v>
      </c>
      <c r="C8" s="3" t="s">
        <v>19</v>
      </c>
      <c r="D8" s="3" t="s">
        <v>20</v>
      </c>
      <c r="E8" s="3" t="s">
        <v>24</v>
      </c>
      <c r="F8" s="3">
        <v>1967</v>
      </c>
      <c r="G8" s="3">
        <v>531</v>
      </c>
      <c r="H8" s="3">
        <v>814</v>
      </c>
      <c r="I8" s="3">
        <v>425</v>
      </c>
      <c r="J8" s="3">
        <v>197</v>
      </c>
      <c r="K8" s="3">
        <v>0.81200000000000006</v>
      </c>
      <c r="L8" s="3">
        <v>33250</v>
      </c>
      <c r="M8" s="4">
        <f t="shared" si="0"/>
        <v>2422.4137931034479</v>
      </c>
      <c r="N8" s="4">
        <f t="shared" si="1"/>
        <v>973.61666666666667</v>
      </c>
      <c r="O8" s="5">
        <f t="shared" si="2"/>
        <v>0.49497542789357735</v>
      </c>
      <c r="P8" s="27"/>
    </row>
    <row r="9" spans="1:25" ht="15.75" customHeight="1">
      <c r="A9" s="1"/>
      <c r="B9" s="6" t="s">
        <v>18</v>
      </c>
      <c r="C9" s="6" t="s">
        <v>19</v>
      </c>
      <c r="D9" s="6" t="s">
        <v>20</v>
      </c>
      <c r="E9" s="6" t="s">
        <v>26</v>
      </c>
      <c r="F9" s="6">
        <v>2690</v>
      </c>
      <c r="G9" s="6">
        <v>1014</v>
      </c>
      <c r="H9" s="6">
        <v>1111</v>
      </c>
      <c r="I9" s="6">
        <v>430</v>
      </c>
      <c r="J9" s="6">
        <v>135</v>
      </c>
      <c r="K9" s="6">
        <v>0.28199999999999997</v>
      </c>
      <c r="L9" s="6">
        <v>36050</v>
      </c>
      <c r="M9" s="7">
        <f t="shared" si="0"/>
        <v>9539.0070921985825</v>
      </c>
      <c r="N9" s="4">
        <f t="shared" si="1"/>
        <v>1308.8333333333333</v>
      </c>
      <c r="O9" s="8">
        <f t="shared" si="2"/>
        <v>0.48655514250309789</v>
      </c>
      <c r="P9" s="27"/>
      <c r="Q9" s="36" t="s">
        <v>1</v>
      </c>
      <c r="R9" s="36" t="s">
        <v>2</v>
      </c>
      <c r="S9" s="36" t="s">
        <v>15</v>
      </c>
      <c r="T9" s="36" t="s">
        <v>16</v>
      </c>
      <c r="U9" s="36" t="s">
        <v>17</v>
      </c>
      <c r="V9" s="36" t="s">
        <v>84</v>
      </c>
      <c r="W9" s="36" t="s">
        <v>530</v>
      </c>
      <c r="X9" s="36" t="s">
        <v>531</v>
      </c>
      <c r="Y9" s="36" t="s">
        <v>532</v>
      </c>
    </row>
    <row r="10" spans="1:25" ht="15.75" customHeight="1">
      <c r="A10" s="1"/>
      <c r="B10" s="3" t="s">
        <v>18</v>
      </c>
      <c r="C10" s="3" t="s">
        <v>19</v>
      </c>
      <c r="D10" s="3" t="s">
        <v>20</v>
      </c>
      <c r="E10" s="3" t="s">
        <v>27</v>
      </c>
      <c r="F10" s="3">
        <v>2574</v>
      </c>
      <c r="G10" s="3">
        <v>986</v>
      </c>
      <c r="H10" s="3">
        <v>1086</v>
      </c>
      <c r="I10" s="3">
        <v>404</v>
      </c>
      <c r="J10" s="3">
        <v>98</v>
      </c>
      <c r="K10" s="3">
        <v>0.36199999999999999</v>
      </c>
      <c r="L10" s="3">
        <v>33950</v>
      </c>
      <c r="M10" s="4">
        <f t="shared" si="0"/>
        <v>7110.4972375690613</v>
      </c>
      <c r="N10" s="4">
        <f t="shared" si="1"/>
        <v>1269.7666666666667</v>
      </c>
      <c r="O10" s="5">
        <f t="shared" si="2"/>
        <v>0.49330484330484331</v>
      </c>
      <c r="P10" s="27"/>
      <c r="Q10" s="37" t="s">
        <v>33</v>
      </c>
      <c r="R10" s="37" t="s">
        <v>22</v>
      </c>
      <c r="S10" s="37">
        <f>SUM(F15:F25)</f>
        <v>23779</v>
      </c>
      <c r="T10" s="37">
        <f>SUM(G15:G25)*0.2+SUM(H15:H25)*0.9+SUM(I15:I25)*0.3+SUM(J15:J25)*0.1</f>
        <v>11081.5</v>
      </c>
      <c r="U10" s="38">
        <f>T10/S10</f>
        <v>0.46602043820177469</v>
      </c>
      <c r="V10" s="39">
        <f>SUMPRODUCT(F15:F25,L15:L25)/S10</f>
        <v>36750</v>
      </c>
      <c r="W10" s="37">
        <f>SUM(K15:K25)</f>
        <v>9.8099999999999987</v>
      </c>
      <c r="X10" s="37">
        <f>S10/W10</f>
        <v>2423.955147808359</v>
      </c>
      <c r="Y10" s="37">
        <f>W10/30</f>
        <v>0.32699999999999996</v>
      </c>
    </row>
    <row r="11" spans="1:25" ht="15.75" customHeight="1">
      <c r="A11" s="1"/>
      <c r="B11" s="6" t="s">
        <v>18</v>
      </c>
      <c r="C11" s="6" t="s">
        <v>19</v>
      </c>
      <c r="D11" s="6" t="s">
        <v>20</v>
      </c>
      <c r="E11" s="6" t="s">
        <v>28</v>
      </c>
      <c r="F11" s="6">
        <v>3500</v>
      </c>
      <c r="G11" s="6">
        <v>1134</v>
      </c>
      <c r="H11" s="6">
        <v>1411</v>
      </c>
      <c r="I11" s="6">
        <v>525</v>
      </c>
      <c r="J11" s="6">
        <v>431</v>
      </c>
      <c r="K11" s="6">
        <v>3.16</v>
      </c>
      <c r="L11" s="6">
        <v>36050</v>
      </c>
      <c r="M11" s="7">
        <f t="shared" si="0"/>
        <v>1107.5949367088608</v>
      </c>
      <c r="N11" s="4">
        <f t="shared" si="1"/>
        <v>1658.1</v>
      </c>
      <c r="O11" s="8">
        <f t="shared" si="2"/>
        <v>0.47374285714285713</v>
      </c>
      <c r="P11" s="27"/>
      <c r="Q11" s="37" t="s">
        <v>20</v>
      </c>
      <c r="R11" s="37" t="s">
        <v>19</v>
      </c>
      <c r="S11" s="39">
        <f>SUM(F6:F13,F39:F46,F55:F56,F58:F81)</f>
        <v>72162</v>
      </c>
      <c r="T11" s="37">
        <f>SUM(G6:G13,G39:G46,G55:G56,G58:G81)*0.2+SUM(H6:H13,H39:H46,H55:H56,H58:H81)*0.9+SUM(I6:I13,I39:I46,I55:I56,I58:I81)*0.3+SUM(J6:J13,J39:J46,J55,J56,J58:J81)*0.1</f>
        <v>34148.981600000006</v>
      </c>
      <c r="U11" s="38">
        <f t="shared" ref="U11" si="3">T11/S11</f>
        <v>0.47322665114603263</v>
      </c>
      <c r="V11" s="39">
        <f>(SUMPRODUCT(F6:F13,L6:L13)+SUMPRODUCT(F39:F46,L39:L46)+SUMPRODUCT(F55:F56,L55:L56)+SUMPRODUCT(F58:F81,L58:L81) )/S11</f>
        <v>32177.641279343698</v>
      </c>
      <c r="W11" s="40">
        <f>SUM(K6:K13,K39:K46,K58:K81,K55:K56)</f>
        <v>25.661999999999995</v>
      </c>
      <c r="X11" s="37">
        <f t="shared" ref="X11:X12" si="4">S11/W11</f>
        <v>2812.0177694645786</v>
      </c>
      <c r="Y11" s="37">
        <f>W11/126</f>
        <v>0.20366666666666663</v>
      </c>
    </row>
    <row r="12" spans="1:25" ht="15.75" customHeight="1">
      <c r="A12" s="1"/>
      <c r="B12" s="3" t="s">
        <v>18</v>
      </c>
      <c r="C12" s="3" t="s">
        <v>19</v>
      </c>
      <c r="D12" s="3" t="s">
        <v>20</v>
      </c>
      <c r="E12" s="3" t="s">
        <v>29</v>
      </c>
      <c r="F12" s="3">
        <v>1385</v>
      </c>
      <c r="G12" s="3">
        <v>245</v>
      </c>
      <c r="H12" s="3">
        <v>457</v>
      </c>
      <c r="I12" s="3">
        <v>321</v>
      </c>
      <c r="J12" s="3">
        <v>361</v>
      </c>
      <c r="K12" s="3">
        <v>0.85899999999999999</v>
      </c>
      <c r="L12" s="3">
        <v>33250</v>
      </c>
      <c r="M12" s="4">
        <f t="shared" si="0"/>
        <v>1612.3399301513389</v>
      </c>
      <c r="N12" s="4">
        <f t="shared" si="1"/>
        <v>591.15</v>
      </c>
      <c r="O12" s="5">
        <f t="shared" si="2"/>
        <v>0.42682310469314078</v>
      </c>
      <c r="P12" s="27"/>
      <c r="Q12" s="37" t="s">
        <v>46</v>
      </c>
      <c r="R12" s="37" t="s">
        <v>25</v>
      </c>
      <c r="S12" s="37">
        <f>SUM(F26:F38,F47:F54,F57)</f>
        <v>39385</v>
      </c>
      <c r="T12" s="37">
        <f>SUM(G26:G38,G47:G54,G57)*0.2+SUM(H26:H38,H47:H54,H57)*0.9+SUM(I26:I38,I47:I54,I57)*0.3+SUM(J26:J38,J47:J54,J57)*0.1</f>
        <v>18632.8</v>
      </c>
      <c r="U12" s="38">
        <f>T12/S12</f>
        <v>0.47309381744318901</v>
      </c>
      <c r="V12" s="39">
        <f>( SUMPRODUCT(F26:F38,L26:L38)+SUMPRODUCT(L47:L54,F47:F54)+SUMPRODUCT(F57,L57) )/ S12</f>
        <v>30133.236003554652</v>
      </c>
      <c r="W12" s="40">
        <f>SUM(K6:K81)-W11-W10-K14</f>
        <v>11.686000000000014</v>
      </c>
      <c r="X12" s="37">
        <f t="shared" si="4"/>
        <v>3370.2721204860477</v>
      </c>
      <c r="Y12" s="37">
        <f>W12/58</f>
        <v>0.2014827586206899</v>
      </c>
    </row>
    <row r="13" spans="1:25" ht="15.75" customHeight="1">
      <c r="A13" s="1"/>
      <c r="B13" s="6" t="s">
        <v>18</v>
      </c>
      <c r="C13" s="6" t="s">
        <v>19</v>
      </c>
      <c r="D13" s="6" t="s">
        <v>20</v>
      </c>
      <c r="E13" s="6" t="s">
        <v>30</v>
      </c>
      <c r="F13" s="6">
        <v>1578</v>
      </c>
      <c r="G13" s="6">
        <v>399</v>
      </c>
      <c r="H13" s="6">
        <v>598</v>
      </c>
      <c r="I13" s="6">
        <v>357</v>
      </c>
      <c r="J13" s="6">
        <v>224</v>
      </c>
      <c r="K13" s="6">
        <v>0.997</v>
      </c>
      <c r="L13" s="6">
        <v>31150</v>
      </c>
      <c r="M13" s="7">
        <f t="shared" si="0"/>
        <v>1582.7482447342027</v>
      </c>
      <c r="N13" s="4">
        <f t="shared" si="1"/>
        <v>739.45</v>
      </c>
      <c r="O13" s="8">
        <f t="shared" si="2"/>
        <v>0.46859949302915083</v>
      </c>
      <c r="P13" s="27"/>
      <c r="Q13" s="37" t="s">
        <v>575</v>
      </c>
      <c r="R13" s="37" t="s">
        <v>574</v>
      </c>
      <c r="S13" s="39">
        <f>S10+S11+S12</f>
        <v>135326</v>
      </c>
      <c r="T13" s="39">
        <f>T10+T11+T12</f>
        <v>63863.281600000002</v>
      </c>
      <c r="U13" s="42">
        <f>SUMPRODUCT(S10:S12,U10:U12)/S13</f>
        <v>0.47192174157220346</v>
      </c>
      <c r="V13" s="41">
        <f>SUMPRODUCT(S10:S12,V10:V12)/S13</f>
        <v>32386.080280212227</v>
      </c>
      <c r="W13" s="39">
        <f>W10+W11+W12</f>
        <v>47.158000000000008</v>
      </c>
      <c r="X13" s="37"/>
      <c r="Y13" s="37"/>
    </row>
    <row r="14" spans="1:25" ht="15.75" customHeight="1">
      <c r="A14" s="1"/>
      <c r="B14" s="33" t="s">
        <v>18</v>
      </c>
      <c r="C14" s="33" t="s">
        <v>19</v>
      </c>
      <c r="D14" s="33" t="s">
        <v>20</v>
      </c>
      <c r="E14" s="33" t="s">
        <v>31</v>
      </c>
      <c r="F14" s="33">
        <v>853</v>
      </c>
      <c r="G14" s="33">
        <v>173</v>
      </c>
      <c r="H14" s="33">
        <v>273</v>
      </c>
      <c r="I14" s="33">
        <v>151</v>
      </c>
      <c r="J14" s="33">
        <v>256</v>
      </c>
      <c r="K14" s="33">
        <v>1.75</v>
      </c>
      <c r="L14" s="33">
        <v>36050</v>
      </c>
      <c r="M14" s="34">
        <f t="shared" si="0"/>
        <v>487.42857142857144</v>
      </c>
      <c r="N14" s="4">
        <f t="shared" si="1"/>
        <v>347.58333333333337</v>
      </c>
      <c r="O14" s="35">
        <f t="shared" si="2"/>
        <v>0.40748339194998051</v>
      </c>
      <c r="P14" s="27"/>
      <c r="Q14" s="37" t="s">
        <v>586</v>
      </c>
      <c r="R14" s="37"/>
      <c r="S14" s="37"/>
      <c r="T14" s="37"/>
      <c r="U14" s="37"/>
      <c r="V14" s="37"/>
      <c r="W14" s="37"/>
      <c r="X14" s="70"/>
      <c r="Y14" s="70"/>
    </row>
    <row r="15" spans="1:25" ht="15.75" customHeight="1">
      <c r="A15" s="1"/>
      <c r="B15" s="6" t="s">
        <v>32</v>
      </c>
      <c r="C15" s="6" t="s">
        <v>22</v>
      </c>
      <c r="D15" s="6" t="s">
        <v>33</v>
      </c>
      <c r="E15" s="6" t="s">
        <v>34</v>
      </c>
      <c r="F15" s="6">
        <v>2250</v>
      </c>
      <c r="G15" s="6">
        <v>657</v>
      </c>
      <c r="H15" s="6">
        <v>846</v>
      </c>
      <c r="I15" s="6">
        <v>410</v>
      </c>
      <c r="J15" s="6">
        <v>338</v>
      </c>
      <c r="K15" s="6">
        <v>0.45300000000000001</v>
      </c>
      <c r="L15" s="6">
        <v>36750</v>
      </c>
      <c r="M15" s="7">
        <f t="shared" si="0"/>
        <v>4966.8874172185433</v>
      </c>
      <c r="N15" s="4">
        <f t="shared" si="1"/>
        <v>1030.4166666666665</v>
      </c>
      <c r="O15" s="8">
        <f t="shared" si="2"/>
        <v>0.45796296296296291</v>
      </c>
      <c r="P15" s="27"/>
      <c r="Q15" s="37">
        <f>10*(S10/$S$13)</f>
        <v>1.7571641813103174</v>
      </c>
      <c r="R15" s="37"/>
      <c r="S15" s="37"/>
      <c r="T15" s="37"/>
      <c r="U15" s="37"/>
      <c r="V15" s="37"/>
      <c r="W15" s="37"/>
      <c r="X15" s="70"/>
      <c r="Y15" s="70"/>
    </row>
    <row r="16" spans="1:25" ht="15.75" customHeight="1">
      <c r="A16" s="1"/>
      <c r="B16" s="3" t="s">
        <v>32</v>
      </c>
      <c r="C16" s="3" t="s">
        <v>22</v>
      </c>
      <c r="D16" s="3" t="s">
        <v>33</v>
      </c>
      <c r="E16" s="3" t="s">
        <v>35</v>
      </c>
      <c r="F16" s="3">
        <v>2329</v>
      </c>
      <c r="G16" s="3">
        <v>729</v>
      </c>
      <c r="H16" s="3">
        <v>887</v>
      </c>
      <c r="I16" s="3">
        <v>438</v>
      </c>
      <c r="J16" s="3">
        <v>275</v>
      </c>
      <c r="K16" s="3">
        <v>0.30399999999999999</v>
      </c>
      <c r="L16" s="3">
        <v>36750</v>
      </c>
      <c r="M16" s="4">
        <f t="shared" si="0"/>
        <v>7661.1842105263158</v>
      </c>
      <c r="N16" s="4">
        <f t="shared" si="1"/>
        <v>1081.1500000000001</v>
      </c>
      <c r="O16" s="5">
        <f t="shared" si="2"/>
        <v>0.46421210820094466</v>
      </c>
      <c r="P16" s="27"/>
      <c r="Q16" s="37">
        <f>10*(S11/$S$13)</f>
        <v>5.3324564385262256</v>
      </c>
      <c r="R16" s="37"/>
      <c r="S16" s="37"/>
      <c r="T16" s="37"/>
      <c r="U16" s="37"/>
      <c r="V16" s="37"/>
      <c r="W16" s="37"/>
      <c r="X16" s="70"/>
      <c r="Y16" s="70"/>
    </row>
    <row r="17" spans="1:25" ht="15.75" customHeight="1">
      <c r="A17" s="1"/>
      <c r="B17" s="6" t="s">
        <v>32</v>
      </c>
      <c r="C17" s="6" t="s">
        <v>22</v>
      </c>
      <c r="D17" s="6" t="s">
        <v>33</v>
      </c>
      <c r="E17" s="6" t="s">
        <v>36</v>
      </c>
      <c r="F17" s="6">
        <v>2876</v>
      </c>
      <c r="G17" s="6">
        <v>820</v>
      </c>
      <c r="H17" s="6">
        <v>1070</v>
      </c>
      <c r="I17" s="6">
        <v>512</v>
      </c>
      <c r="J17" s="6">
        <v>475</v>
      </c>
      <c r="K17" s="6">
        <v>0.314</v>
      </c>
      <c r="L17" s="6">
        <v>36750</v>
      </c>
      <c r="M17" s="7">
        <f t="shared" si="0"/>
        <v>9159.2356687898082</v>
      </c>
      <c r="N17" s="4">
        <f t="shared" si="1"/>
        <v>1304.1666666666667</v>
      </c>
      <c r="O17" s="8">
        <f t="shared" si="2"/>
        <v>0.45346546128882709</v>
      </c>
      <c r="P17" s="27"/>
      <c r="Q17" s="37">
        <f>10*(S12/$S$13)</f>
        <v>2.910379380163457</v>
      </c>
      <c r="R17" s="72" t="s">
        <v>576</v>
      </c>
      <c r="S17" s="72" t="s">
        <v>577</v>
      </c>
      <c r="T17" s="72" t="s">
        <v>578</v>
      </c>
      <c r="U17" s="72" t="s">
        <v>579</v>
      </c>
      <c r="V17" s="72"/>
      <c r="W17" s="72"/>
      <c r="X17" s="71"/>
      <c r="Y17" s="71"/>
    </row>
    <row r="18" spans="1:25" ht="15.75" customHeight="1">
      <c r="A18" s="1"/>
      <c r="B18" s="3" t="s">
        <v>32</v>
      </c>
      <c r="C18" s="3" t="s">
        <v>22</v>
      </c>
      <c r="D18" s="3" t="s">
        <v>33</v>
      </c>
      <c r="E18" s="3" t="s">
        <v>37</v>
      </c>
      <c r="F18" s="3">
        <v>1977</v>
      </c>
      <c r="G18" s="3">
        <v>478</v>
      </c>
      <c r="H18" s="3">
        <v>731</v>
      </c>
      <c r="I18" s="3">
        <v>389</v>
      </c>
      <c r="J18" s="3">
        <v>378</v>
      </c>
      <c r="K18" s="3">
        <v>1.57</v>
      </c>
      <c r="L18" s="3">
        <v>36750</v>
      </c>
      <c r="M18" s="4">
        <f t="shared" si="0"/>
        <v>1259.2356687898089</v>
      </c>
      <c r="N18" s="4">
        <f t="shared" si="1"/>
        <v>897.06666666666661</v>
      </c>
      <c r="O18" s="5">
        <f t="shared" si="2"/>
        <v>0.45375147529927495</v>
      </c>
      <c r="P18" s="27"/>
      <c r="Q18" s="71" t="s">
        <v>580</v>
      </c>
      <c r="R18" s="73">
        <f>(57/7)*(S13/22000)</f>
        <v>50.088194805194803</v>
      </c>
      <c r="S18" s="73">
        <f>(50000/243)*(S13/300000)</f>
        <v>92.816186556927306</v>
      </c>
      <c r="T18" s="73">
        <f>(160)*(S13/45000)*0.75</f>
        <v>360.86933333333332</v>
      </c>
      <c r="U18" s="73">
        <f>(12000/365)*(S13/(25000/2))</f>
        <v>355.9259178082192</v>
      </c>
      <c r="V18" s="72"/>
      <c r="W18" s="72"/>
      <c r="X18" s="71"/>
      <c r="Y18" s="71"/>
    </row>
    <row r="19" spans="1:25" ht="15.75" customHeight="1">
      <c r="A19" s="1"/>
      <c r="B19" s="6" t="s">
        <v>32</v>
      </c>
      <c r="C19" s="6" t="s">
        <v>22</v>
      </c>
      <c r="D19" s="6" t="s">
        <v>33</v>
      </c>
      <c r="E19" s="6" t="s">
        <v>38</v>
      </c>
      <c r="F19" s="6">
        <v>3255</v>
      </c>
      <c r="G19" s="6">
        <v>1243</v>
      </c>
      <c r="H19" s="6">
        <v>1191</v>
      </c>
      <c r="I19" s="6">
        <v>615</v>
      </c>
      <c r="J19" s="6">
        <v>205</v>
      </c>
      <c r="K19" s="6">
        <v>0.46200000000000002</v>
      </c>
      <c r="L19" s="6">
        <v>36750</v>
      </c>
      <c r="M19" s="7">
        <f t="shared" si="0"/>
        <v>7045.454545454545</v>
      </c>
      <c r="N19" s="4">
        <f t="shared" si="1"/>
        <v>1483.8500000000001</v>
      </c>
      <c r="O19" s="8">
        <f t="shared" si="2"/>
        <v>0.45586789554531493</v>
      </c>
      <c r="P19" s="27"/>
      <c r="Q19" s="71" t="s">
        <v>581</v>
      </c>
      <c r="R19" s="73">
        <f>R18*365</f>
        <v>18282.191103896104</v>
      </c>
      <c r="S19" s="73">
        <f t="shared" ref="S19:U19" si="5">S18*365</f>
        <v>33877.908093278464</v>
      </c>
      <c r="T19" s="73">
        <f t="shared" si="5"/>
        <v>131717.30666666667</v>
      </c>
      <c r="U19" s="73">
        <f t="shared" si="5"/>
        <v>129912.96000000001</v>
      </c>
      <c r="V19" s="72"/>
      <c r="W19" s="72"/>
      <c r="X19" s="71"/>
      <c r="Y19" s="71"/>
    </row>
    <row r="20" spans="1:25" ht="15.75" customHeight="1">
      <c r="A20" s="1"/>
      <c r="B20" s="3" t="s">
        <v>32</v>
      </c>
      <c r="C20" s="3" t="s">
        <v>22</v>
      </c>
      <c r="D20" s="3" t="s">
        <v>33</v>
      </c>
      <c r="E20" s="3" t="s">
        <v>39</v>
      </c>
      <c r="F20" s="3">
        <v>2545</v>
      </c>
      <c r="G20" s="3">
        <v>942</v>
      </c>
      <c r="H20" s="3">
        <v>934</v>
      </c>
      <c r="I20" s="3">
        <v>585</v>
      </c>
      <c r="J20" s="3">
        <v>84</v>
      </c>
      <c r="K20" s="3">
        <v>0.56200000000000006</v>
      </c>
      <c r="L20" s="3">
        <v>36750</v>
      </c>
      <c r="M20" s="4">
        <f t="shared" si="0"/>
        <v>4528.4697508896788</v>
      </c>
      <c r="N20" s="4">
        <f t="shared" si="1"/>
        <v>1185.3000000000002</v>
      </c>
      <c r="O20" s="5">
        <f t="shared" si="2"/>
        <v>0.46573673870333998</v>
      </c>
      <c r="P20" s="27"/>
      <c r="Q20" s="72"/>
      <c r="R20" s="72"/>
      <c r="S20" s="72"/>
      <c r="T20" s="72"/>
      <c r="U20" s="72"/>
      <c r="V20" s="72"/>
      <c r="W20" s="72"/>
      <c r="X20" s="71"/>
      <c r="Y20" s="71"/>
    </row>
    <row r="21" spans="1:25" ht="15.75" customHeight="1">
      <c r="A21" s="1"/>
      <c r="B21" s="6" t="s">
        <v>32</v>
      </c>
      <c r="C21" s="6" t="s">
        <v>22</v>
      </c>
      <c r="D21" s="6" t="s">
        <v>33</v>
      </c>
      <c r="E21" s="6" t="s">
        <v>40</v>
      </c>
      <c r="F21" s="6">
        <v>1815</v>
      </c>
      <c r="G21" s="6">
        <v>692</v>
      </c>
      <c r="H21" s="6">
        <v>681</v>
      </c>
      <c r="I21" s="6">
        <v>361</v>
      </c>
      <c r="J21" s="6">
        <v>82</v>
      </c>
      <c r="K21" s="6">
        <v>0.52800000000000002</v>
      </c>
      <c r="L21" s="6">
        <v>36750</v>
      </c>
      <c r="M21" s="7">
        <f t="shared" si="0"/>
        <v>3437.5</v>
      </c>
      <c r="N21" s="4">
        <f t="shared" si="1"/>
        <v>845.23333333333335</v>
      </c>
      <c r="O21" s="8">
        <f t="shared" si="2"/>
        <v>0.46569329660238751</v>
      </c>
      <c r="P21" s="27"/>
      <c r="Q21" s="73">
        <f>AVERAGE(R18:U18)</f>
        <v>214.92490812591865</v>
      </c>
      <c r="R21" s="72">
        <f>365*Q21</f>
        <v>78447.5914659603</v>
      </c>
      <c r="S21" s="74">
        <f>5*R21</f>
        <v>392237.95732980152</v>
      </c>
      <c r="T21" s="72"/>
      <c r="U21" s="72"/>
      <c r="V21" s="72"/>
      <c r="W21" s="72"/>
      <c r="X21" s="71"/>
      <c r="Y21" s="71"/>
    </row>
    <row r="22" spans="1:25" ht="15.75" customHeight="1">
      <c r="A22" s="1"/>
      <c r="B22" s="3" t="s">
        <v>32</v>
      </c>
      <c r="C22" s="3" t="s">
        <v>22</v>
      </c>
      <c r="D22" s="3" t="s">
        <v>33</v>
      </c>
      <c r="E22" s="3" t="s">
        <v>41</v>
      </c>
      <c r="F22" s="3">
        <v>1455</v>
      </c>
      <c r="G22" s="3">
        <v>410</v>
      </c>
      <c r="H22" s="3">
        <v>534</v>
      </c>
      <c r="I22" s="3">
        <v>278</v>
      </c>
      <c r="J22" s="3">
        <v>233</v>
      </c>
      <c r="K22" s="3">
        <v>0.14699999999999999</v>
      </c>
      <c r="L22" s="3">
        <v>36750</v>
      </c>
      <c r="M22" s="4">
        <f t="shared" si="0"/>
        <v>9897.9591836734708</v>
      </c>
      <c r="N22" s="4">
        <f t="shared" si="1"/>
        <v>658.06666666666661</v>
      </c>
      <c r="O22" s="5">
        <f t="shared" si="2"/>
        <v>0.45227949599083617</v>
      </c>
      <c r="P22" s="27"/>
      <c r="Q22" s="73">
        <f>MEDIAN(R18:U18)</f>
        <v>224.37105218257327</v>
      </c>
      <c r="R22" s="72"/>
      <c r="S22" s="72"/>
      <c r="T22" s="72"/>
      <c r="U22" s="72"/>
      <c r="V22" s="72"/>
      <c r="W22" s="72"/>
      <c r="X22" s="71"/>
      <c r="Y22" s="71"/>
    </row>
    <row r="23" spans="1:25" ht="15.75" customHeight="1">
      <c r="A23" s="1"/>
      <c r="B23" s="6" t="s">
        <v>32</v>
      </c>
      <c r="C23" s="6" t="s">
        <v>22</v>
      </c>
      <c r="D23" s="6" t="s">
        <v>33</v>
      </c>
      <c r="E23" s="6" t="s">
        <v>42</v>
      </c>
      <c r="F23" s="6">
        <v>920</v>
      </c>
      <c r="G23" s="6">
        <v>224</v>
      </c>
      <c r="H23" s="6">
        <v>333</v>
      </c>
      <c r="I23" s="6">
        <v>190</v>
      </c>
      <c r="J23" s="6">
        <v>173</v>
      </c>
      <c r="K23" s="6">
        <v>2.12</v>
      </c>
      <c r="L23" s="6">
        <v>36750</v>
      </c>
      <c r="M23" s="7">
        <f t="shared" si="0"/>
        <v>433.96226415094338</v>
      </c>
      <c r="N23" s="4">
        <f t="shared" si="1"/>
        <v>413.93333333333334</v>
      </c>
      <c r="O23" s="8">
        <f t="shared" si="2"/>
        <v>0.44992753623188408</v>
      </c>
      <c r="P23" s="27"/>
      <c r="Q23" s="27"/>
      <c r="R23" s="27"/>
      <c r="S23" s="27"/>
      <c r="T23" s="27"/>
      <c r="U23" s="27"/>
      <c r="V23" s="27"/>
      <c r="W23" s="27"/>
    </row>
    <row r="24" spans="1:25" ht="15.75" customHeight="1">
      <c r="A24" s="1"/>
      <c r="B24" s="3" t="s">
        <v>32</v>
      </c>
      <c r="C24" s="3" t="s">
        <v>22</v>
      </c>
      <c r="D24" s="3" t="s">
        <v>33</v>
      </c>
      <c r="E24" s="3" t="s">
        <v>43</v>
      </c>
      <c r="F24" s="3">
        <v>2213</v>
      </c>
      <c r="G24" s="3">
        <v>589</v>
      </c>
      <c r="H24" s="3">
        <v>775</v>
      </c>
      <c r="I24" s="3">
        <v>396</v>
      </c>
      <c r="J24" s="3">
        <v>454</v>
      </c>
      <c r="K24" s="3">
        <v>0.35</v>
      </c>
      <c r="L24" s="3">
        <v>36750</v>
      </c>
      <c r="M24" s="4">
        <f t="shared" si="0"/>
        <v>6322.8571428571431</v>
      </c>
      <c r="N24" s="4">
        <f t="shared" si="1"/>
        <v>963.25</v>
      </c>
      <c r="O24" s="5">
        <f t="shared" si="2"/>
        <v>0.43526886579304114</v>
      </c>
      <c r="P24" s="27"/>
      <c r="Q24" s="27"/>
      <c r="R24" s="27"/>
      <c r="S24" s="27"/>
      <c r="T24" s="27"/>
      <c r="U24" s="27"/>
      <c r="V24" s="27"/>
      <c r="W24" s="27"/>
    </row>
    <row r="25" spans="1:25" ht="15.75" customHeight="1">
      <c r="A25" s="1"/>
      <c r="B25" s="6" t="s">
        <v>32</v>
      </c>
      <c r="C25" s="6" t="s">
        <v>22</v>
      </c>
      <c r="D25" s="6" t="s">
        <v>33</v>
      </c>
      <c r="E25" s="6" t="s">
        <v>44</v>
      </c>
      <c r="F25" s="6">
        <v>2144</v>
      </c>
      <c r="G25" s="6">
        <v>525</v>
      </c>
      <c r="H25" s="6">
        <v>840</v>
      </c>
      <c r="I25" s="6">
        <v>401</v>
      </c>
      <c r="J25" s="6">
        <v>377</v>
      </c>
      <c r="K25" s="6">
        <v>3</v>
      </c>
      <c r="L25" s="6">
        <v>36750</v>
      </c>
      <c r="M25" s="7">
        <f t="shared" si="0"/>
        <v>714.66666666666663</v>
      </c>
      <c r="N25" s="4">
        <f t="shared" si="1"/>
        <v>1006.1166666666667</v>
      </c>
      <c r="O25" s="8">
        <f t="shared" si="2"/>
        <v>0.46927083333333336</v>
      </c>
      <c r="P25" s="27"/>
      <c r="Q25" s="27"/>
      <c r="R25" s="27"/>
      <c r="S25" s="27"/>
      <c r="T25" s="27"/>
      <c r="U25" s="27"/>
      <c r="V25" s="27"/>
      <c r="W25" s="27"/>
    </row>
    <row r="26" spans="1:25" ht="15.75" customHeight="1">
      <c r="A26" s="1"/>
      <c r="B26" s="3" t="s">
        <v>45</v>
      </c>
      <c r="C26" s="3" t="s">
        <v>25</v>
      </c>
      <c r="D26" s="3" t="s">
        <v>46</v>
      </c>
      <c r="E26" s="3" t="s">
        <v>36</v>
      </c>
      <c r="F26" s="3">
        <v>1491</v>
      </c>
      <c r="G26" s="3">
        <v>432</v>
      </c>
      <c r="H26" s="3">
        <v>586</v>
      </c>
      <c r="I26" s="3">
        <v>265</v>
      </c>
      <c r="J26" s="3">
        <v>207</v>
      </c>
      <c r="K26" s="3">
        <v>0.434</v>
      </c>
      <c r="L26" s="3">
        <v>31850</v>
      </c>
      <c r="M26" s="4">
        <f t="shared" si="0"/>
        <v>3435.483870967742</v>
      </c>
      <c r="N26" s="4">
        <f t="shared" si="1"/>
        <v>701.23333333333335</v>
      </c>
      <c r="O26" s="5">
        <f t="shared" si="2"/>
        <v>0.47031075340934497</v>
      </c>
      <c r="P26" s="27"/>
      <c r="Q26" s="27"/>
      <c r="R26" s="27"/>
      <c r="S26" s="27"/>
      <c r="T26" s="27"/>
      <c r="U26" s="27"/>
      <c r="V26" s="27"/>
      <c r="W26" s="27"/>
    </row>
    <row r="27" spans="1:25" ht="14.4">
      <c r="A27" s="1"/>
      <c r="B27" s="6" t="s">
        <v>45</v>
      </c>
      <c r="C27" s="6" t="s">
        <v>25</v>
      </c>
      <c r="D27" s="6" t="s">
        <v>46</v>
      </c>
      <c r="E27" s="6" t="s">
        <v>47</v>
      </c>
      <c r="F27" s="6">
        <v>1406</v>
      </c>
      <c r="G27" s="6">
        <v>352</v>
      </c>
      <c r="H27" s="6">
        <v>522</v>
      </c>
      <c r="I27" s="6">
        <v>359</v>
      </c>
      <c r="J27" s="6">
        <v>174</v>
      </c>
      <c r="K27" s="6">
        <v>0.32800000000000001</v>
      </c>
      <c r="L27" s="6">
        <v>26950</v>
      </c>
      <c r="M27" s="7">
        <f t="shared" si="0"/>
        <v>4286.585365853658</v>
      </c>
      <c r="N27" s="4">
        <f t="shared" si="1"/>
        <v>659.66666666666663</v>
      </c>
      <c r="O27" s="8">
        <f t="shared" si="2"/>
        <v>0.46917970602181125</v>
      </c>
      <c r="P27" s="27"/>
      <c r="Q27" s="27"/>
      <c r="R27" s="27"/>
      <c r="S27" s="27"/>
      <c r="T27" s="27"/>
      <c r="U27" s="27"/>
      <c r="V27" s="27"/>
      <c r="W27" s="27"/>
    </row>
    <row r="28" spans="1:25" ht="14.4">
      <c r="A28" s="1"/>
      <c r="B28" s="3" t="s">
        <v>45</v>
      </c>
      <c r="C28" s="3" t="s">
        <v>25</v>
      </c>
      <c r="D28" s="3" t="s">
        <v>46</v>
      </c>
      <c r="E28" s="3" t="s">
        <v>27</v>
      </c>
      <c r="F28" s="3">
        <v>1266</v>
      </c>
      <c r="G28" s="3">
        <v>298</v>
      </c>
      <c r="H28" s="3">
        <v>479</v>
      </c>
      <c r="I28" s="3">
        <v>305</v>
      </c>
      <c r="J28" s="3">
        <v>185</v>
      </c>
      <c r="K28" s="3">
        <v>0.184</v>
      </c>
      <c r="L28" s="3">
        <v>27650</v>
      </c>
      <c r="M28" s="4">
        <f t="shared" si="0"/>
        <v>6880.434782608696</v>
      </c>
      <c r="N28" s="4">
        <f t="shared" si="1"/>
        <v>595.9666666666667</v>
      </c>
      <c r="O28" s="5">
        <f t="shared" si="2"/>
        <v>0.47074776197998947</v>
      </c>
      <c r="P28" s="27"/>
      <c r="Q28" s="27"/>
      <c r="R28" s="27"/>
      <c r="S28" s="27"/>
      <c r="T28" s="27"/>
      <c r="U28" s="27"/>
      <c r="V28" s="27"/>
      <c r="W28" s="27"/>
    </row>
    <row r="29" spans="1:25" ht="14.4">
      <c r="A29" s="1"/>
      <c r="B29" s="6" t="s">
        <v>45</v>
      </c>
      <c r="C29" s="6" t="s">
        <v>25</v>
      </c>
      <c r="D29" s="6" t="s">
        <v>46</v>
      </c>
      <c r="E29" s="6" t="s">
        <v>35</v>
      </c>
      <c r="F29" s="6">
        <v>1509</v>
      </c>
      <c r="G29" s="6">
        <v>389</v>
      </c>
      <c r="H29" s="6">
        <v>537</v>
      </c>
      <c r="I29" s="6">
        <v>410</v>
      </c>
      <c r="J29" s="6">
        <v>172</v>
      </c>
      <c r="K29" s="6">
        <v>0.24299999999999999</v>
      </c>
      <c r="L29" s="6">
        <v>33250</v>
      </c>
      <c r="M29" s="7">
        <f t="shared" si="0"/>
        <v>6209.8765432098771</v>
      </c>
      <c r="N29" s="4">
        <f t="shared" si="1"/>
        <v>695.51666666666665</v>
      </c>
      <c r="O29" s="8">
        <f t="shared" si="2"/>
        <v>0.46091230395405347</v>
      </c>
      <c r="P29" s="27"/>
      <c r="Q29" s="27"/>
      <c r="R29" s="27"/>
      <c r="S29" s="27"/>
      <c r="T29" s="27"/>
      <c r="U29" s="27"/>
      <c r="V29" s="27"/>
      <c r="W29" s="27"/>
    </row>
    <row r="30" spans="1:25" ht="14.4">
      <c r="A30" s="1"/>
      <c r="B30" s="3" t="s">
        <v>45</v>
      </c>
      <c r="C30" s="3" t="s">
        <v>25</v>
      </c>
      <c r="D30" s="3" t="s">
        <v>46</v>
      </c>
      <c r="E30" s="3" t="s">
        <v>48</v>
      </c>
      <c r="F30" s="3">
        <v>1341</v>
      </c>
      <c r="G30" s="3">
        <v>296</v>
      </c>
      <c r="H30" s="3">
        <v>471</v>
      </c>
      <c r="I30" s="3">
        <v>339</v>
      </c>
      <c r="J30" s="3">
        <v>235</v>
      </c>
      <c r="K30" s="3">
        <v>0.61299999999999999</v>
      </c>
      <c r="L30" s="3">
        <v>31850</v>
      </c>
      <c r="M30" s="4">
        <f t="shared" si="0"/>
        <v>2187.6019575856444</v>
      </c>
      <c r="N30" s="4">
        <f t="shared" si="1"/>
        <v>604.79999999999995</v>
      </c>
      <c r="O30" s="5">
        <f t="shared" si="2"/>
        <v>0.45100671140939597</v>
      </c>
      <c r="P30" s="27"/>
      <c r="Q30" s="27"/>
      <c r="R30" s="27"/>
      <c r="S30" s="27"/>
      <c r="T30" s="27"/>
      <c r="U30" s="27"/>
      <c r="V30" s="27"/>
      <c r="W30" s="27"/>
    </row>
    <row r="31" spans="1:25" ht="14.4">
      <c r="A31" s="1"/>
      <c r="B31" s="6" t="s">
        <v>45</v>
      </c>
      <c r="C31" s="6" t="s">
        <v>25</v>
      </c>
      <c r="D31" s="6" t="s">
        <v>46</v>
      </c>
      <c r="E31" s="6" t="s">
        <v>49</v>
      </c>
      <c r="F31" s="6">
        <v>2320</v>
      </c>
      <c r="G31" s="6">
        <v>582</v>
      </c>
      <c r="H31" s="6">
        <v>826</v>
      </c>
      <c r="I31" s="6">
        <v>668</v>
      </c>
      <c r="J31" s="6">
        <v>244</v>
      </c>
      <c r="K31" s="6">
        <v>0.55400000000000005</v>
      </c>
      <c r="L31" s="6">
        <v>31850</v>
      </c>
      <c r="M31" s="7">
        <f t="shared" si="0"/>
        <v>4187.7256317689526</v>
      </c>
      <c r="N31" s="4">
        <f t="shared" si="1"/>
        <v>1077.7666666666667</v>
      </c>
      <c r="O31" s="8">
        <f t="shared" si="2"/>
        <v>0.46455459770114943</v>
      </c>
      <c r="P31" s="27"/>
      <c r="Q31" s="27"/>
      <c r="R31" s="27"/>
      <c r="S31" s="27"/>
      <c r="T31" s="27"/>
      <c r="U31" s="27"/>
      <c r="V31" s="27"/>
      <c r="W31" s="27"/>
    </row>
    <row r="32" spans="1:25" ht="14.4">
      <c r="A32" s="1"/>
      <c r="B32" s="3" t="s">
        <v>45</v>
      </c>
      <c r="C32" s="3" t="s">
        <v>25</v>
      </c>
      <c r="D32" s="3" t="s">
        <v>46</v>
      </c>
      <c r="E32" s="3" t="s">
        <v>24</v>
      </c>
      <c r="F32" s="3">
        <v>972</v>
      </c>
      <c r="G32" s="3">
        <v>182</v>
      </c>
      <c r="H32" s="3">
        <v>351</v>
      </c>
      <c r="I32" s="3">
        <v>220</v>
      </c>
      <c r="J32" s="3">
        <v>220</v>
      </c>
      <c r="K32" s="3">
        <v>0.47599999999999998</v>
      </c>
      <c r="L32" s="3">
        <v>29750</v>
      </c>
      <c r="M32" s="4">
        <f t="shared" si="0"/>
        <v>2042.0168067226891</v>
      </c>
      <c r="N32" s="4">
        <f t="shared" si="1"/>
        <v>438.53333333333336</v>
      </c>
      <c r="O32" s="5">
        <f t="shared" si="2"/>
        <v>0.45116598079561043</v>
      </c>
      <c r="P32" s="27"/>
      <c r="Q32" s="27"/>
      <c r="R32" s="27"/>
      <c r="S32" s="27"/>
      <c r="T32" s="27"/>
      <c r="U32" s="27"/>
      <c r="V32" s="27"/>
      <c r="W32" s="27"/>
    </row>
    <row r="33" spans="1:23" ht="14.4">
      <c r="A33" s="1"/>
      <c r="B33" s="6" t="s">
        <v>45</v>
      </c>
      <c r="C33" s="6" t="s">
        <v>25</v>
      </c>
      <c r="D33" s="6" t="s">
        <v>46</v>
      </c>
      <c r="E33" s="6" t="s">
        <v>50</v>
      </c>
      <c r="F33" s="6">
        <v>2757</v>
      </c>
      <c r="G33" s="6">
        <v>1001</v>
      </c>
      <c r="H33" s="6">
        <v>990</v>
      </c>
      <c r="I33" s="6">
        <v>615</v>
      </c>
      <c r="J33" s="6">
        <v>152</v>
      </c>
      <c r="K33" s="6">
        <v>1.1000000000000001</v>
      </c>
      <c r="L33" s="6">
        <v>36750</v>
      </c>
      <c r="M33" s="7">
        <f t="shared" si="0"/>
        <v>2506.363636363636</v>
      </c>
      <c r="N33" s="4">
        <f t="shared" si="1"/>
        <v>1261.3500000000001</v>
      </c>
      <c r="O33" s="8">
        <f t="shared" si="2"/>
        <v>0.45750816104461378</v>
      </c>
      <c r="P33" s="27"/>
      <c r="Q33" s="27"/>
      <c r="R33" s="27"/>
      <c r="S33" s="27"/>
      <c r="T33" s="27"/>
      <c r="U33" s="27"/>
      <c r="V33" s="27"/>
      <c r="W33" s="27"/>
    </row>
    <row r="34" spans="1:23" ht="14.4">
      <c r="A34" s="1"/>
      <c r="B34" s="3" t="s">
        <v>45</v>
      </c>
      <c r="C34" s="3" t="s">
        <v>25</v>
      </c>
      <c r="D34" s="3" t="s">
        <v>46</v>
      </c>
      <c r="E34" s="3" t="s">
        <v>51</v>
      </c>
      <c r="F34" s="3">
        <v>1127</v>
      </c>
      <c r="G34" s="3">
        <v>242</v>
      </c>
      <c r="H34" s="3">
        <v>414</v>
      </c>
      <c r="I34" s="3">
        <v>259</v>
      </c>
      <c r="J34" s="3">
        <v>212</v>
      </c>
      <c r="K34" s="3">
        <v>1.33</v>
      </c>
      <c r="L34" s="3">
        <v>33250</v>
      </c>
      <c r="M34" s="4">
        <f t="shared" si="0"/>
        <v>847.36842105263156</v>
      </c>
      <c r="N34" s="4">
        <f t="shared" si="1"/>
        <v>516.43333333333339</v>
      </c>
      <c r="O34" s="5">
        <f t="shared" si="2"/>
        <v>0.45823720792664896</v>
      </c>
      <c r="P34" s="27"/>
      <c r="Q34" s="27"/>
      <c r="R34" s="27"/>
      <c r="S34" s="27"/>
      <c r="T34" s="27"/>
      <c r="U34" s="27"/>
      <c r="V34" s="27"/>
      <c r="W34" s="27"/>
    </row>
    <row r="35" spans="1:23" ht="14.4">
      <c r="A35" s="1"/>
      <c r="B35" s="6" t="s">
        <v>45</v>
      </c>
      <c r="C35" s="6" t="s">
        <v>25</v>
      </c>
      <c r="D35" s="6" t="s">
        <v>46</v>
      </c>
      <c r="E35" s="6" t="s">
        <v>52</v>
      </c>
      <c r="F35" s="6">
        <v>1754</v>
      </c>
      <c r="G35" s="6">
        <v>447</v>
      </c>
      <c r="H35" s="6">
        <v>624</v>
      </c>
      <c r="I35" s="6">
        <v>409</v>
      </c>
      <c r="J35" s="6">
        <v>274</v>
      </c>
      <c r="K35" s="6">
        <v>1.0900000000000001</v>
      </c>
      <c r="L35" s="6">
        <v>36050</v>
      </c>
      <c r="M35" s="7">
        <f t="shared" si="0"/>
        <v>1609.1743119266055</v>
      </c>
      <c r="N35" s="4">
        <f t="shared" si="1"/>
        <v>792.38333333333333</v>
      </c>
      <c r="O35" s="8">
        <f t="shared" si="2"/>
        <v>0.45175788673508172</v>
      </c>
      <c r="P35" s="27"/>
      <c r="Q35" s="27"/>
      <c r="R35" s="27"/>
      <c r="S35" s="27"/>
      <c r="T35" s="27"/>
      <c r="U35" s="27"/>
      <c r="V35" s="27"/>
      <c r="W35" s="27"/>
    </row>
    <row r="36" spans="1:23" ht="14.4">
      <c r="A36" s="1"/>
      <c r="B36" s="3" t="s">
        <v>45</v>
      </c>
      <c r="C36" s="3" t="s">
        <v>25</v>
      </c>
      <c r="D36" s="3" t="s">
        <v>46</v>
      </c>
      <c r="E36" s="3" t="s">
        <v>53</v>
      </c>
      <c r="F36" s="3">
        <v>2303</v>
      </c>
      <c r="G36" s="3">
        <v>562</v>
      </c>
      <c r="H36" s="3">
        <v>848</v>
      </c>
      <c r="I36" s="3">
        <v>649</v>
      </c>
      <c r="J36" s="3">
        <v>244</v>
      </c>
      <c r="K36" s="3">
        <v>0.61899999999999999</v>
      </c>
      <c r="L36" s="3">
        <v>28350</v>
      </c>
      <c r="M36" s="4">
        <f t="shared" si="0"/>
        <v>3720.5169628432955</v>
      </c>
      <c r="N36" s="4">
        <f t="shared" si="1"/>
        <v>1088.2333333333333</v>
      </c>
      <c r="O36" s="5">
        <f t="shared" si="2"/>
        <v>0.47252858590244612</v>
      </c>
      <c r="P36" s="27"/>
      <c r="Q36" s="27"/>
      <c r="R36" s="27"/>
      <c r="S36" s="27"/>
      <c r="T36" s="27"/>
      <c r="U36" s="27"/>
      <c r="V36" s="27"/>
      <c r="W36" s="27"/>
    </row>
    <row r="37" spans="1:23" ht="14.4">
      <c r="A37" s="1"/>
      <c r="B37" s="6" t="s">
        <v>45</v>
      </c>
      <c r="C37" s="6" t="s">
        <v>25</v>
      </c>
      <c r="D37" s="6" t="s">
        <v>46</v>
      </c>
      <c r="E37" s="6" t="s">
        <v>54</v>
      </c>
      <c r="F37" s="6">
        <v>2730</v>
      </c>
      <c r="G37" s="6">
        <v>699</v>
      </c>
      <c r="H37" s="6">
        <v>966</v>
      </c>
      <c r="I37" s="6">
        <v>642</v>
      </c>
      <c r="J37" s="6">
        <v>423</v>
      </c>
      <c r="K37" s="6">
        <v>0.57399999999999995</v>
      </c>
      <c r="L37" s="6">
        <v>31150</v>
      </c>
      <c r="M37" s="7">
        <f t="shared" si="0"/>
        <v>4756.0975609756106</v>
      </c>
      <c r="N37" s="4">
        <f t="shared" si="1"/>
        <v>1230.55</v>
      </c>
      <c r="O37" s="8">
        <f t="shared" si="2"/>
        <v>0.45075091575091575</v>
      </c>
      <c r="P37" s="27"/>
      <c r="Q37" s="27"/>
      <c r="R37" s="27"/>
      <c r="S37" s="27"/>
      <c r="T37" s="27"/>
      <c r="U37" s="27"/>
      <c r="V37" s="27"/>
      <c r="W37" s="27"/>
    </row>
    <row r="38" spans="1:23" ht="14.4">
      <c r="A38" s="1"/>
      <c r="B38" s="3" t="s">
        <v>45</v>
      </c>
      <c r="C38" s="3" t="s">
        <v>25</v>
      </c>
      <c r="D38" s="3" t="s">
        <v>46</v>
      </c>
      <c r="E38" s="3" t="s">
        <v>55</v>
      </c>
      <c r="F38" s="3">
        <v>2027</v>
      </c>
      <c r="G38" s="3">
        <v>584</v>
      </c>
      <c r="H38" s="3">
        <v>734</v>
      </c>
      <c r="I38" s="3">
        <v>432</v>
      </c>
      <c r="J38" s="3">
        <v>278</v>
      </c>
      <c r="K38" s="3">
        <v>0.23499999999999999</v>
      </c>
      <c r="L38" s="3">
        <v>27650</v>
      </c>
      <c r="M38" s="4">
        <f t="shared" si="0"/>
        <v>8625.5319148936178</v>
      </c>
      <c r="N38" s="4">
        <f t="shared" si="1"/>
        <v>920</v>
      </c>
      <c r="O38" s="5">
        <f t="shared" si="2"/>
        <v>0.4538727183029107</v>
      </c>
      <c r="P38" s="27"/>
      <c r="Q38" s="27"/>
      <c r="R38" s="27"/>
      <c r="S38" s="27"/>
      <c r="T38" s="27"/>
      <c r="U38" s="27"/>
      <c r="V38" s="27"/>
      <c r="W38" s="27"/>
    </row>
    <row r="39" spans="1:23" ht="14.4">
      <c r="A39" s="1"/>
      <c r="B39" s="6" t="s">
        <v>45</v>
      </c>
      <c r="C39" s="6" t="s">
        <v>19</v>
      </c>
      <c r="D39" s="6" t="s">
        <v>20</v>
      </c>
      <c r="E39" s="6" t="s">
        <v>56</v>
      </c>
      <c r="F39" s="6">
        <v>1984</v>
      </c>
      <c r="G39" s="6">
        <v>401</v>
      </c>
      <c r="H39" s="6">
        <v>772</v>
      </c>
      <c r="I39" s="6">
        <v>460</v>
      </c>
      <c r="J39" s="6">
        <v>351</v>
      </c>
      <c r="K39" s="6">
        <v>0.17399999999999999</v>
      </c>
      <c r="L39" s="6">
        <v>26950</v>
      </c>
      <c r="M39" s="7">
        <f t="shared" si="0"/>
        <v>11402.298850574713</v>
      </c>
      <c r="N39" s="4">
        <f t="shared" si="1"/>
        <v>943.38333333333344</v>
      </c>
      <c r="O39" s="8">
        <f t="shared" si="2"/>
        <v>0.47549563172043013</v>
      </c>
      <c r="P39" s="27"/>
      <c r="Q39" s="27"/>
      <c r="R39" s="27"/>
      <c r="S39" s="27"/>
      <c r="T39" s="27"/>
      <c r="U39" s="27"/>
      <c r="V39" s="27"/>
      <c r="W39" s="27"/>
    </row>
    <row r="40" spans="1:23" ht="14.4">
      <c r="A40" s="1"/>
      <c r="B40" s="3" t="s">
        <v>45</v>
      </c>
      <c r="C40" s="3" t="s">
        <v>19</v>
      </c>
      <c r="D40" s="3" t="s">
        <v>20</v>
      </c>
      <c r="E40" s="3" t="s">
        <v>57</v>
      </c>
      <c r="F40" s="3">
        <v>1294</v>
      </c>
      <c r="G40" s="3">
        <v>260</v>
      </c>
      <c r="H40" s="3">
        <v>483</v>
      </c>
      <c r="I40" s="3">
        <v>336</v>
      </c>
      <c r="J40" s="3">
        <v>215</v>
      </c>
      <c r="K40" s="3">
        <v>9.9000000000000005E-2</v>
      </c>
      <c r="L40" s="3">
        <v>30450</v>
      </c>
      <c r="M40" s="4">
        <f t="shared" si="0"/>
        <v>13070.707070707071</v>
      </c>
      <c r="N40" s="4">
        <f t="shared" si="1"/>
        <v>607.20000000000005</v>
      </c>
      <c r="O40" s="5">
        <f t="shared" si="2"/>
        <v>0.46924265842349305</v>
      </c>
      <c r="P40" s="27"/>
      <c r="Q40" s="27"/>
      <c r="R40" s="27"/>
      <c r="S40" s="27"/>
      <c r="T40" s="27"/>
      <c r="U40" s="27"/>
      <c r="V40" s="27"/>
      <c r="W40" s="27"/>
    </row>
    <row r="41" spans="1:23" ht="14.4">
      <c r="A41" s="1"/>
      <c r="B41" s="6" t="s">
        <v>45</v>
      </c>
      <c r="C41" s="6" t="s">
        <v>19</v>
      </c>
      <c r="D41" s="6" t="s">
        <v>20</v>
      </c>
      <c r="E41" s="6" t="s">
        <v>43</v>
      </c>
      <c r="F41" s="6">
        <v>1195</v>
      </c>
      <c r="G41" s="6">
        <v>284</v>
      </c>
      <c r="H41" s="6">
        <v>466</v>
      </c>
      <c r="I41" s="6">
        <v>286</v>
      </c>
      <c r="J41" s="6">
        <v>159</v>
      </c>
      <c r="K41" s="6">
        <v>6.3E-2</v>
      </c>
      <c r="L41" s="6">
        <v>29400</v>
      </c>
      <c r="M41" s="7">
        <f t="shared" si="0"/>
        <v>18968.253968253968</v>
      </c>
      <c r="N41" s="4">
        <f t="shared" si="1"/>
        <v>573.23333333333335</v>
      </c>
      <c r="O41" s="8">
        <f t="shared" si="2"/>
        <v>0.4796931659693166</v>
      </c>
      <c r="P41" s="27"/>
      <c r="Q41" s="27"/>
      <c r="R41" s="27"/>
      <c r="S41" s="27"/>
      <c r="T41" s="27"/>
      <c r="U41" s="27"/>
      <c r="V41" s="27"/>
      <c r="W41" s="27"/>
    </row>
    <row r="42" spans="1:23" ht="14.4">
      <c r="A42" s="1"/>
      <c r="B42" s="3" t="s">
        <v>45</v>
      </c>
      <c r="C42" s="3" t="s">
        <v>19</v>
      </c>
      <c r="D42" s="3" t="s">
        <v>20</v>
      </c>
      <c r="E42" s="3" t="s">
        <v>26</v>
      </c>
      <c r="F42" s="3">
        <v>1432</v>
      </c>
      <c r="G42" s="3">
        <v>306</v>
      </c>
      <c r="H42" s="3">
        <v>570</v>
      </c>
      <c r="I42" s="3">
        <v>352</v>
      </c>
      <c r="J42" s="3">
        <v>203</v>
      </c>
      <c r="K42" s="3">
        <v>7.9000000000000001E-2</v>
      </c>
      <c r="L42" s="3">
        <v>27650</v>
      </c>
      <c r="M42" s="4">
        <f t="shared" si="0"/>
        <v>18126.582278481012</v>
      </c>
      <c r="N42" s="4">
        <f t="shared" si="1"/>
        <v>696.5333333333333</v>
      </c>
      <c r="O42" s="5">
        <f t="shared" si="2"/>
        <v>0.48640595903165734</v>
      </c>
      <c r="P42" s="27"/>
      <c r="Q42" s="27"/>
      <c r="R42" s="27"/>
      <c r="S42" s="27"/>
      <c r="T42" s="27"/>
      <c r="U42" s="27"/>
      <c r="V42" s="27"/>
      <c r="W42" s="27"/>
    </row>
    <row r="43" spans="1:23" ht="14.4">
      <c r="A43" s="1"/>
      <c r="B43" s="6" t="s">
        <v>45</v>
      </c>
      <c r="C43" s="6" t="s">
        <v>19</v>
      </c>
      <c r="D43" s="6" t="s">
        <v>20</v>
      </c>
      <c r="E43" s="6" t="s">
        <v>34</v>
      </c>
      <c r="F43" s="6">
        <v>1391</v>
      </c>
      <c r="G43" s="6">
        <v>267</v>
      </c>
      <c r="H43" s="6">
        <v>580</v>
      </c>
      <c r="I43" s="6">
        <v>307</v>
      </c>
      <c r="J43" s="6">
        <v>236</v>
      </c>
      <c r="K43" s="6">
        <v>0.13200000000000001</v>
      </c>
      <c r="L43" s="6">
        <v>27650</v>
      </c>
      <c r="M43" s="7">
        <f t="shared" si="0"/>
        <v>10537.878787878788</v>
      </c>
      <c r="N43" s="4">
        <f t="shared" si="1"/>
        <v>687.98333333333335</v>
      </c>
      <c r="O43" s="8">
        <f t="shared" si="2"/>
        <v>0.49459621375509227</v>
      </c>
      <c r="P43" s="27"/>
      <c r="Q43" s="27"/>
      <c r="R43" s="27"/>
      <c r="S43" s="27"/>
      <c r="T43" s="27"/>
      <c r="U43" s="27"/>
      <c r="V43" s="27"/>
      <c r="W43" s="27"/>
    </row>
    <row r="44" spans="1:23" ht="14.4">
      <c r="A44" s="1"/>
      <c r="B44" s="3" t="s">
        <v>45</v>
      </c>
      <c r="C44" s="3" t="s">
        <v>19</v>
      </c>
      <c r="D44" s="3" t="s">
        <v>20</v>
      </c>
      <c r="E44" s="3" t="s">
        <v>58</v>
      </c>
      <c r="F44" s="3">
        <v>1795</v>
      </c>
      <c r="G44" s="3">
        <v>416</v>
      </c>
      <c r="H44" s="3">
        <v>743</v>
      </c>
      <c r="I44" s="3">
        <v>400</v>
      </c>
      <c r="J44" s="3">
        <v>235</v>
      </c>
      <c r="K44" s="3">
        <v>8.1000000000000003E-2</v>
      </c>
      <c r="L44" s="3">
        <v>25550</v>
      </c>
      <c r="M44" s="4">
        <f t="shared" si="0"/>
        <v>22160.493827160491</v>
      </c>
      <c r="N44" s="4">
        <f t="shared" si="1"/>
        <v>887.93333333333339</v>
      </c>
      <c r="O44" s="5">
        <f t="shared" si="2"/>
        <v>0.49467038068709379</v>
      </c>
      <c r="P44" s="27"/>
      <c r="Q44" s="27"/>
      <c r="R44" s="27"/>
      <c r="S44" s="27"/>
      <c r="T44" s="27"/>
      <c r="U44" s="27"/>
      <c r="V44" s="27"/>
      <c r="W44" s="27"/>
    </row>
    <row r="45" spans="1:23" ht="14.4">
      <c r="A45" s="1"/>
      <c r="B45" s="6" t="s">
        <v>45</v>
      </c>
      <c r="C45" s="6" t="s">
        <v>19</v>
      </c>
      <c r="D45" s="6" t="s">
        <v>20</v>
      </c>
      <c r="E45" s="6" t="s">
        <v>21</v>
      </c>
      <c r="F45" s="6">
        <v>1786</v>
      </c>
      <c r="G45" s="6">
        <v>293</v>
      </c>
      <c r="H45" s="6">
        <v>647</v>
      </c>
      <c r="I45" s="6">
        <v>377</v>
      </c>
      <c r="J45" s="6">
        <v>470</v>
      </c>
      <c r="K45" s="6">
        <v>0.158</v>
      </c>
      <c r="L45" s="6">
        <v>28350</v>
      </c>
      <c r="M45" s="7">
        <f t="shared" si="0"/>
        <v>11303.797468354431</v>
      </c>
      <c r="N45" s="4">
        <f t="shared" si="1"/>
        <v>798.91666666666674</v>
      </c>
      <c r="O45" s="8">
        <f t="shared" si="2"/>
        <v>0.44732176185143713</v>
      </c>
      <c r="P45" s="27"/>
      <c r="Q45" s="27"/>
      <c r="R45" s="27"/>
      <c r="S45" s="27"/>
      <c r="T45" s="27"/>
      <c r="U45" s="27"/>
      <c r="V45" s="27"/>
      <c r="W45" s="27"/>
    </row>
    <row r="46" spans="1:23" ht="14.4">
      <c r="A46" s="1"/>
      <c r="B46" s="3" t="s">
        <v>45</v>
      </c>
      <c r="C46" s="3" t="s">
        <v>19</v>
      </c>
      <c r="D46" s="3" t="s">
        <v>20</v>
      </c>
      <c r="E46" s="3" t="s">
        <v>59</v>
      </c>
      <c r="F46" s="3">
        <v>2790</v>
      </c>
      <c r="G46" s="3">
        <v>753</v>
      </c>
      <c r="H46" s="3">
        <v>1387</v>
      </c>
      <c r="I46" s="3">
        <v>371</v>
      </c>
      <c r="J46" s="3">
        <v>279</v>
      </c>
      <c r="K46" s="3">
        <v>0.56000000000000005</v>
      </c>
      <c r="L46" s="3">
        <v>26950</v>
      </c>
      <c r="M46" s="4">
        <f t="shared" si="0"/>
        <v>4982.1428571428569</v>
      </c>
      <c r="N46" s="4">
        <f t="shared" si="1"/>
        <v>1512.8166666666668</v>
      </c>
      <c r="O46" s="5">
        <f t="shared" si="2"/>
        <v>0.54222819593787341</v>
      </c>
      <c r="P46" s="27"/>
      <c r="Q46" s="27"/>
      <c r="R46" s="27"/>
      <c r="S46" s="27"/>
      <c r="T46" s="27"/>
      <c r="U46" s="27"/>
      <c r="V46" s="27"/>
      <c r="W46" s="27"/>
    </row>
    <row r="47" spans="1:23" ht="14.4">
      <c r="A47" s="1"/>
      <c r="B47" s="6" t="s">
        <v>45</v>
      </c>
      <c r="C47" s="6" t="s">
        <v>25</v>
      </c>
      <c r="D47" s="6" t="s">
        <v>46</v>
      </c>
      <c r="E47" s="6" t="s">
        <v>56</v>
      </c>
      <c r="F47" s="6">
        <v>1984</v>
      </c>
      <c r="G47" s="6">
        <v>401</v>
      </c>
      <c r="H47" s="6">
        <v>772</v>
      </c>
      <c r="I47" s="6">
        <v>460</v>
      </c>
      <c r="J47" s="6">
        <v>351</v>
      </c>
      <c r="K47" s="6">
        <v>0.17399999999999999</v>
      </c>
      <c r="L47" s="6">
        <v>26950</v>
      </c>
      <c r="M47" s="7">
        <f t="shared" si="0"/>
        <v>11402.298850574713</v>
      </c>
      <c r="N47" s="4">
        <f t="shared" si="1"/>
        <v>943.38333333333344</v>
      </c>
      <c r="O47" s="8">
        <f t="shared" si="2"/>
        <v>0.47549563172043013</v>
      </c>
      <c r="P47" s="27"/>
      <c r="Q47" s="27"/>
      <c r="R47" s="27"/>
      <c r="S47" s="27"/>
      <c r="T47" s="27"/>
      <c r="U47" s="27"/>
      <c r="V47" s="27"/>
      <c r="W47" s="27"/>
    </row>
    <row r="48" spans="1:23" ht="14.4">
      <c r="A48" s="1"/>
      <c r="B48" s="3" t="s">
        <v>45</v>
      </c>
      <c r="C48" s="3" t="s">
        <v>25</v>
      </c>
      <c r="D48" s="3" t="s">
        <v>46</v>
      </c>
      <c r="E48" s="3" t="s">
        <v>57</v>
      </c>
      <c r="F48" s="3">
        <v>1294</v>
      </c>
      <c r="G48" s="3">
        <v>260</v>
      </c>
      <c r="H48" s="3">
        <v>483</v>
      </c>
      <c r="I48" s="3">
        <v>336</v>
      </c>
      <c r="J48" s="3">
        <v>215</v>
      </c>
      <c r="K48" s="3">
        <v>9.9000000000000005E-2</v>
      </c>
      <c r="L48" s="3">
        <v>30450</v>
      </c>
      <c r="M48" s="4">
        <f t="shared" si="0"/>
        <v>13070.707070707071</v>
      </c>
      <c r="N48" s="4">
        <f t="shared" si="1"/>
        <v>607.20000000000005</v>
      </c>
      <c r="O48" s="5">
        <f t="shared" si="2"/>
        <v>0.46924265842349305</v>
      </c>
      <c r="P48" s="27"/>
      <c r="Q48" s="27"/>
      <c r="R48" s="27"/>
      <c r="S48" s="27"/>
      <c r="T48" s="27"/>
      <c r="U48" s="27"/>
      <c r="V48" s="27"/>
      <c r="W48" s="27"/>
    </row>
    <row r="49" spans="1:23" ht="14.4">
      <c r="A49" s="1"/>
      <c r="B49" s="6" t="s">
        <v>45</v>
      </c>
      <c r="C49" s="6" t="s">
        <v>25</v>
      </c>
      <c r="D49" s="6" t="s">
        <v>46</v>
      </c>
      <c r="E49" s="6" t="s">
        <v>43</v>
      </c>
      <c r="F49" s="6">
        <v>1195</v>
      </c>
      <c r="G49" s="6">
        <v>284</v>
      </c>
      <c r="H49" s="6">
        <v>466</v>
      </c>
      <c r="I49" s="6">
        <v>286</v>
      </c>
      <c r="J49" s="6">
        <v>159</v>
      </c>
      <c r="K49" s="6">
        <v>6.3E-2</v>
      </c>
      <c r="L49" s="6">
        <v>29400</v>
      </c>
      <c r="M49" s="7">
        <f t="shared" si="0"/>
        <v>18968.253968253968</v>
      </c>
      <c r="N49" s="4">
        <f t="shared" si="1"/>
        <v>573.23333333333335</v>
      </c>
      <c r="O49" s="8">
        <f t="shared" si="2"/>
        <v>0.4796931659693166</v>
      </c>
      <c r="P49" s="27"/>
      <c r="Q49" s="27"/>
      <c r="R49" s="27"/>
      <c r="S49" s="27"/>
      <c r="T49" s="27"/>
      <c r="U49" s="27"/>
      <c r="V49" s="27"/>
      <c r="W49" s="27"/>
    </row>
    <row r="50" spans="1:23" ht="14.4">
      <c r="A50" s="1"/>
      <c r="B50" s="3" t="s">
        <v>45</v>
      </c>
      <c r="C50" s="3" t="s">
        <v>25</v>
      </c>
      <c r="D50" s="3" t="s">
        <v>46</v>
      </c>
      <c r="E50" s="3" t="s">
        <v>26</v>
      </c>
      <c r="F50" s="3">
        <v>1432</v>
      </c>
      <c r="G50" s="3">
        <v>306</v>
      </c>
      <c r="H50" s="3">
        <v>570</v>
      </c>
      <c r="I50" s="3">
        <v>352</v>
      </c>
      <c r="J50" s="3">
        <v>203</v>
      </c>
      <c r="K50" s="3">
        <v>7.9000000000000001E-2</v>
      </c>
      <c r="L50" s="3">
        <v>27650</v>
      </c>
      <c r="M50" s="4">
        <f t="shared" si="0"/>
        <v>18126.582278481012</v>
      </c>
      <c r="N50" s="4">
        <f t="shared" si="1"/>
        <v>696.5333333333333</v>
      </c>
      <c r="O50" s="5">
        <f t="shared" si="2"/>
        <v>0.48640595903165734</v>
      </c>
      <c r="P50" s="27"/>
      <c r="Q50" s="27"/>
      <c r="R50" s="27"/>
      <c r="S50" s="27"/>
      <c r="T50" s="27"/>
      <c r="U50" s="27"/>
      <c r="V50" s="27"/>
      <c r="W50" s="27"/>
    </row>
    <row r="51" spans="1:23" ht="14.4">
      <c r="A51" s="1"/>
      <c r="B51" s="6" t="s">
        <v>45</v>
      </c>
      <c r="C51" s="6" t="s">
        <v>25</v>
      </c>
      <c r="D51" s="6" t="s">
        <v>46</v>
      </c>
      <c r="E51" s="6" t="s">
        <v>34</v>
      </c>
      <c r="F51" s="6">
        <v>1391</v>
      </c>
      <c r="G51" s="6">
        <v>267</v>
      </c>
      <c r="H51" s="6">
        <v>580</v>
      </c>
      <c r="I51" s="6">
        <v>307</v>
      </c>
      <c r="J51" s="6">
        <v>236</v>
      </c>
      <c r="K51" s="6">
        <v>0.13200000000000001</v>
      </c>
      <c r="L51" s="6">
        <v>27650</v>
      </c>
      <c r="M51" s="7">
        <f t="shared" si="0"/>
        <v>10537.878787878788</v>
      </c>
      <c r="N51" s="4">
        <f t="shared" si="1"/>
        <v>687.98333333333335</v>
      </c>
      <c r="O51" s="8">
        <f t="shared" si="2"/>
        <v>0.49459621375509227</v>
      </c>
      <c r="P51" s="27"/>
      <c r="Q51" s="27"/>
      <c r="R51" s="27"/>
      <c r="S51" s="27"/>
      <c r="T51" s="27"/>
      <c r="U51" s="27"/>
      <c r="V51" s="27"/>
      <c r="W51" s="27"/>
    </row>
    <row r="52" spans="1:23" ht="14.4">
      <c r="A52" s="1"/>
      <c r="B52" s="3" t="s">
        <v>45</v>
      </c>
      <c r="C52" s="3" t="s">
        <v>25</v>
      </c>
      <c r="D52" s="3" t="s">
        <v>46</v>
      </c>
      <c r="E52" s="3" t="s">
        <v>58</v>
      </c>
      <c r="F52" s="3">
        <v>1795</v>
      </c>
      <c r="G52" s="3">
        <v>416</v>
      </c>
      <c r="H52" s="3">
        <v>743</v>
      </c>
      <c r="I52" s="3">
        <v>400</v>
      </c>
      <c r="J52" s="3">
        <v>235</v>
      </c>
      <c r="K52" s="3">
        <v>8.1000000000000003E-2</v>
      </c>
      <c r="L52" s="3">
        <v>25550</v>
      </c>
      <c r="M52" s="4">
        <f t="shared" si="0"/>
        <v>22160.493827160491</v>
      </c>
      <c r="N52" s="4">
        <f t="shared" si="1"/>
        <v>887.93333333333339</v>
      </c>
      <c r="O52" s="5">
        <f t="shared" si="2"/>
        <v>0.49467038068709379</v>
      </c>
      <c r="P52" s="27"/>
      <c r="Q52" s="27"/>
      <c r="R52" s="27"/>
      <c r="S52" s="27"/>
      <c r="T52" s="27"/>
      <c r="U52" s="27"/>
      <c r="V52" s="27"/>
      <c r="W52" s="27"/>
    </row>
    <row r="53" spans="1:23" ht="14.4">
      <c r="A53" s="1"/>
      <c r="B53" s="6" t="s">
        <v>45</v>
      </c>
      <c r="C53" s="6" t="s">
        <v>25</v>
      </c>
      <c r="D53" s="6" t="s">
        <v>46</v>
      </c>
      <c r="E53" s="6" t="s">
        <v>21</v>
      </c>
      <c r="F53" s="6">
        <v>1786</v>
      </c>
      <c r="G53" s="6">
        <v>293</v>
      </c>
      <c r="H53" s="6">
        <v>647</v>
      </c>
      <c r="I53" s="6">
        <v>377</v>
      </c>
      <c r="J53" s="6">
        <v>470</v>
      </c>
      <c r="K53" s="6">
        <v>0.158</v>
      </c>
      <c r="L53" s="6">
        <v>28350</v>
      </c>
      <c r="M53" s="7">
        <f t="shared" si="0"/>
        <v>11303.797468354431</v>
      </c>
      <c r="N53" s="4">
        <f t="shared" si="1"/>
        <v>798.91666666666674</v>
      </c>
      <c r="O53" s="8">
        <f t="shared" si="2"/>
        <v>0.44732176185143713</v>
      </c>
      <c r="P53" s="27"/>
      <c r="Q53" s="27"/>
      <c r="R53" s="27"/>
      <c r="S53" s="27"/>
      <c r="T53" s="27"/>
      <c r="U53" s="27"/>
      <c r="V53" s="27"/>
      <c r="W53" s="27"/>
    </row>
    <row r="54" spans="1:23" ht="14.4">
      <c r="A54" s="1"/>
      <c r="B54" s="3" t="s">
        <v>45</v>
      </c>
      <c r="C54" s="3" t="s">
        <v>25</v>
      </c>
      <c r="D54" s="3" t="s">
        <v>46</v>
      </c>
      <c r="E54" s="3" t="s">
        <v>59</v>
      </c>
      <c r="F54" s="3">
        <v>2790</v>
      </c>
      <c r="G54" s="3">
        <v>753</v>
      </c>
      <c r="H54" s="3">
        <v>1387</v>
      </c>
      <c r="I54" s="3">
        <v>371</v>
      </c>
      <c r="J54" s="3">
        <v>279</v>
      </c>
      <c r="K54" s="3">
        <v>0.56000000000000005</v>
      </c>
      <c r="L54" s="3">
        <v>26950</v>
      </c>
      <c r="M54" s="4">
        <f t="shared" si="0"/>
        <v>4982.1428571428569</v>
      </c>
      <c r="N54" s="4">
        <f t="shared" si="1"/>
        <v>1512.8166666666668</v>
      </c>
      <c r="O54" s="5">
        <f t="shared" si="2"/>
        <v>0.54222819593787341</v>
      </c>
      <c r="P54" s="27"/>
      <c r="Q54" s="27"/>
      <c r="R54" s="27"/>
      <c r="S54" s="27"/>
      <c r="T54" s="27"/>
      <c r="U54" s="27"/>
      <c r="V54" s="27"/>
      <c r="W54" s="27"/>
    </row>
    <row r="55" spans="1:23" ht="14.4">
      <c r="A55" s="1"/>
      <c r="B55" s="6" t="s">
        <v>45</v>
      </c>
      <c r="C55" s="6" t="s">
        <v>19</v>
      </c>
      <c r="D55" s="6" t="s">
        <v>20</v>
      </c>
      <c r="E55" s="6" t="s">
        <v>60</v>
      </c>
      <c r="F55" s="6">
        <v>1442</v>
      </c>
      <c r="G55" s="6">
        <v>306</v>
      </c>
      <c r="H55" s="6">
        <v>539</v>
      </c>
      <c r="I55" s="6">
        <v>332</v>
      </c>
      <c r="J55" s="6">
        <v>265</v>
      </c>
      <c r="K55" s="6">
        <v>0.27200000000000002</v>
      </c>
      <c r="L55" s="6">
        <v>28700</v>
      </c>
      <c r="M55" s="7">
        <f t="shared" si="0"/>
        <v>5301.4705882352937</v>
      </c>
      <c r="N55" s="4">
        <f t="shared" si="1"/>
        <v>668.16666666666663</v>
      </c>
      <c r="O55" s="8">
        <f t="shared" si="2"/>
        <v>0.46336107258437353</v>
      </c>
      <c r="P55" s="27"/>
      <c r="Q55" s="27"/>
      <c r="R55" s="27"/>
      <c r="S55" s="27"/>
      <c r="T55" s="27"/>
      <c r="U55" s="27"/>
      <c r="V55" s="27"/>
      <c r="W55" s="27"/>
    </row>
    <row r="56" spans="1:23" ht="14.4">
      <c r="A56" s="1"/>
      <c r="B56" s="3" t="s">
        <v>45</v>
      </c>
      <c r="C56" s="3" t="s">
        <v>19</v>
      </c>
      <c r="D56" s="3" t="s">
        <v>20</v>
      </c>
      <c r="E56" s="3" t="s">
        <v>58</v>
      </c>
      <c r="F56" s="3">
        <v>1795</v>
      </c>
      <c r="G56" s="3">
        <v>416</v>
      </c>
      <c r="H56" s="3">
        <v>743</v>
      </c>
      <c r="I56" s="3">
        <v>400</v>
      </c>
      <c r="J56" s="3">
        <v>235</v>
      </c>
      <c r="K56" s="3">
        <v>0.17</v>
      </c>
      <c r="L56" s="3">
        <v>25550</v>
      </c>
      <c r="M56" s="4">
        <f t="shared" si="0"/>
        <v>10558.823529411764</v>
      </c>
      <c r="N56" s="4">
        <f t="shared" si="1"/>
        <v>887.93333333333339</v>
      </c>
      <c r="O56" s="5">
        <f t="shared" si="2"/>
        <v>0.49467038068709379</v>
      </c>
      <c r="P56" s="27"/>
      <c r="Q56" s="27"/>
      <c r="R56" s="27"/>
      <c r="S56" s="27"/>
      <c r="T56" s="27"/>
      <c r="U56" s="27"/>
      <c r="V56" s="27"/>
      <c r="W56" s="27"/>
    </row>
    <row r="57" spans="1:23" ht="14.4">
      <c r="A57" s="1"/>
      <c r="B57" s="6" t="s">
        <v>45</v>
      </c>
      <c r="C57" s="6" t="s">
        <v>25</v>
      </c>
      <c r="D57" s="6" t="s">
        <v>46</v>
      </c>
      <c r="E57" s="6" t="s">
        <v>61</v>
      </c>
      <c r="F57" s="6">
        <v>2715</v>
      </c>
      <c r="G57" s="6">
        <v>676</v>
      </c>
      <c r="H57" s="6">
        <v>896</v>
      </c>
      <c r="I57" s="6">
        <v>581</v>
      </c>
      <c r="J57" s="6">
        <v>562</v>
      </c>
      <c r="K57" s="6">
        <v>2.56</v>
      </c>
      <c r="L57" s="6">
        <v>31150</v>
      </c>
      <c r="M57" s="7">
        <f t="shared" si="0"/>
        <v>1060.546875</v>
      </c>
      <c r="N57" s="4">
        <f t="shared" si="1"/>
        <v>1157.6666666666667</v>
      </c>
      <c r="O57" s="8">
        <f t="shared" si="2"/>
        <v>0.42639656230816453</v>
      </c>
      <c r="P57" s="27"/>
      <c r="Q57" s="27"/>
      <c r="R57" s="27"/>
      <c r="S57" s="27"/>
      <c r="T57" s="27"/>
      <c r="U57" s="27"/>
      <c r="V57" s="27"/>
      <c r="W57" s="27"/>
    </row>
    <row r="58" spans="1:23" ht="14.4">
      <c r="A58" s="1"/>
      <c r="B58" s="3" t="s">
        <v>62</v>
      </c>
      <c r="C58" s="3" t="s">
        <v>19</v>
      </c>
      <c r="D58" s="3" t="s">
        <v>20</v>
      </c>
      <c r="E58" s="3" t="s">
        <v>61</v>
      </c>
      <c r="F58" s="4">
        <v>567</v>
      </c>
      <c r="G58" s="4">
        <v>163.29599999999999</v>
      </c>
      <c r="H58" s="4">
        <v>226.233</v>
      </c>
      <c r="I58" s="4">
        <v>104.328</v>
      </c>
      <c r="J58" s="4">
        <v>73.143000000000001</v>
      </c>
      <c r="K58" s="9">
        <v>1.02</v>
      </c>
      <c r="L58" s="4">
        <v>25550</v>
      </c>
      <c r="M58" s="4">
        <f t="shared" si="0"/>
        <v>555.88235294117646</v>
      </c>
      <c r="N58" s="4">
        <f t="shared" si="1"/>
        <v>270.19440000000003</v>
      </c>
      <c r="O58" s="5">
        <f t="shared" si="2"/>
        <v>0.47653333333333336</v>
      </c>
      <c r="P58" s="27"/>
      <c r="Q58" s="27"/>
      <c r="R58" s="27"/>
      <c r="S58" s="27"/>
      <c r="T58" s="27"/>
      <c r="U58" s="27"/>
      <c r="V58" s="27"/>
      <c r="W58" s="27"/>
    </row>
    <row r="59" spans="1:23" ht="14.4">
      <c r="A59" s="1"/>
      <c r="B59" s="6" t="s">
        <v>62</v>
      </c>
      <c r="C59" s="6" t="s">
        <v>19</v>
      </c>
      <c r="D59" s="6" t="s">
        <v>20</v>
      </c>
      <c r="E59" s="6" t="s">
        <v>49</v>
      </c>
      <c r="F59" s="6">
        <v>1276</v>
      </c>
      <c r="G59" s="6">
        <v>440</v>
      </c>
      <c r="H59" s="6">
        <v>637</v>
      </c>
      <c r="I59" s="6">
        <v>152</v>
      </c>
      <c r="J59" s="6">
        <v>47</v>
      </c>
      <c r="K59" s="6">
        <v>0.82799999999999996</v>
      </c>
      <c r="L59" s="6">
        <v>36050</v>
      </c>
      <c r="M59" s="7">
        <f t="shared" si="0"/>
        <v>1541.0628019323672</v>
      </c>
      <c r="N59" s="4">
        <f t="shared" si="1"/>
        <v>694.66666666666674</v>
      </c>
      <c r="O59" s="8">
        <f t="shared" si="2"/>
        <v>0.54440961337513072</v>
      </c>
      <c r="P59" s="27"/>
      <c r="Q59" s="27"/>
      <c r="R59" s="27"/>
      <c r="S59" s="27"/>
      <c r="T59" s="27"/>
      <c r="U59" s="27"/>
      <c r="V59" s="27"/>
      <c r="W59" s="27"/>
    </row>
    <row r="60" spans="1:23" ht="14.4">
      <c r="A60" s="1"/>
      <c r="B60" s="3" t="s">
        <v>62</v>
      </c>
      <c r="C60" s="3" t="s">
        <v>19</v>
      </c>
      <c r="D60" s="3" t="s">
        <v>20</v>
      </c>
      <c r="E60" s="3" t="s">
        <v>63</v>
      </c>
      <c r="F60" s="3">
        <v>2281</v>
      </c>
      <c r="G60" s="3">
        <v>764</v>
      </c>
      <c r="H60" s="3">
        <v>862</v>
      </c>
      <c r="I60" s="3">
        <v>488</v>
      </c>
      <c r="J60" s="3">
        <v>167</v>
      </c>
      <c r="K60" s="3">
        <v>0.22700000000000001</v>
      </c>
      <c r="L60" s="3">
        <v>33950</v>
      </c>
      <c r="M60" s="4">
        <f t="shared" si="0"/>
        <v>10048.458149779735</v>
      </c>
      <c r="N60" s="4">
        <f t="shared" si="1"/>
        <v>1069.7666666666669</v>
      </c>
      <c r="O60" s="5">
        <f t="shared" si="2"/>
        <v>0.46899020897267291</v>
      </c>
      <c r="P60" s="27"/>
      <c r="Q60" s="27"/>
      <c r="R60" s="27"/>
      <c r="S60" s="27"/>
      <c r="T60" s="27"/>
      <c r="U60" s="27"/>
      <c r="V60" s="27"/>
      <c r="W60" s="27"/>
    </row>
    <row r="61" spans="1:23" ht="14.4">
      <c r="A61" s="1"/>
      <c r="B61" s="6" t="s">
        <v>62</v>
      </c>
      <c r="C61" s="6" t="s">
        <v>19</v>
      </c>
      <c r="D61" s="6" t="s">
        <v>20</v>
      </c>
      <c r="E61" s="6" t="s">
        <v>64</v>
      </c>
      <c r="F61" s="6">
        <v>1587</v>
      </c>
      <c r="G61" s="6">
        <v>373</v>
      </c>
      <c r="H61" s="6">
        <v>541</v>
      </c>
      <c r="I61" s="6">
        <v>289</v>
      </c>
      <c r="J61" s="6">
        <v>384</v>
      </c>
      <c r="K61" s="6">
        <v>0.44600000000000001</v>
      </c>
      <c r="L61" s="6">
        <v>36750</v>
      </c>
      <c r="M61" s="7">
        <f t="shared" si="0"/>
        <v>3558.2959641255607</v>
      </c>
      <c r="N61" s="4">
        <f t="shared" si="1"/>
        <v>677.58333333333337</v>
      </c>
      <c r="O61" s="8">
        <f t="shared" si="2"/>
        <v>0.42695862213820629</v>
      </c>
      <c r="P61" s="27"/>
      <c r="Q61" s="27"/>
      <c r="R61" s="27"/>
      <c r="S61" s="27"/>
      <c r="T61" s="27"/>
      <c r="U61" s="27"/>
      <c r="V61" s="27"/>
      <c r="W61" s="27"/>
    </row>
    <row r="62" spans="1:23" ht="14.4">
      <c r="A62" s="1"/>
      <c r="B62" s="3" t="s">
        <v>62</v>
      </c>
      <c r="C62" s="3" t="s">
        <v>19</v>
      </c>
      <c r="D62" s="3" t="s">
        <v>20</v>
      </c>
      <c r="E62" s="3" t="s">
        <v>65</v>
      </c>
      <c r="F62" s="3">
        <v>1214</v>
      </c>
      <c r="G62" s="3">
        <v>270</v>
      </c>
      <c r="H62" s="3">
        <v>472</v>
      </c>
      <c r="I62" s="3">
        <v>260</v>
      </c>
      <c r="J62" s="3">
        <v>212</v>
      </c>
      <c r="K62" s="3">
        <v>0.11600000000000001</v>
      </c>
      <c r="L62" s="3">
        <v>26250</v>
      </c>
      <c r="M62" s="4">
        <f t="shared" si="0"/>
        <v>10465.51724137931</v>
      </c>
      <c r="N62" s="4">
        <f t="shared" si="1"/>
        <v>573.16666666666674</v>
      </c>
      <c r="O62" s="5">
        <f t="shared" si="2"/>
        <v>0.4721306974190006</v>
      </c>
      <c r="P62" s="27"/>
      <c r="Q62" s="27"/>
      <c r="R62" s="27"/>
      <c r="S62" s="27"/>
      <c r="T62" s="27"/>
      <c r="U62" s="27"/>
      <c r="V62" s="27"/>
      <c r="W62" s="27"/>
    </row>
    <row r="63" spans="1:23" ht="14.4">
      <c r="A63" s="1"/>
      <c r="B63" s="6" t="s">
        <v>62</v>
      </c>
      <c r="C63" s="6" t="s">
        <v>19</v>
      </c>
      <c r="D63" s="6" t="s">
        <v>20</v>
      </c>
      <c r="E63" s="6" t="s">
        <v>66</v>
      </c>
      <c r="F63" s="6">
        <v>1063</v>
      </c>
      <c r="G63" s="6">
        <v>207</v>
      </c>
      <c r="H63" s="6">
        <v>399</v>
      </c>
      <c r="I63" s="6">
        <v>221</v>
      </c>
      <c r="J63" s="6">
        <v>236</v>
      </c>
      <c r="K63" s="6">
        <v>0.16500000000000001</v>
      </c>
      <c r="L63" s="6">
        <v>28350</v>
      </c>
      <c r="M63" s="7">
        <f t="shared" si="0"/>
        <v>6442.424242424242</v>
      </c>
      <c r="N63" s="4">
        <f t="shared" si="1"/>
        <v>487.41666666666674</v>
      </c>
      <c r="O63" s="8">
        <f t="shared" si="2"/>
        <v>0.45852931953590476</v>
      </c>
      <c r="P63" s="27"/>
      <c r="Q63" s="27"/>
      <c r="R63" s="27"/>
      <c r="S63" s="27"/>
      <c r="T63" s="27"/>
      <c r="U63" s="27"/>
      <c r="V63" s="27"/>
      <c r="W63" s="27"/>
    </row>
    <row r="64" spans="1:23" ht="14.4">
      <c r="A64" s="1"/>
      <c r="B64" s="3" t="s">
        <v>62</v>
      </c>
      <c r="C64" s="3" t="s">
        <v>19</v>
      </c>
      <c r="D64" s="3" t="s">
        <v>20</v>
      </c>
      <c r="E64" s="3" t="s">
        <v>67</v>
      </c>
      <c r="F64" s="3">
        <v>2747</v>
      </c>
      <c r="G64" s="3">
        <v>885</v>
      </c>
      <c r="H64" s="3">
        <v>1011</v>
      </c>
      <c r="I64" s="3">
        <v>500</v>
      </c>
      <c r="J64" s="3">
        <v>352</v>
      </c>
      <c r="K64" s="3">
        <v>0.19</v>
      </c>
      <c r="L64" s="3">
        <v>36750</v>
      </c>
      <c r="M64" s="4">
        <f t="shared" si="0"/>
        <v>14457.894736842105</v>
      </c>
      <c r="N64" s="4">
        <f t="shared" si="1"/>
        <v>1244.5166666666669</v>
      </c>
      <c r="O64" s="5">
        <f t="shared" si="2"/>
        <v>0.4530457468753793</v>
      </c>
      <c r="P64" s="27"/>
      <c r="Q64" s="27"/>
      <c r="R64" s="27"/>
      <c r="S64" s="27"/>
      <c r="T64" s="27"/>
      <c r="U64" s="27"/>
      <c r="V64" s="27"/>
      <c r="W64" s="27"/>
    </row>
    <row r="65" spans="1:23" ht="14.4">
      <c r="A65" s="1"/>
      <c r="B65" s="6" t="s">
        <v>62</v>
      </c>
      <c r="C65" s="6" t="s">
        <v>19</v>
      </c>
      <c r="D65" s="6" t="s">
        <v>20</v>
      </c>
      <c r="E65" s="6" t="s">
        <v>68</v>
      </c>
      <c r="F65" s="6">
        <v>2385</v>
      </c>
      <c r="G65" s="6">
        <v>887</v>
      </c>
      <c r="H65" s="6">
        <v>952</v>
      </c>
      <c r="I65" s="6">
        <v>372</v>
      </c>
      <c r="J65" s="6">
        <v>174</v>
      </c>
      <c r="K65" s="6">
        <v>0.19500000000000001</v>
      </c>
      <c r="L65" s="6">
        <v>36750</v>
      </c>
      <c r="M65" s="7">
        <f t="shared" si="0"/>
        <v>12230.76923076923</v>
      </c>
      <c r="N65" s="4">
        <f t="shared" si="1"/>
        <v>1131.25</v>
      </c>
      <c r="O65" s="8">
        <f t="shared" si="2"/>
        <v>0.47431865828092246</v>
      </c>
      <c r="P65" s="27"/>
      <c r="Q65" s="27"/>
      <c r="R65" s="27"/>
      <c r="S65" s="27"/>
      <c r="T65" s="27"/>
      <c r="U65" s="27"/>
      <c r="V65" s="27"/>
      <c r="W65" s="27"/>
    </row>
    <row r="66" spans="1:23" ht="14.4">
      <c r="A66" s="1"/>
      <c r="B66" s="3" t="s">
        <v>62</v>
      </c>
      <c r="C66" s="3" t="s">
        <v>19</v>
      </c>
      <c r="D66" s="3" t="s">
        <v>20</v>
      </c>
      <c r="E66" s="3" t="s">
        <v>69</v>
      </c>
      <c r="F66" s="3">
        <v>1418</v>
      </c>
      <c r="G66" s="3">
        <v>366</v>
      </c>
      <c r="H66" s="3">
        <v>491</v>
      </c>
      <c r="I66" s="3">
        <v>312</v>
      </c>
      <c r="J66" s="3">
        <v>250</v>
      </c>
      <c r="K66" s="3">
        <v>0.33300000000000002</v>
      </c>
      <c r="L66" s="3">
        <v>36750</v>
      </c>
      <c r="M66" s="4">
        <f t="shared" si="0"/>
        <v>4258.2582582582581</v>
      </c>
      <c r="N66" s="4">
        <f t="shared" si="1"/>
        <v>625.79999999999995</v>
      </c>
      <c r="O66" s="5">
        <f t="shared" si="2"/>
        <v>0.44132581100141038</v>
      </c>
      <c r="P66" s="27"/>
      <c r="Q66" s="27"/>
      <c r="R66" s="27"/>
      <c r="S66" s="27"/>
      <c r="T66" s="27"/>
      <c r="U66" s="27"/>
      <c r="V66" s="27"/>
      <c r="W66" s="27"/>
    </row>
    <row r="67" spans="1:23" ht="14.4">
      <c r="A67" s="1"/>
      <c r="B67" s="6" t="s">
        <v>62</v>
      </c>
      <c r="C67" s="6" t="s">
        <v>19</v>
      </c>
      <c r="D67" s="6" t="s">
        <v>20</v>
      </c>
      <c r="E67" s="6" t="s">
        <v>70</v>
      </c>
      <c r="F67" s="6">
        <v>2636</v>
      </c>
      <c r="G67" s="6">
        <v>757</v>
      </c>
      <c r="H67" s="6">
        <v>954</v>
      </c>
      <c r="I67" s="6">
        <v>604</v>
      </c>
      <c r="J67" s="6">
        <v>322</v>
      </c>
      <c r="K67" s="6">
        <v>0.45300000000000001</v>
      </c>
      <c r="L67" s="6">
        <v>33950</v>
      </c>
      <c r="M67" s="7">
        <f t="shared" si="0"/>
        <v>5818.9845474613685</v>
      </c>
      <c r="N67" s="4">
        <f t="shared" si="1"/>
        <v>1205.6833333333334</v>
      </c>
      <c r="O67" s="8">
        <f t="shared" si="2"/>
        <v>0.4573912493677289</v>
      </c>
      <c r="P67" s="27"/>
      <c r="Q67" s="27"/>
      <c r="R67" s="27"/>
      <c r="S67" s="27"/>
      <c r="T67" s="27"/>
      <c r="U67" s="27"/>
      <c r="V67" s="27"/>
      <c r="W67" s="27"/>
    </row>
    <row r="68" spans="1:23" ht="14.4">
      <c r="A68" s="1"/>
      <c r="B68" s="3" t="s">
        <v>62</v>
      </c>
      <c r="C68" s="3" t="s">
        <v>19</v>
      </c>
      <c r="D68" s="3" t="s">
        <v>20</v>
      </c>
      <c r="E68" s="3" t="s">
        <v>71</v>
      </c>
      <c r="F68" s="3">
        <v>1528</v>
      </c>
      <c r="G68" s="3">
        <v>299</v>
      </c>
      <c r="H68" s="3">
        <v>547</v>
      </c>
      <c r="I68" s="3">
        <v>353</v>
      </c>
      <c r="J68" s="3">
        <v>329</v>
      </c>
      <c r="K68" s="3">
        <v>0.318</v>
      </c>
      <c r="L68" s="3">
        <v>22950</v>
      </c>
      <c r="M68" s="4">
        <f t="shared" si="0"/>
        <v>4805.0314465408801</v>
      </c>
      <c r="N68" s="4">
        <f t="shared" si="1"/>
        <v>687.71666666666658</v>
      </c>
      <c r="O68" s="5">
        <f t="shared" si="2"/>
        <v>0.45007635253054096</v>
      </c>
      <c r="P68" s="27"/>
      <c r="Q68" s="27"/>
      <c r="R68" s="27"/>
      <c r="S68" s="27"/>
      <c r="T68" s="27"/>
      <c r="U68" s="27"/>
      <c r="V68" s="27"/>
      <c r="W68" s="27"/>
    </row>
    <row r="69" spans="1:23" ht="14.4">
      <c r="A69" s="1"/>
      <c r="B69" s="6" t="s">
        <v>62</v>
      </c>
      <c r="C69" s="6" t="s">
        <v>19</v>
      </c>
      <c r="D69" s="6" t="s">
        <v>20</v>
      </c>
      <c r="E69" s="6" t="s">
        <v>23</v>
      </c>
      <c r="F69" s="6">
        <v>1867</v>
      </c>
      <c r="G69" s="6">
        <v>390</v>
      </c>
      <c r="H69" s="6">
        <v>756</v>
      </c>
      <c r="I69" s="6">
        <v>342</v>
      </c>
      <c r="J69" s="6">
        <v>379</v>
      </c>
      <c r="K69" s="6">
        <v>0.23599999999999999</v>
      </c>
      <c r="L69" s="6">
        <v>29750</v>
      </c>
      <c r="M69" s="7">
        <f t="shared" si="0"/>
        <v>7911.016949152543</v>
      </c>
      <c r="N69" s="4">
        <f t="shared" si="1"/>
        <v>890.8</v>
      </c>
      <c r="O69" s="8">
        <f t="shared" si="2"/>
        <v>0.4771290840921264</v>
      </c>
      <c r="P69" s="27"/>
      <c r="Q69" s="27"/>
      <c r="R69" s="27"/>
      <c r="S69" s="27"/>
      <c r="T69" s="27"/>
      <c r="U69" s="27"/>
      <c r="V69" s="27"/>
      <c r="W69" s="27"/>
    </row>
    <row r="70" spans="1:23" ht="14.4">
      <c r="A70" s="1"/>
      <c r="B70" s="3" t="s">
        <v>62</v>
      </c>
      <c r="C70" s="3" t="s">
        <v>19</v>
      </c>
      <c r="D70" s="3" t="s">
        <v>20</v>
      </c>
      <c r="E70" s="3" t="s">
        <v>72</v>
      </c>
      <c r="F70" s="3">
        <v>1390</v>
      </c>
      <c r="G70" s="3">
        <v>240</v>
      </c>
      <c r="H70" s="3">
        <v>489</v>
      </c>
      <c r="I70" s="3">
        <v>257</v>
      </c>
      <c r="J70" s="3">
        <v>403</v>
      </c>
      <c r="K70" s="3">
        <v>0.183</v>
      </c>
      <c r="L70" s="3">
        <v>32200</v>
      </c>
      <c r="M70" s="4">
        <f t="shared" si="0"/>
        <v>7595.6284153005463</v>
      </c>
      <c r="N70" s="4">
        <f t="shared" si="1"/>
        <v>602.06666666666661</v>
      </c>
      <c r="O70" s="5">
        <f t="shared" si="2"/>
        <v>0.43314148681055153</v>
      </c>
      <c r="P70" s="27"/>
      <c r="Q70" s="27"/>
      <c r="R70" s="27"/>
      <c r="S70" s="27"/>
      <c r="T70" s="27"/>
      <c r="U70" s="27"/>
      <c r="V70" s="27"/>
      <c r="W70" s="27"/>
    </row>
    <row r="71" spans="1:23" ht="14.4">
      <c r="A71" s="1"/>
      <c r="B71" s="6" t="s">
        <v>62</v>
      </c>
      <c r="C71" s="6" t="s">
        <v>19</v>
      </c>
      <c r="D71" s="6" t="s">
        <v>20</v>
      </c>
      <c r="E71" s="6" t="s">
        <v>73</v>
      </c>
      <c r="F71" s="6">
        <v>1463</v>
      </c>
      <c r="G71" s="6">
        <v>190</v>
      </c>
      <c r="H71" s="6">
        <v>500</v>
      </c>
      <c r="I71" s="6">
        <v>271</v>
      </c>
      <c r="J71" s="6">
        <v>502</v>
      </c>
      <c r="K71" s="6">
        <v>5.2999999999999999E-2</v>
      </c>
      <c r="L71" s="6">
        <v>31150</v>
      </c>
      <c r="M71" s="7">
        <f t="shared" si="0"/>
        <v>27603.773584905663</v>
      </c>
      <c r="N71" s="4">
        <f t="shared" ref="N71:N81" si="6">G71*0.15+H71*0.9+I71/3+0.1*J71</f>
        <v>619.03333333333342</v>
      </c>
      <c r="O71" s="8">
        <f t="shared" si="2"/>
        <v>0.42312599681020741</v>
      </c>
      <c r="P71" s="27"/>
      <c r="Q71" s="27"/>
      <c r="R71" s="27"/>
      <c r="S71" s="27"/>
      <c r="T71" s="27"/>
      <c r="U71" s="27"/>
      <c r="V71" s="27"/>
      <c r="W71" s="27"/>
    </row>
    <row r="72" spans="1:23" ht="14.4">
      <c r="A72" s="1"/>
      <c r="B72" s="3" t="s">
        <v>62</v>
      </c>
      <c r="C72" s="3" t="s">
        <v>19</v>
      </c>
      <c r="D72" s="3" t="s">
        <v>20</v>
      </c>
      <c r="E72" s="3" t="s">
        <v>74</v>
      </c>
      <c r="F72" s="3">
        <v>1164</v>
      </c>
      <c r="G72" s="3">
        <v>225</v>
      </c>
      <c r="H72" s="3">
        <v>390</v>
      </c>
      <c r="I72" s="3">
        <v>257</v>
      </c>
      <c r="J72" s="3">
        <v>292</v>
      </c>
      <c r="K72" s="3">
        <v>0.313</v>
      </c>
      <c r="L72" s="3">
        <v>33250</v>
      </c>
      <c r="M72" s="4">
        <f t="shared" si="0"/>
        <v>3718.8498402555911</v>
      </c>
      <c r="N72" s="4">
        <f t="shared" si="6"/>
        <v>499.61666666666667</v>
      </c>
      <c r="O72" s="5">
        <f t="shared" si="2"/>
        <v>0.42922394043528067</v>
      </c>
      <c r="P72" s="27"/>
      <c r="Q72" s="27"/>
      <c r="R72" s="27"/>
      <c r="S72" s="27"/>
      <c r="T72" s="27"/>
      <c r="U72" s="27"/>
      <c r="V72" s="27"/>
      <c r="W72" s="27"/>
    </row>
    <row r="73" spans="1:23" ht="14.4">
      <c r="A73" s="1"/>
      <c r="B73" s="6" t="s">
        <v>62</v>
      </c>
      <c r="C73" s="6" t="s">
        <v>19</v>
      </c>
      <c r="D73" s="6" t="s">
        <v>20</v>
      </c>
      <c r="E73" s="6" t="s">
        <v>75</v>
      </c>
      <c r="F73" s="6">
        <v>1473</v>
      </c>
      <c r="G73" s="6">
        <v>311</v>
      </c>
      <c r="H73" s="6">
        <v>595</v>
      </c>
      <c r="I73" s="6">
        <v>292</v>
      </c>
      <c r="J73" s="6">
        <v>275</v>
      </c>
      <c r="K73" s="6">
        <v>0.125</v>
      </c>
      <c r="L73" s="6">
        <v>31150</v>
      </c>
      <c r="M73" s="7">
        <f t="shared" si="0"/>
        <v>11784</v>
      </c>
      <c r="N73" s="4">
        <f t="shared" si="6"/>
        <v>706.98333333333335</v>
      </c>
      <c r="O73" s="8">
        <f t="shared" si="2"/>
        <v>0.47996152975786377</v>
      </c>
      <c r="P73" s="27"/>
      <c r="Q73" s="27"/>
      <c r="R73" s="27"/>
      <c r="S73" s="27"/>
      <c r="T73" s="27"/>
      <c r="U73" s="27"/>
      <c r="V73" s="27"/>
      <c r="W73" s="27"/>
    </row>
    <row r="74" spans="1:23" ht="14.4">
      <c r="A74" s="1"/>
      <c r="B74" s="3" t="s">
        <v>62</v>
      </c>
      <c r="C74" s="3" t="s">
        <v>19</v>
      </c>
      <c r="D74" s="3" t="s">
        <v>20</v>
      </c>
      <c r="E74" s="3" t="s">
        <v>76</v>
      </c>
      <c r="F74" s="3">
        <v>1428</v>
      </c>
      <c r="G74" s="3">
        <v>323</v>
      </c>
      <c r="H74" s="3">
        <v>551</v>
      </c>
      <c r="I74" s="3">
        <v>311</v>
      </c>
      <c r="J74" s="3">
        <v>243</v>
      </c>
      <c r="K74" s="3">
        <v>0.17100000000000001</v>
      </c>
      <c r="L74" s="3">
        <v>29750</v>
      </c>
      <c r="M74" s="4">
        <f t="shared" si="0"/>
        <v>8350.8771929824561</v>
      </c>
      <c r="N74" s="4">
        <f t="shared" si="6"/>
        <v>672.31666666666661</v>
      </c>
      <c r="O74" s="5">
        <f t="shared" si="2"/>
        <v>0.47080999066293178</v>
      </c>
      <c r="P74" s="27"/>
      <c r="Q74" s="27"/>
      <c r="R74" s="27"/>
      <c r="S74" s="27"/>
      <c r="T74" s="27"/>
      <c r="U74" s="27"/>
      <c r="V74" s="27"/>
      <c r="W74" s="27"/>
    </row>
    <row r="75" spans="1:23" ht="14.4">
      <c r="A75" s="1"/>
      <c r="B75" s="6" t="s">
        <v>62</v>
      </c>
      <c r="C75" s="6" t="s">
        <v>19</v>
      </c>
      <c r="D75" s="6" t="s">
        <v>20</v>
      </c>
      <c r="E75" s="6" t="s">
        <v>77</v>
      </c>
      <c r="F75" s="6">
        <v>934</v>
      </c>
      <c r="G75" s="6">
        <v>218</v>
      </c>
      <c r="H75" s="6">
        <v>372</v>
      </c>
      <c r="I75" s="6">
        <v>175</v>
      </c>
      <c r="J75" s="6">
        <v>170</v>
      </c>
      <c r="K75" s="6">
        <v>8.5999999999999993E-2</v>
      </c>
      <c r="L75" s="6">
        <v>29050</v>
      </c>
      <c r="M75" s="7">
        <f t="shared" si="0"/>
        <v>10860.465116279071</v>
      </c>
      <c r="N75" s="4">
        <f t="shared" si="6"/>
        <v>442.83333333333331</v>
      </c>
      <c r="O75" s="8">
        <f t="shared" si="2"/>
        <v>0.47412562455389007</v>
      </c>
      <c r="P75" s="27"/>
      <c r="Q75" s="27"/>
      <c r="R75" s="27"/>
      <c r="S75" s="27"/>
      <c r="T75" s="27"/>
      <c r="U75" s="27"/>
      <c r="V75" s="27"/>
      <c r="W75" s="27"/>
    </row>
    <row r="76" spans="1:23" ht="14.4">
      <c r="A76" s="1"/>
      <c r="B76" s="3" t="s">
        <v>78</v>
      </c>
      <c r="C76" s="3" t="s">
        <v>19</v>
      </c>
      <c r="D76" s="3" t="s">
        <v>20</v>
      </c>
      <c r="E76" s="3" t="s">
        <v>47</v>
      </c>
      <c r="F76" s="3">
        <v>1897</v>
      </c>
      <c r="G76" s="3">
        <v>444</v>
      </c>
      <c r="H76" s="3">
        <v>683</v>
      </c>
      <c r="I76" s="3">
        <v>450</v>
      </c>
      <c r="J76" s="3">
        <v>321</v>
      </c>
      <c r="K76" s="3">
        <v>0.93200000000000005</v>
      </c>
      <c r="L76" s="3">
        <v>31850</v>
      </c>
      <c r="M76" s="4">
        <f t="shared" si="0"/>
        <v>2035.4077253218884</v>
      </c>
      <c r="N76" s="4">
        <f t="shared" si="6"/>
        <v>863.40000000000009</v>
      </c>
      <c r="O76" s="5">
        <f t="shared" si="2"/>
        <v>0.45513969425408546</v>
      </c>
      <c r="P76" s="27"/>
      <c r="Q76" s="27"/>
      <c r="R76" s="27"/>
      <c r="S76" s="27"/>
      <c r="T76" s="27"/>
      <c r="U76" s="27"/>
      <c r="V76" s="27"/>
      <c r="W76" s="27"/>
    </row>
    <row r="77" spans="1:23" ht="14.4">
      <c r="A77" s="1"/>
      <c r="B77" s="6" t="s">
        <v>78</v>
      </c>
      <c r="C77" s="6" t="s">
        <v>19</v>
      </c>
      <c r="D77" s="6" t="s">
        <v>20</v>
      </c>
      <c r="E77" s="6" t="s">
        <v>26</v>
      </c>
      <c r="F77" s="6">
        <v>1478</v>
      </c>
      <c r="G77" s="6">
        <v>330</v>
      </c>
      <c r="H77" s="6">
        <v>517</v>
      </c>
      <c r="I77" s="6">
        <v>338</v>
      </c>
      <c r="J77" s="6">
        <v>293</v>
      </c>
      <c r="K77" s="6">
        <v>2</v>
      </c>
      <c r="L77" s="6">
        <v>36750</v>
      </c>
      <c r="M77" s="7">
        <f t="shared" si="0"/>
        <v>739</v>
      </c>
      <c r="N77" s="4">
        <f t="shared" si="6"/>
        <v>656.76666666666654</v>
      </c>
      <c r="O77" s="8">
        <f t="shared" si="2"/>
        <v>0.44436175011276491</v>
      </c>
      <c r="P77" s="27"/>
      <c r="Q77" s="27"/>
      <c r="R77" s="27"/>
      <c r="S77" s="27"/>
      <c r="T77" s="27"/>
      <c r="U77" s="27"/>
      <c r="V77" s="27"/>
      <c r="W77" s="27"/>
    </row>
    <row r="78" spans="1:23" ht="14.4">
      <c r="A78" s="1"/>
      <c r="B78" s="3" t="s">
        <v>78</v>
      </c>
      <c r="C78" s="3" t="s">
        <v>19</v>
      </c>
      <c r="D78" s="3" t="s">
        <v>20</v>
      </c>
      <c r="E78" s="3" t="s">
        <v>28</v>
      </c>
      <c r="F78" s="3">
        <v>1311</v>
      </c>
      <c r="G78" s="3">
        <v>315</v>
      </c>
      <c r="H78" s="3">
        <v>438</v>
      </c>
      <c r="I78" s="3">
        <v>281</v>
      </c>
      <c r="J78" s="3">
        <v>278</v>
      </c>
      <c r="K78" s="3">
        <v>1.1100000000000001</v>
      </c>
      <c r="L78" s="3">
        <v>36750</v>
      </c>
      <c r="M78" s="4">
        <f t="shared" si="0"/>
        <v>1181.081081081081</v>
      </c>
      <c r="N78" s="4">
        <f t="shared" si="6"/>
        <v>562.91666666666663</v>
      </c>
      <c r="O78" s="5">
        <f t="shared" si="2"/>
        <v>0.42937960844139333</v>
      </c>
      <c r="P78" s="27"/>
      <c r="Q78" s="27"/>
      <c r="R78" s="27"/>
      <c r="S78" s="27"/>
      <c r="T78" s="27"/>
      <c r="U78" s="27"/>
      <c r="V78" s="27"/>
      <c r="W78" s="27"/>
    </row>
    <row r="79" spans="1:23" ht="14.4">
      <c r="A79" s="1"/>
      <c r="B79" s="6" t="s">
        <v>78</v>
      </c>
      <c r="C79" s="6" t="s">
        <v>19</v>
      </c>
      <c r="D79" s="6" t="s">
        <v>20</v>
      </c>
      <c r="E79" s="6" t="s">
        <v>56</v>
      </c>
      <c r="F79" s="6">
        <v>1010</v>
      </c>
      <c r="G79" s="6">
        <v>242</v>
      </c>
      <c r="H79" s="6">
        <v>351</v>
      </c>
      <c r="I79" s="6">
        <v>198</v>
      </c>
      <c r="J79" s="6">
        <v>218</v>
      </c>
      <c r="K79" s="6">
        <v>0.91400000000000003</v>
      </c>
      <c r="L79" s="6">
        <v>36750</v>
      </c>
      <c r="M79" s="7">
        <f t="shared" si="0"/>
        <v>1105.0328227571115</v>
      </c>
      <c r="N79" s="4">
        <f t="shared" si="6"/>
        <v>440.00000000000006</v>
      </c>
      <c r="O79" s="8">
        <f t="shared" si="2"/>
        <v>0.4356435643564357</v>
      </c>
      <c r="P79" s="27"/>
      <c r="Q79" s="27"/>
      <c r="R79" s="27"/>
      <c r="S79" s="27"/>
      <c r="T79" s="27"/>
      <c r="U79" s="27"/>
      <c r="V79" s="27"/>
      <c r="W79" s="27"/>
    </row>
    <row r="80" spans="1:23" ht="14.4">
      <c r="A80" s="1"/>
      <c r="B80" s="3" t="s">
        <v>78</v>
      </c>
      <c r="C80" s="3" t="s">
        <v>19</v>
      </c>
      <c r="D80" s="3" t="s">
        <v>20</v>
      </c>
      <c r="E80" s="3" t="s">
        <v>31</v>
      </c>
      <c r="F80" s="3">
        <v>2019</v>
      </c>
      <c r="G80" s="3">
        <v>509</v>
      </c>
      <c r="H80" s="3">
        <v>686</v>
      </c>
      <c r="I80" s="3">
        <v>382</v>
      </c>
      <c r="J80" s="3">
        <v>442</v>
      </c>
      <c r="K80" s="3">
        <v>1.22</v>
      </c>
      <c r="L80" s="3">
        <v>36750</v>
      </c>
      <c r="M80" s="4">
        <f t="shared" si="0"/>
        <v>1654.9180327868853</v>
      </c>
      <c r="N80" s="4">
        <f t="shared" si="6"/>
        <v>865.28333333333342</v>
      </c>
      <c r="O80" s="5">
        <f t="shared" si="2"/>
        <v>0.42857024929833254</v>
      </c>
      <c r="P80" s="27"/>
      <c r="Q80" s="27"/>
      <c r="R80" s="27"/>
      <c r="S80" s="27"/>
      <c r="T80" s="27"/>
      <c r="U80" s="27"/>
      <c r="V80" s="27"/>
      <c r="W80" s="27"/>
    </row>
    <row r="81" spans="1:23" ht="14.4">
      <c r="A81" s="1"/>
      <c r="B81" s="6" t="s">
        <v>78</v>
      </c>
      <c r="C81" s="6" t="s">
        <v>19</v>
      </c>
      <c r="D81" s="6" t="s">
        <v>20</v>
      </c>
      <c r="E81" s="6" t="s">
        <v>79</v>
      </c>
      <c r="F81" s="6">
        <v>716</v>
      </c>
      <c r="G81" s="6">
        <v>150</v>
      </c>
      <c r="H81" s="6">
        <v>232</v>
      </c>
      <c r="I81" s="6">
        <v>146</v>
      </c>
      <c r="J81" s="6">
        <v>188</v>
      </c>
      <c r="K81" s="6">
        <v>0.188</v>
      </c>
      <c r="L81" s="6">
        <v>36750</v>
      </c>
      <c r="M81" s="7">
        <f t="shared" si="0"/>
        <v>3808.5106382978724</v>
      </c>
      <c r="N81" s="4">
        <f t="shared" si="6"/>
        <v>298.76666666666671</v>
      </c>
      <c r="O81" s="8">
        <f t="shared" si="2"/>
        <v>0.41727188081936689</v>
      </c>
      <c r="P81" s="27"/>
      <c r="Q81" s="27"/>
      <c r="R81" s="27"/>
      <c r="S81" s="27"/>
      <c r="T81" s="27"/>
      <c r="U81" s="27"/>
      <c r="V81" s="27"/>
      <c r="W81" s="27"/>
    </row>
    <row r="82" spans="1:23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69"/>
      <c r="O82" s="1"/>
      <c r="P82" s="27"/>
      <c r="Q82" s="27"/>
      <c r="R82" s="27"/>
      <c r="S82" s="27"/>
      <c r="T82" s="27"/>
      <c r="U82" s="27"/>
      <c r="V82" s="27"/>
      <c r="W82" s="27"/>
    </row>
    <row r="83" spans="1:23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7"/>
      <c r="Q83" s="27"/>
      <c r="R83" s="27"/>
      <c r="S83" s="27"/>
      <c r="T83" s="27"/>
      <c r="U83" s="27"/>
      <c r="V83" s="27"/>
      <c r="W83" s="27"/>
    </row>
  </sheetData>
  <autoFilter ref="B5:O81" xr:uid="{00000000-0009-0000-0000-000000000000}"/>
  <mergeCells count="1">
    <mergeCell ref="B3:K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C940-B30A-40A6-9CAE-3B41B415B6D7}">
  <sheetPr>
    <outlinePr summaryBelow="0" summaryRight="0"/>
  </sheetPr>
  <dimension ref="A1:AB991"/>
  <sheetViews>
    <sheetView workbookViewId="0">
      <pane ySplit="1" topLeftCell="A38" activePane="bottomLeft" state="frozen"/>
      <selection pane="bottomLeft" activeCell="F50" sqref="F50"/>
    </sheetView>
  </sheetViews>
  <sheetFormatPr defaultColWidth="12.6640625" defaultRowHeight="15.75" customHeight="1"/>
  <cols>
    <col min="1" max="1" width="9.77734375" style="26" customWidth="1"/>
    <col min="2" max="2" width="7.77734375" style="26" customWidth="1"/>
    <col min="3" max="3" width="12.21875" style="26" customWidth="1"/>
    <col min="4" max="5" width="13" style="26" customWidth="1"/>
    <col min="6" max="7" width="10.6640625" style="26" customWidth="1"/>
    <col min="8" max="9" width="14" style="26" customWidth="1"/>
    <col min="10" max="24" width="12" style="26" customWidth="1"/>
    <col min="25" max="16384" width="12.6640625" style="26"/>
  </cols>
  <sheetData>
    <row r="1" spans="1:28" ht="27.75" customHeight="1">
      <c r="A1" s="10" t="s">
        <v>80</v>
      </c>
      <c r="B1" s="10" t="s">
        <v>81</v>
      </c>
      <c r="C1" s="10" t="s">
        <v>1</v>
      </c>
      <c r="D1" s="10" t="s">
        <v>527</v>
      </c>
      <c r="E1" s="10" t="s">
        <v>82</v>
      </c>
      <c r="F1" s="10" t="s">
        <v>83</v>
      </c>
      <c r="G1" s="10" t="s">
        <v>529</v>
      </c>
      <c r="H1" s="10" t="s">
        <v>534</v>
      </c>
      <c r="I1" s="10" t="s">
        <v>533</v>
      </c>
      <c r="J1" s="10" t="s">
        <v>87</v>
      </c>
      <c r="K1" s="10" t="s">
        <v>88</v>
      </c>
      <c r="L1" s="10" t="s">
        <v>89</v>
      </c>
      <c r="M1" s="10" t="s">
        <v>90</v>
      </c>
      <c r="N1" s="10" t="s">
        <v>91</v>
      </c>
      <c r="O1" s="10" t="s">
        <v>92</v>
      </c>
      <c r="P1" s="10" t="s">
        <v>93</v>
      </c>
      <c r="Q1" s="10" t="s">
        <v>94</v>
      </c>
      <c r="R1" s="10" t="s">
        <v>95</v>
      </c>
      <c r="S1" s="10" t="s">
        <v>96</v>
      </c>
      <c r="T1" s="10" t="s">
        <v>97</v>
      </c>
      <c r="U1" s="10" t="s">
        <v>98</v>
      </c>
      <c r="V1" s="10" t="s">
        <v>99</v>
      </c>
      <c r="W1" s="10" t="s">
        <v>100</v>
      </c>
      <c r="X1" s="10" t="s">
        <v>101</v>
      </c>
      <c r="Y1" s="25"/>
      <c r="Z1" s="25"/>
      <c r="AA1" s="25"/>
      <c r="AB1" s="25"/>
    </row>
    <row r="2" spans="1:28" ht="17.399999999999999">
      <c r="A2" s="15" t="s">
        <v>20</v>
      </c>
      <c r="B2" s="15">
        <v>1</v>
      </c>
      <c r="C2" s="15" t="s">
        <v>45</v>
      </c>
      <c r="D2" s="15" t="s">
        <v>165</v>
      </c>
      <c r="E2" s="15">
        <v>-3.8715079999999999</v>
      </c>
      <c r="F2" s="15">
        <v>40.487380000000002</v>
      </c>
      <c r="G2" s="15">
        <v>3.6241620000000001</v>
      </c>
      <c r="H2" s="12"/>
      <c r="I2" s="14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25"/>
      <c r="Z2" s="25"/>
      <c r="AA2" s="25"/>
      <c r="AB2" s="25"/>
    </row>
    <row r="3" spans="1:28" ht="17.399999999999999">
      <c r="A3" s="19" t="s">
        <v>20</v>
      </c>
      <c r="B3" s="19">
        <v>2</v>
      </c>
      <c r="C3" s="19" t="s">
        <v>45</v>
      </c>
      <c r="D3" s="19" t="s">
        <v>167</v>
      </c>
      <c r="E3" s="19">
        <v>-3.8779029999999999</v>
      </c>
      <c r="F3" s="19">
        <v>40.490023000000001</v>
      </c>
      <c r="G3" s="19">
        <v>3.9168720000000001</v>
      </c>
      <c r="H3" s="16"/>
      <c r="I3" s="18"/>
      <c r="J3" s="1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5"/>
      <c r="Z3" s="25"/>
      <c r="AA3" s="25"/>
      <c r="AB3" s="25"/>
    </row>
    <row r="4" spans="1:28" ht="17.399999999999999">
      <c r="A4" s="15" t="s">
        <v>20</v>
      </c>
      <c r="B4" s="15">
        <v>3</v>
      </c>
      <c r="C4" s="15" t="s">
        <v>45</v>
      </c>
      <c r="D4" s="15" t="s">
        <v>169</v>
      </c>
      <c r="E4" s="15">
        <v>-3.8921079999999999</v>
      </c>
      <c r="F4" s="15">
        <v>40.488587000000003</v>
      </c>
      <c r="G4" s="15">
        <v>4.0256959999999999</v>
      </c>
      <c r="H4" s="12"/>
      <c r="I4" s="14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25"/>
      <c r="Z4" s="25"/>
      <c r="AA4" s="25"/>
      <c r="AB4" s="25"/>
    </row>
    <row r="5" spans="1:28" ht="17.399999999999999">
      <c r="A5" s="19" t="s">
        <v>20</v>
      </c>
      <c r="B5" s="19">
        <v>4</v>
      </c>
      <c r="C5" s="19" t="s">
        <v>45</v>
      </c>
      <c r="D5" s="19" t="s">
        <v>171</v>
      </c>
      <c r="E5" s="19">
        <v>-3.8843719999999999</v>
      </c>
      <c r="F5" s="19">
        <v>40.489165999999997</v>
      </c>
      <c r="G5" s="19">
        <v>3.8985180000000001</v>
      </c>
      <c r="H5" s="16"/>
      <c r="I5" s="18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5"/>
      <c r="Z5" s="25"/>
      <c r="AA5" s="25"/>
      <c r="AB5" s="25"/>
    </row>
    <row r="6" spans="1:28" ht="17.399999999999999">
      <c r="A6" s="15" t="s">
        <v>20</v>
      </c>
      <c r="B6" s="15">
        <v>5</v>
      </c>
      <c r="C6" s="15" t="s">
        <v>45</v>
      </c>
      <c r="D6" s="15" t="s">
        <v>173</v>
      </c>
      <c r="E6" s="15">
        <v>-3.875016</v>
      </c>
      <c r="F6" s="15">
        <v>40.496215999999997</v>
      </c>
      <c r="G6" s="15">
        <v>4.5964130000000001</v>
      </c>
      <c r="H6" s="12"/>
      <c r="I6" s="14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25"/>
      <c r="Z6" s="25"/>
      <c r="AA6" s="25"/>
      <c r="AB6" s="25"/>
    </row>
    <row r="7" spans="1:28" ht="17.399999999999999">
      <c r="A7" s="19" t="s">
        <v>20</v>
      </c>
      <c r="B7" s="19">
        <v>6</v>
      </c>
      <c r="C7" s="19" t="s">
        <v>45</v>
      </c>
      <c r="D7" s="19" t="s">
        <v>175</v>
      </c>
      <c r="E7" s="19">
        <v>-3.8772479999999998</v>
      </c>
      <c r="F7" s="19">
        <v>40.503917000000001</v>
      </c>
      <c r="G7" s="19">
        <v>5.4567899999999998</v>
      </c>
      <c r="H7" s="16"/>
      <c r="I7" s="18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5"/>
      <c r="Z7" s="25"/>
      <c r="AA7" s="25"/>
      <c r="AB7" s="25"/>
    </row>
    <row r="8" spans="1:28" ht="17.399999999999999">
      <c r="A8" s="15" t="s">
        <v>20</v>
      </c>
      <c r="B8" s="15">
        <v>7</v>
      </c>
      <c r="C8" s="15" t="s">
        <v>45</v>
      </c>
      <c r="D8" s="15" t="s">
        <v>177</v>
      </c>
      <c r="E8" s="15">
        <v>-3.88198</v>
      </c>
      <c r="F8" s="15">
        <v>40.485770000000002</v>
      </c>
      <c r="G8" s="15">
        <v>3.4889839999999999</v>
      </c>
      <c r="H8" s="12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5"/>
      <c r="Z8" s="25"/>
      <c r="AA8" s="25"/>
      <c r="AB8" s="25"/>
    </row>
    <row r="9" spans="1:28" ht="17.399999999999999">
      <c r="A9" s="15" t="s">
        <v>20</v>
      </c>
      <c r="B9" s="15">
        <v>8</v>
      </c>
      <c r="C9" s="15" t="s">
        <v>45</v>
      </c>
      <c r="D9" s="15" t="s">
        <v>181</v>
      </c>
      <c r="E9" s="15">
        <v>-3.870244</v>
      </c>
      <c r="F9" s="15">
        <v>40.483148</v>
      </c>
      <c r="G9" s="15">
        <v>3.1661839999999999</v>
      </c>
      <c r="H9" s="12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5"/>
      <c r="Z9" s="25"/>
      <c r="AA9" s="25"/>
      <c r="AB9" s="25"/>
    </row>
    <row r="10" spans="1:28" ht="34.799999999999997">
      <c r="A10" s="19" t="s">
        <v>20</v>
      </c>
      <c r="B10" s="19">
        <v>9</v>
      </c>
      <c r="C10" s="19" t="s">
        <v>62</v>
      </c>
      <c r="D10" s="19" t="s">
        <v>183</v>
      </c>
      <c r="E10" s="19">
        <v>-3.864922</v>
      </c>
      <c r="F10" s="19">
        <v>40.483277999999999</v>
      </c>
      <c r="G10" s="19">
        <v>3.2651080000000001</v>
      </c>
      <c r="H10" s="16"/>
      <c r="I10" s="18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5"/>
      <c r="Z10" s="25"/>
      <c r="AA10" s="25"/>
      <c r="AB10" s="25"/>
    </row>
    <row r="11" spans="1:28" ht="17.399999999999999">
      <c r="A11" s="15" t="s">
        <v>20</v>
      </c>
      <c r="B11" s="15">
        <v>10</v>
      </c>
      <c r="C11" s="15" t="s">
        <v>45</v>
      </c>
      <c r="D11" s="15" t="s">
        <v>185</v>
      </c>
      <c r="E11" s="15">
        <v>-3.8592580000000001</v>
      </c>
      <c r="F11" s="15">
        <v>40.481450000000002</v>
      </c>
      <c r="G11" s="15">
        <v>3.2317209999999998</v>
      </c>
      <c r="H11" s="12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5"/>
      <c r="Z11" s="25"/>
      <c r="AA11" s="25"/>
      <c r="AB11" s="25"/>
    </row>
    <row r="12" spans="1:28" ht="17.399999999999999">
      <c r="A12" s="19" t="s">
        <v>20</v>
      </c>
      <c r="B12" s="19">
        <v>11</v>
      </c>
      <c r="C12" s="19" t="s">
        <v>45</v>
      </c>
      <c r="D12" s="19" t="s">
        <v>187</v>
      </c>
      <c r="E12" s="19">
        <v>-3.854279</v>
      </c>
      <c r="F12" s="19">
        <v>40.479621999999999</v>
      </c>
      <c r="G12" s="19">
        <v>3.2503839999999999</v>
      </c>
      <c r="H12" s="16"/>
      <c r="I12" s="18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5"/>
      <c r="Z12" s="25"/>
      <c r="AA12" s="25"/>
      <c r="AB12" s="25"/>
    </row>
    <row r="13" spans="1:28" ht="34.799999999999997">
      <c r="A13" s="15" t="s">
        <v>20</v>
      </c>
      <c r="B13" s="15">
        <v>12</v>
      </c>
      <c r="C13" s="15" t="s">
        <v>62</v>
      </c>
      <c r="D13" s="15" t="s">
        <v>189</v>
      </c>
      <c r="E13" s="15">
        <v>-3.8664670000000001</v>
      </c>
      <c r="F13" s="15">
        <v>40.479686999999998</v>
      </c>
      <c r="G13" s="15">
        <v>2.845809</v>
      </c>
      <c r="H13" s="12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5"/>
      <c r="Z13" s="25"/>
      <c r="AA13" s="25"/>
      <c r="AB13" s="25"/>
    </row>
    <row r="14" spans="1:28" ht="34.799999999999997">
      <c r="A14" s="19" t="s">
        <v>20</v>
      </c>
      <c r="B14" s="19">
        <v>13</v>
      </c>
      <c r="C14" s="19" t="s">
        <v>62</v>
      </c>
      <c r="D14" s="19" t="s">
        <v>191</v>
      </c>
      <c r="E14" s="19">
        <v>-3.8608030000000002</v>
      </c>
      <c r="F14" s="19">
        <v>40.478577999999999</v>
      </c>
      <c r="G14" s="19">
        <v>2.8868299999999998</v>
      </c>
      <c r="H14" s="16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5"/>
      <c r="Z14" s="25"/>
      <c r="AA14" s="25"/>
      <c r="AB14" s="25"/>
    </row>
    <row r="15" spans="1:28" ht="34.799999999999997">
      <c r="A15" s="15" t="s">
        <v>20</v>
      </c>
      <c r="B15" s="15">
        <v>14</v>
      </c>
      <c r="C15" s="15" t="s">
        <v>62</v>
      </c>
      <c r="D15" s="15" t="s">
        <v>193</v>
      </c>
      <c r="E15" s="15">
        <v>-3.8560819999999998</v>
      </c>
      <c r="F15" s="15">
        <v>40.477663999999997</v>
      </c>
      <c r="G15" s="15">
        <v>2.9849209999999999</v>
      </c>
      <c r="H15" s="12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5"/>
      <c r="Z15" s="25"/>
      <c r="AA15" s="25"/>
      <c r="AB15" s="25"/>
    </row>
    <row r="16" spans="1:28" ht="34.799999999999997">
      <c r="A16" s="19" t="s">
        <v>20</v>
      </c>
      <c r="B16" s="19">
        <v>15</v>
      </c>
      <c r="C16" s="19" t="s">
        <v>62</v>
      </c>
      <c r="D16" s="19" t="s">
        <v>195</v>
      </c>
      <c r="E16" s="19">
        <v>-3.8501599999999998</v>
      </c>
      <c r="F16" s="19">
        <v>40.477141000000003</v>
      </c>
      <c r="G16" s="19">
        <v>3.232793</v>
      </c>
      <c r="H16" s="16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5"/>
      <c r="Z16" s="25"/>
      <c r="AA16" s="25"/>
      <c r="AB16" s="25"/>
    </row>
    <row r="17" spans="1:28" ht="34.799999999999997">
      <c r="A17" s="15" t="s">
        <v>20</v>
      </c>
      <c r="B17" s="15">
        <v>16</v>
      </c>
      <c r="C17" s="15" t="s">
        <v>62</v>
      </c>
      <c r="D17" s="15" t="s">
        <v>197</v>
      </c>
      <c r="E17" s="15">
        <v>-3.8442370000000001</v>
      </c>
      <c r="F17" s="15">
        <v>40.476554</v>
      </c>
      <c r="G17" s="15">
        <v>3.5308630000000001</v>
      </c>
      <c r="H17" s="12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5"/>
      <c r="Z17" s="25"/>
      <c r="AA17" s="25"/>
      <c r="AB17" s="25"/>
    </row>
    <row r="18" spans="1:28" ht="34.799999999999997">
      <c r="A18" s="19" t="s">
        <v>20</v>
      </c>
      <c r="B18" s="19">
        <v>17</v>
      </c>
      <c r="C18" s="19" t="s">
        <v>62</v>
      </c>
      <c r="D18" s="19" t="s">
        <v>199</v>
      </c>
      <c r="E18" s="19">
        <v>-3.8662960000000002</v>
      </c>
      <c r="F18" s="19">
        <v>40.476750000000003</v>
      </c>
      <c r="G18" s="19">
        <v>2.5345770000000001</v>
      </c>
      <c r="H18" s="16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5"/>
      <c r="Z18" s="25"/>
      <c r="AA18" s="25"/>
      <c r="AB18" s="25"/>
    </row>
    <row r="19" spans="1:28" ht="34.799999999999997">
      <c r="A19" s="15" t="s">
        <v>20</v>
      </c>
      <c r="B19" s="15">
        <v>18</v>
      </c>
      <c r="C19" s="15" t="s">
        <v>62</v>
      </c>
      <c r="D19" s="15" t="s">
        <v>201</v>
      </c>
      <c r="E19" s="15">
        <v>-3.8607170000000002</v>
      </c>
      <c r="F19" s="15">
        <v>40.476227000000002</v>
      </c>
      <c r="G19" s="15">
        <v>2.6536110000000002</v>
      </c>
      <c r="H19" s="12"/>
      <c r="I19" s="14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5"/>
      <c r="Z19" s="25"/>
      <c r="AA19" s="25"/>
      <c r="AB19" s="25"/>
    </row>
    <row r="20" spans="1:28" ht="34.799999999999997">
      <c r="A20" s="19" t="s">
        <v>20</v>
      </c>
      <c r="B20" s="19">
        <v>19</v>
      </c>
      <c r="C20" s="19" t="s">
        <v>62</v>
      </c>
      <c r="D20" s="19" t="s">
        <v>203</v>
      </c>
      <c r="E20" s="19">
        <v>-3.8556530000000002</v>
      </c>
      <c r="F20" s="19">
        <v>40.47466</v>
      </c>
      <c r="G20" s="19">
        <v>2.7285210000000002</v>
      </c>
      <c r="H20" s="16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5"/>
      <c r="Z20" s="25"/>
      <c r="AA20" s="25"/>
      <c r="AB20" s="25"/>
    </row>
    <row r="21" spans="1:28" ht="34.799999999999997">
      <c r="A21" s="15" t="s">
        <v>20</v>
      </c>
      <c r="B21" s="15">
        <v>20</v>
      </c>
      <c r="C21" s="15" t="s">
        <v>62</v>
      </c>
      <c r="D21" s="15" t="s">
        <v>205</v>
      </c>
      <c r="E21" s="15">
        <v>-3.8516189999999999</v>
      </c>
      <c r="F21" s="15">
        <v>40.474463999999998</v>
      </c>
      <c r="G21" s="15">
        <v>2.9271150000000001</v>
      </c>
      <c r="H21" s="12"/>
      <c r="I21" s="14"/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5"/>
      <c r="Z21" s="25"/>
      <c r="AA21" s="25"/>
      <c r="AB21" s="25"/>
    </row>
    <row r="22" spans="1:28" ht="34.799999999999997">
      <c r="A22" s="19" t="s">
        <v>20</v>
      </c>
      <c r="B22" s="19">
        <v>21</v>
      </c>
      <c r="C22" s="19" t="s">
        <v>62</v>
      </c>
      <c r="D22" s="19" t="s">
        <v>207</v>
      </c>
      <c r="E22" s="19">
        <v>-3.8631199999999999</v>
      </c>
      <c r="F22" s="19">
        <v>40.473616</v>
      </c>
      <c r="G22" s="19">
        <v>2.303626</v>
      </c>
      <c r="H22" s="16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5"/>
      <c r="Z22" s="25"/>
      <c r="AA22" s="25"/>
      <c r="AB22" s="25"/>
    </row>
    <row r="23" spans="1:28" ht="34.799999999999997">
      <c r="A23" s="15" t="s">
        <v>20</v>
      </c>
      <c r="B23" s="15">
        <v>22</v>
      </c>
      <c r="C23" s="15" t="s">
        <v>62</v>
      </c>
      <c r="D23" s="15" t="s">
        <v>209</v>
      </c>
      <c r="E23" s="15">
        <v>-3.8660380000000001</v>
      </c>
      <c r="F23" s="15">
        <v>40.472048999999998</v>
      </c>
      <c r="G23" s="15">
        <v>2.0461309999999999</v>
      </c>
      <c r="H23" s="12"/>
      <c r="I23" s="14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5"/>
      <c r="Z23" s="25"/>
      <c r="AA23" s="25"/>
      <c r="AB23" s="25"/>
    </row>
    <row r="24" spans="1:28" ht="34.799999999999997">
      <c r="A24" s="19" t="s">
        <v>20</v>
      </c>
      <c r="B24" s="19">
        <v>23</v>
      </c>
      <c r="C24" s="19" t="s">
        <v>62</v>
      </c>
      <c r="D24" s="19" t="s">
        <v>211</v>
      </c>
      <c r="E24" s="19">
        <v>-3.858914</v>
      </c>
      <c r="F24" s="19">
        <v>40.472897000000003</v>
      </c>
      <c r="G24" s="19">
        <v>2.4095960000000001</v>
      </c>
      <c r="H24" s="16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5"/>
      <c r="Z24" s="25"/>
      <c r="AA24" s="25"/>
      <c r="AB24" s="25"/>
    </row>
    <row r="25" spans="1:28" ht="34.799999999999997">
      <c r="A25" s="15" t="s">
        <v>20</v>
      </c>
      <c r="B25" s="15">
        <v>24</v>
      </c>
      <c r="C25" s="15" t="s">
        <v>62</v>
      </c>
      <c r="D25" s="15" t="s">
        <v>213</v>
      </c>
      <c r="E25" s="15">
        <v>-3.8529059999999999</v>
      </c>
      <c r="F25" s="15">
        <v>40.472113999999998</v>
      </c>
      <c r="G25" s="15">
        <v>2.6616279999999999</v>
      </c>
      <c r="H25" s="12"/>
      <c r="I25" s="14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5"/>
      <c r="Z25" s="25"/>
      <c r="AA25" s="25"/>
      <c r="AB25" s="25"/>
    </row>
    <row r="26" spans="1:28" ht="34.799999999999997">
      <c r="A26" s="19" t="s">
        <v>20</v>
      </c>
      <c r="B26" s="19">
        <v>25</v>
      </c>
      <c r="C26" s="19" t="s">
        <v>62</v>
      </c>
      <c r="D26" s="19" t="s">
        <v>215</v>
      </c>
      <c r="E26" s="19">
        <v>-3.8562539999999998</v>
      </c>
      <c r="F26" s="19">
        <v>40.470939000000001</v>
      </c>
      <c r="G26" s="19">
        <v>2.373707</v>
      </c>
      <c r="H26" s="16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5"/>
      <c r="Z26" s="25"/>
      <c r="AA26" s="25"/>
      <c r="AB26" s="25"/>
    </row>
    <row r="27" spans="1:28" ht="34.799999999999997">
      <c r="A27" s="15" t="s">
        <v>20</v>
      </c>
      <c r="B27" s="15">
        <v>26</v>
      </c>
      <c r="C27" s="15" t="s">
        <v>62</v>
      </c>
      <c r="D27" s="15" t="s">
        <v>217</v>
      </c>
      <c r="E27" s="15">
        <v>-3.8613179999999998</v>
      </c>
      <c r="F27" s="15">
        <v>40.469893999999996</v>
      </c>
      <c r="G27" s="15">
        <v>2.019047</v>
      </c>
      <c r="H27" s="12"/>
      <c r="I27" s="1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5"/>
      <c r="Z27" s="25"/>
      <c r="AA27" s="25"/>
      <c r="AB27" s="25"/>
    </row>
    <row r="28" spans="1:28" ht="34.799999999999997">
      <c r="A28" s="19" t="s">
        <v>20</v>
      </c>
      <c r="B28" s="19">
        <v>27</v>
      </c>
      <c r="C28" s="19" t="s">
        <v>62</v>
      </c>
      <c r="D28" s="19" t="s">
        <v>219</v>
      </c>
      <c r="E28" s="19">
        <v>-3.8663820000000002</v>
      </c>
      <c r="F28" s="19">
        <v>40.469175999999997</v>
      </c>
      <c r="G28" s="19">
        <v>1.7398130000000001</v>
      </c>
      <c r="H28" s="16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5"/>
      <c r="Z28" s="25"/>
      <c r="AA28" s="25"/>
      <c r="AB28" s="25"/>
    </row>
    <row r="29" spans="1:28" ht="34.799999999999997">
      <c r="A29" s="15" t="s">
        <v>20</v>
      </c>
      <c r="B29" s="15">
        <v>28</v>
      </c>
      <c r="C29" s="15" t="s">
        <v>62</v>
      </c>
      <c r="D29" s="15" t="s">
        <v>221</v>
      </c>
      <c r="E29" s="15">
        <v>-3.8627769999999999</v>
      </c>
      <c r="F29" s="15">
        <v>40.466954999999999</v>
      </c>
      <c r="G29" s="15">
        <v>1.681408</v>
      </c>
      <c r="H29" s="12"/>
      <c r="I29" s="14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5"/>
      <c r="Z29" s="25"/>
      <c r="AA29" s="25"/>
      <c r="AB29" s="25"/>
    </row>
    <row r="30" spans="1:28" ht="34.799999999999997">
      <c r="A30" s="19" t="s">
        <v>20</v>
      </c>
      <c r="B30" s="19">
        <v>29</v>
      </c>
      <c r="C30" s="19" t="s">
        <v>62</v>
      </c>
      <c r="D30" s="19" t="s">
        <v>223</v>
      </c>
      <c r="E30" s="19">
        <v>-3.8571979999999999</v>
      </c>
      <c r="F30" s="19">
        <v>40.468783999999999</v>
      </c>
      <c r="G30" s="19">
        <v>2.1430750000000001</v>
      </c>
      <c r="H30" s="16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5"/>
      <c r="Z30" s="25"/>
      <c r="AA30" s="25"/>
      <c r="AB30" s="25"/>
    </row>
    <row r="31" spans="1:28" ht="34.799999999999997">
      <c r="A31" s="15" t="s">
        <v>20</v>
      </c>
      <c r="B31" s="15">
        <v>30</v>
      </c>
      <c r="C31" s="15" t="s">
        <v>62</v>
      </c>
      <c r="D31" s="15" t="s">
        <v>225</v>
      </c>
      <c r="E31" s="15">
        <v>-3.8583129999999999</v>
      </c>
      <c r="F31" s="15">
        <v>40.466040999999997</v>
      </c>
      <c r="G31" s="15">
        <v>1.8632420000000001</v>
      </c>
      <c r="H31" s="12"/>
      <c r="I31" s="14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5"/>
      <c r="Z31" s="25"/>
      <c r="AA31" s="25"/>
      <c r="AB31" s="25"/>
    </row>
    <row r="32" spans="1:28" ht="34.799999999999997">
      <c r="A32" s="19" t="s">
        <v>20</v>
      </c>
      <c r="B32" s="19">
        <v>31</v>
      </c>
      <c r="C32" s="19" t="s">
        <v>62</v>
      </c>
      <c r="D32" s="19" t="s">
        <v>227</v>
      </c>
      <c r="E32" s="19">
        <v>-3.8670680000000002</v>
      </c>
      <c r="F32" s="19">
        <v>40.465127000000003</v>
      </c>
      <c r="G32" s="19">
        <v>1.311323</v>
      </c>
      <c r="H32" s="16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5"/>
      <c r="Z32" s="25"/>
      <c r="AA32" s="25"/>
      <c r="AB32" s="25"/>
    </row>
    <row r="33" spans="1:28" ht="34.799999999999997">
      <c r="A33" s="15" t="s">
        <v>20</v>
      </c>
      <c r="B33" s="15">
        <v>32</v>
      </c>
      <c r="C33" s="15" t="s">
        <v>62</v>
      </c>
      <c r="D33" s="15" t="s">
        <v>229</v>
      </c>
      <c r="E33" s="15">
        <v>-3.8683559999999999</v>
      </c>
      <c r="F33" s="15">
        <v>40.461274000000003</v>
      </c>
      <c r="G33" s="15">
        <v>0.89287700000000003</v>
      </c>
      <c r="H33" s="12"/>
      <c r="I33" s="14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5"/>
      <c r="Z33" s="25"/>
      <c r="AA33" s="25"/>
      <c r="AB33" s="25"/>
    </row>
    <row r="34" spans="1:28" ht="34.799999999999997">
      <c r="A34" s="19" t="s">
        <v>20</v>
      </c>
      <c r="B34" s="19">
        <v>33</v>
      </c>
      <c r="C34" s="19" t="s">
        <v>62</v>
      </c>
      <c r="D34" s="19" t="s">
        <v>231</v>
      </c>
      <c r="E34" s="19">
        <v>-3.8636349999999999</v>
      </c>
      <c r="F34" s="19">
        <v>40.463821000000003</v>
      </c>
      <c r="G34" s="19">
        <v>1.3678969999999999</v>
      </c>
      <c r="H34" s="16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5"/>
      <c r="Z34" s="25"/>
      <c r="AA34" s="25"/>
      <c r="AB34" s="25"/>
    </row>
    <row r="35" spans="1:28" ht="34.799999999999997">
      <c r="A35" s="15" t="s">
        <v>20</v>
      </c>
      <c r="B35" s="15">
        <v>34</v>
      </c>
      <c r="C35" s="15" t="s">
        <v>62</v>
      </c>
      <c r="D35" s="15" t="s">
        <v>233</v>
      </c>
      <c r="E35" s="15">
        <v>-3.8621759999999998</v>
      </c>
      <c r="F35" s="15">
        <v>40.460816999999999</v>
      </c>
      <c r="G35" s="15">
        <v>1.251309</v>
      </c>
      <c r="H35" s="12"/>
      <c r="I35" s="14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5"/>
      <c r="Z35" s="25"/>
      <c r="AA35" s="25"/>
      <c r="AB35" s="25"/>
    </row>
    <row r="36" spans="1:28" ht="34.799999999999997">
      <c r="A36" s="19" t="s">
        <v>20</v>
      </c>
      <c r="B36" s="19">
        <v>35</v>
      </c>
      <c r="C36" s="19" t="s">
        <v>62</v>
      </c>
      <c r="D36" s="19" t="s">
        <v>235</v>
      </c>
      <c r="E36" s="19">
        <v>-3.8787410000000002</v>
      </c>
      <c r="F36" s="19">
        <v>40.459837999999998</v>
      </c>
      <c r="G36" s="19">
        <v>0.64693699999999998</v>
      </c>
      <c r="H36" s="16"/>
      <c r="I36" s="18"/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5"/>
      <c r="Z36" s="25"/>
      <c r="AA36" s="25"/>
      <c r="AB36" s="25"/>
    </row>
    <row r="37" spans="1:28" ht="34.799999999999997">
      <c r="A37" s="15" t="s">
        <v>20</v>
      </c>
      <c r="B37" s="15">
        <v>36</v>
      </c>
      <c r="C37" s="15" t="s">
        <v>62</v>
      </c>
      <c r="D37" s="15" t="s">
        <v>237</v>
      </c>
      <c r="E37" s="15">
        <v>-3.8571119999999999</v>
      </c>
      <c r="F37" s="15">
        <v>40.457616999999999</v>
      </c>
      <c r="G37" s="15">
        <v>1.522211</v>
      </c>
      <c r="H37" s="12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5"/>
      <c r="Z37" s="25"/>
      <c r="AA37" s="25"/>
      <c r="AB37" s="25"/>
    </row>
    <row r="38" spans="1:28" ht="34.799999999999997">
      <c r="A38" s="19" t="s">
        <v>20</v>
      </c>
      <c r="B38" s="19">
        <v>37</v>
      </c>
      <c r="C38" s="19" t="s">
        <v>62</v>
      </c>
      <c r="D38" s="19" t="s">
        <v>239</v>
      </c>
      <c r="E38" s="19">
        <v>-3.8548800000000001</v>
      </c>
      <c r="F38" s="19">
        <v>40.450432999999997</v>
      </c>
      <c r="G38" s="19">
        <v>1.751657</v>
      </c>
      <c r="H38" s="16"/>
      <c r="I38" s="18"/>
      <c r="J38" s="1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25"/>
      <c r="Z38" s="25"/>
      <c r="AA38" s="25"/>
      <c r="AB38" s="25"/>
    </row>
    <row r="39" spans="1:28" ht="34.799999999999997">
      <c r="A39" s="15" t="s">
        <v>20</v>
      </c>
      <c r="B39" s="15">
        <v>38</v>
      </c>
      <c r="C39" s="15" t="s">
        <v>62</v>
      </c>
      <c r="D39" s="15" t="s">
        <v>241</v>
      </c>
      <c r="E39" s="15">
        <v>-3.8552550000000001</v>
      </c>
      <c r="F39" s="15">
        <v>40.454509000000002</v>
      </c>
      <c r="G39" s="15">
        <v>1.649149</v>
      </c>
      <c r="H39" s="12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5"/>
      <c r="Z39" s="25"/>
      <c r="AA39" s="25"/>
      <c r="AB39" s="25"/>
    </row>
    <row r="40" spans="1:28" ht="34.799999999999997">
      <c r="A40" s="19" t="s">
        <v>20</v>
      </c>
      <c r="B40" s="19">
        <v>39</v>
      </c>
      <c r="C40" s="19" t="s">
        <v>62</v>
      </c>
      <c r="D40" s="19" t="s">
        <v>243</v>
      </c>
      <c r="E40" s="19">
        <v>-3.892128</v>
      </c>
      <c r="F40" s="19">
        <v>40.454537999999999</v>
      </c>
      <c r="G40" s="19">
        <v>1.4716959999999999</v>
      </c>
      <c r="H40" s="16"/>
      <c r="I40" s="18"/>
      <c r="J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5"/>
      <c r="Z40" s="25"/>
      <c r="AA40" s="25"/>
      <c r="AB40" s="25"/>
    </row>
    <row r="41" spans="1:28" ht="34.799999999999997">
      <c r="A41" s="15" t="s">
        <v>20</v>
      </c>
      <c r="B41" s="15">
        <v>40</v>
      </c>
      <c r="C41" s="15" t="s">
        <v>62</v>
      </c>
      <c r="D41" s="15" t="s">
        <v>245</v>
      </c>
      <c r="E41" s="15">
        <v>-3.8847459999999998</v>
      </c>
      <c r="F41" s="15">
        <v>40.452970999999998</v>
      </c>
      <c r="G41" s="15">
        <v>0.87282599999999999</v>
      </c>
      <c r="H41" s="12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5"/>
      <c r="Z41" s="25"/>
      <c r="AA41" s="25"/>
      <c r="AB41" s="25"/>
    </row>
    <row r="42" spans="1:28" ht="34.799999999999997">
      <c r="A42" s="19" t="s">
        <v>20</v>
      </c>
      <c r="B42" s="19">
        <v>41</v>
      </c>
      <c r="C42" s="19" t="s">
        <v>62</v>
      </c>
      <c r="D42" s="19" t="s">
        <v>247</v>
      </c>
      <c r="E42" s="19">
        <v>-3.8850899999999999</v>
      </c>
      <c r="F42" s="19">
        <v>40.449312999999997</v>
      </c>
      <c r="G42" s="19">
        <v>1.0724400000000001</v>
      </c>
      <c r="H42" s="16"/>
      <c r="I42" s="18"/>
      <c r="J42" s="18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5"/>
      <c r="Z42" s="25"/>
      <c r="AA42" s="25"/>
      <c r="AB42" s="25"/>
    </row>
    <row r="43" spans="1:28" ht="17.399999999999999">
      <c r="A43" s="15" t="s">
        <v>20</v>
      </c>
      <c r="B43" s="15">
        <v>42</v>
      </c>
      <c r="C43" s="15" t="s">
        <v>18</v>
      </c>
      <c r="D43" s="15" t="s">
        <v>249</v>
      </c>
      <c r="E43" s="15">
        <v>-3.897964</v>
      </c>
      <c r="F43" s="15">
        <v>40.453035999999997</v>
      </c>
      <c r="G43" s="15">
        <v>1.975681</v>
      </c>
      <c r="H43" s="12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5"/>
      <c r="Z43" s="25"/>
      <c r="AA43" s="25"/>
      <c r="AB43" s="25"/>
    </row>
    <row r="44" spans="1:28" ht="34.799999999999997">
      <c r="A44" s="19" t="s">
        <v>20</v>
      </c>
      <c r="B44" s="19">
        <v>43</v>
      </c>
      <c r="C44" s="19" t="s">
        <v>62</v>
      </c>
      <c r="D44" s="19" t="s">
        <v>251</v>
      </c>
      <c r="E44" s="19">
        <v>-3.9060320000000002</v>
      </c>
      <c r="F44" s="19">
        <v>40.455452999999999</v>
      </c>
      <c r="G44" s="19">
        <v>2.6483750000000001</v>
      </c>
      <c r="H44" s="16"/>
      <c r="I44" s="18"/>
      <c r="J44" s="1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5"/>
      <c r="Z44" s="25"/>
      <c r="AA44" s="25"/>
      <c r="AB44" s="25"/>
    </row>
    <row r="45" spans="1:28" ht="34.799999999999997">
      <c r="A45" s="15" t="s">
        <v>20</v>
      </c>
      <c r="B45" s="15">
        <v>44</v>
      </c>
      <c r="C45" s="15" t="s">
        <v>62</v>
      </c>
      <c r="D45" s="15" t="s">
        <v>253</v>
      </c>
      <c r="E45" s="15">
        <v>-3.9134989999999998</v>
      </c>
      <c r="F45" s="15">
        <v>40.456758999999998</v>
      </c>
      <c r="G45" s="15">
        <v>3.2860070000000001</v>
      </c>
      <c r="H45" s="12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5"/>
      <c r="Z45" s="25"/>
      <c r="AA45" s="25"/>
      <c r="AB45" s="25"/>
    </row>
    <row r="46" spans="1:28" ht="34.799999999999997">
      <c r="A46" s="19" t="s">
        <v>20</v>
      </c>
      <c r="B46" s="19">
        <v>45</v>
      </c>
      <c r="C46" s="19" t="s">
        <v>62</v>
      </c>
      <c r="D46" s="19" t="s">
        <v>255</v>
      </c>
      <c r="E46" s="19">
        <v>-3.9137569999999999</v>
      </c>
      <c r="F46" s="19">
        <v>40.452122000000003</v>
      </c>
      <c r="G46" s="19">
        <v>3.315515</v>
      </c>
      <c r="H46" s="16"/>
      <c r="I46" s="18"/>
      <c r="J46" s="1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5"/>
      <c r="Z46" s="25"/>
      <c r="AA46" s="25"/>
      <c r="AB46" s="25"/>
    </row>
    <row r="47" spans="1:28" ht="34.799999999999997">
      <c r="A47" s="15" t="s">
        <v>20</v>
      </c>
      <c r="B47" s="15">
        <v>46</v>
      </c>
      <c r="C47" s="15" t="s">
        <v>62</v>
      </c>
      <c r="D47" s="15" t="s">
        <v>257</v>
      </c>
      <c r="E47" s="15">
        <v>-3.9080919999999999</v>
      </c>
      <c r="F47" s="15">
        <v>40.450423999999998</v>
      </c>
      <c r="G47" s="15">
        <v>2.8651789999999999</v>
      </c>
      <c r="H47" s="12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5"/>
      <c r="Z47" s="25"/>
      <c r="AA47" s="25"/>
      <c r="AB47" s="25"/>
    </row>
    <row r="48" spans="1:28" ht="17.399999999999999">
      <c r="A48" s="19" t="s">
        <v>20</v>
      </c>
      <c r="B48" s="19">
        <v>47</v>
      </c>
      <c r="C48" s="19" t="s">
        <v>18</v>
      </c>
      <c r="D48" s="19" t="s">
        <v>259</v>
      </c>
      <c r="E48" s="19">
        <v>-3.9020839999999999</v>
      </c>
      <c r="F48" s="19">
        <v>40.448399000000002</v>
      </c>
      <c r="G48" s="19">
        <v>2.4233259999999999</v>
      </c>
      <c r="H48" s="16"/>
      <c r="I48" s="18"/>
      <c r="J48" s="18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25"/>
      <c r="Z48" s="25"/>
      <c r="AA48" s="25"/>
      <c r="AB48" s="25"/>
    </row>
    <row r="49" spans="1:28" ht="17.399999999999999">
      <c r="A49" s="15" t="s">
        <v>20</v>
      </c>
      <c r="B49" s="15">
        <v>48</v>
      </c>
      <c r="C49" s="15" t="s">
        <v>18</v>
      </c>
      <c r="D49" s="15" t="s">
        <v>261</v>
      </c>
      <c r="E49" s="15">
        <v>-3.8941880000000002</v>
      </c>
      <c r="F49" s="15">
        <v>40.449705000000002</v>
      </c>
      <c r="G49" s="15">
        <v>1.743271</v>
      </c>
      <c r="H49" s="12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5"/>
      <c r="Z49" s="25"/>
      <c r="AA49" s="25"/>
      <c r="AB49" s="25"/>
    </row>
    <row r="50" spans="1:28" ht="17.399999999999999">
      <c r="A50" s="19" t="s">
        <v>20</v>
      </c>
      <c r="B50" s="19">
        <v>49</v>
      </c>
      <c r="C50" s="19" t="s">
        <v>18</v>
      </c>
      <c r="D50" s="19" t="s">
        <v>263</v>
      </c>
      <c r="E50" s="19">
        <v>-3.8895529999999998</v>
      </c>
      <c r="F50" s="19">
        <v>40.442520000000002</v>
      </c>
      <c r="G50" s="19">
        <v>1.860112</v>
      </c>
      <c r="H50" s="16"/>
      <c r="I50" s="18"/>
      <c r="J50" s="18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25"/>
      <c r="Z50" s="25"/>
      <c r="AA50" s="25"/>
      <c r="AB50" s="25"/>
    </row>
    <row r="51" spans="1:28" ht="17.399999999999999">
      <c r="A51" s="15" t="s">
        <v>20</v>
      </c>
      <c r="B51" s="15">
        <v>50</v>
      </c>
      <c r="C51" s="15" t="s">
        <v>18</v>
      </c>
      <c r="D51" s="15" t="s">
        <v>265</v>
      </c>
      <c r="E51" s="15">
        <v>-3.8836300000000001</v>
      </c>
      <c r="F51" s="15">
        <v>40.443761000000002</v>
      </c>
      <c r="G51" s="15">
        <v>1.4472389999999999</v>
      </c>
      <c r="H51" s="12"/>
      <c r="I51" s="14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5"/>
      <c r="Z51" s="25"/>
      <c r="AA51" s="25"/>
      <c r="AB51" s="25"/>
    </row>
    <row r="52" spans="1:28" ht="17.399999999999999">
      <c r="A52" s="19" t="s">
        <v>20</v>
      </c>
      <c r="B52" s="19">
        <v>51</v>
      </c>
      <c r="C52" s="19" t="s">
        <v>18</v>
      </c>
      <c r="D52" s="19" t="s">
        <v>267</v>
      </c>
      <c r="E52" s="19">
        <v>-3.8968479999999999</v>
      </c>
      <c r="F52" s="19">
        <v>40.445394</v>
      </c>
      <c r="G52" s="19">
        <v>2.1475759999999999</v>
      </c>
      <c r="H52" s="16"/>
      <c r="I52" s="18"/>
      <c r="J52" s="18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25"/>
      <c r="Z52" s="25"/>
      <c r="AA52" s="25"/>
      <c r="AB52" s="25"/>
    </row>
    <row r="53" spans="1:28" ht="17.399999999999999">
      <c r="A53" s="15" t="s">
        <v>20</v>
      </c>
      <c r="B53" s="15">
        <v>52</v>
      </c>
      <c r="C53" s="15" t="s">
        <v>18</v>
      </c>
      <c r="D53" s="15" t="s">
        <v>269</v>
      </c>
      <c r="E53" s="15">
        <v>-3.9012259999999999</v>
      </c>
      <c r="F53" s="15">
        <v>40.442650999999998</v>
      </c>
      <c r="G53" s="15">
        <v>2.6214469999999999</v>
      </c>
      <c r="H53" s="12"/>
      <c r="I53" s="14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25"/>
      <c r="Z53" s="25"/>
      <c r="AA53" s="25"/>
      <c r="AB53" s="25"/>
    </row>
    <row r="54" spans="1:28" ht="17.399999999999999">
      <c r="A54" s="19" t="s">
        <v>20</v>
      </c>
      <c r="B54" s="19">
        <v>53</v>
      </c>
      <c r="C54" s="19" t="s">
        <v>18</v>
      </c>
      <c r="D54" s="19" t="s">
        <v>271</v>
      </c>
      <c r="E54" s="19">
        <v>-3.904487</v>
      </c>
      <c r="F54" s="19">
        <v>40.438862</v>
      </c>
      <c r="G54" s="19">
        <v>3.0836139999999999</v>
      </c>
      <c r="H54" s="16"/>
      <c r="I54" s="18"/>
      <c r="J54" s="18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25"/>
      <c r="Z54" s="25"/>
      <c r="AA54" s="25"/>
      <c r="AB54" s="25"/>
    </row>
    <row r="55" spans="1:28" ht="17.399999999999999">
      <c r="A55" s="15" t="s">
        <v>20</v>
      </c>
      <c r="B55" s="15">
        <v>54</v>
      </c>
      <c r="C55" s="15" t="s">
        <v>18</v>
      </c>
      <c r="D55" s="15" t="s">
        <v>273</v>
      </c>
      <c r="E55" s="15">
        <v>-3.90835</v>
      </c>
      <c r="F55" s="15">
        <v>40.441082999999999</v>
      </c>
      <c r="G55" s="15">
        <v>3.2314379999999998</v>
      </c>
      <c r="H55" s="12"/>
      <c r="I55" s="14"/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25"/>
      <c r="Z55" s="25"/>
      <c r="AA55" s="25"/>
      <c r="AB55" s="25"/>
    </row>
    <row r="56" spans="1:28" ht="17.399999999999999">
      <c r="A56" s="19" t="s">
        <v>20</v>
      </c>
      <c r="B56" s="19">
        <v>55</v>
      </c>
      <c r="C56" s="19" t="s">
        <v>18</v>
      </c>
      <c r="D56" s="19" t="s">
        <v>275</v>
      </c>
      <c r="E56" s="19">
        <v>-3.920709</v>
      </c>
      <c r="F56" s="19">
        <v>40.440103000000001</v>
      </c>
      <c r="G56" s="19">
        <v>4.2226720000000002</v>
      </c>
      <c r="H56" s="16"/>
      <c r="I56" s="18"/>
      <c r="J56" s="18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25"/>
      <c r="Z56" s="25"/>
      <c r="AA56" s="25"/>
      <c r="AB56" s="25"/>
    </row>
    <row r="57" spans="1:28" ht="17.399999999999999">
      <c r="A57" s="15" t="s">
        <v>20</v>
      </c>
      <c r="B57" s="15">
        <v>56</v>
      </c>
      <c r="C57" s="15" t="s">
        <v>18</v>
      </c>
      <c r="D57" s="15" t="s">
        <v>277</v>
      </c>
      <c r="E57" s="15">
        <v>-3.9218250000000001</v>
      </c>
      <c r="F57" s="15">
        <v>40.436314000000003</v>
      </c>
      <c r="G57" s="15">
        <v>4.4874850000000004</v>
      </c>
      <c r="H57" s="12"/>
      <c r="I57" s="14"/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25"/>
      <c r="Z57" s="25"/>
      <c r="AA57" s="25"/>
      <c r="AB57" s="25"/>
    </row>
    <row r="58" spans="1:28" ht="17.399999999999999">
      <c r="A58" s="19" t="s">
        <v>20</v>
      </c>
      <c r="B58" s="19">
        <v>57</v>
      </c>
      <c r="C58" s="19" t="s">
        <v>18</v>
      </c>
      <c r="D58" s="19" t="s">
        <v>279</v>
      </c>
      <c r="E58" s="19">
        <v>-3.9227690000000002</v>
      </c>
      <c r="F58" s="19">
        <v>40.431741000000002</v>
      </c>
      <c r="G58" s="19">
        <v>4.8103730000000002</v>
      </c>
      <c r="H58" s="16"/>
      <c r="I58" s="18"/>
      <c r="J58" s="18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25"/>
      <c r="Z58" s="25"/>
      <c r="AA58" s="25"/>
      <c r="AB58" s="25"/>
    </row>
    <row r="59" spans="1:28" ht="17.399999999999999">
      <c r="A59" s="15" t="s">
        <v>20</v>
      </c>
      <c r="B59" s="15">
        <v>58</v>
      </c>
      <c r="C59" s="15" t="s">
        <v>18</v>
      </c>
      <c r="D59" s="15" t="s">
        <v>281</v>
      </c>
      <c r="E59" s="15">
        <v>-3.9225120000000002</v>
      </c>
      <c r="F59" s="15">
        <v>40.427233000000001</v>
      </c>
      <c r="G59" s="15">
        <v>5.0788960000000003</v>
      </c>
      <c r="H59" s="12"/>
      <c r="I59" s="14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25"/>
      <c r="Z59" s="25"/>
      <c r="AA59" s="25"/>
      <c r="AB59" s="25"/>
    </row>
    <row r="60" spans="1:28" ht="17.399999999999999">
      <c r="A60" s="19" t="s">
        <v>20</v>
      </c>
      <c r="B60" s="19">
        <v>59</v>
      </c>
      <c r="C60" s="19" t="s">
        <v>18</v>
      </c>
      <c r="D60" s="19" t="s">
        <v>283</v>
      </c>
      <c r="E60" s="19">
        <v>-3.921224</v>
      </c>
      <c r="F60" s="19">
        <v>40.422463</v>
      </c>
      <c r="G60" s="19">
        <v>5.3356599999999998</v>
      </c>
      <c r="H60" s="16"/>
      <c r="I60" s="18"/>
      <c r="J60" s="18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25"/>
      <c r="Z60" s="25"/>
      <c r="AA60" s="25"/>
      <c r="AB60" s="25"/>
    </row>
    <row r="61" spans="1:28" ht="17.399999999999999">
      <c r="A61" s="15" t="s">
        <v>20</v>
      </c>
      <c r="B61" s="15">
        <v>60</v>
      </c>
      <c r="C61" s="15" t="s">
        <v>18</v>
      </c>
      <c r="D61" s="15" t="s">
        <v>285</v>
      </c>
      <c r="E61" s="15">
        <v>-3.9154740000000001</v>
      </c>
      <c r="F61" s="15">
        <v>40.425860999999998</v>
      </c>
      <c r="G61" s="15">
        <v>4.7218179999999998</v>
      </c>
      <c r="H61" s="12"/>
      <c r="I61" s="14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5"/>
      <c r="Z61" s="25"/>
      <c r="AA61" s="25"/>
      <c r="AB61" s="25"/>
    </row>
    <row r="62" spans="1:28" ht="17.399999999999999">
      <c r="A62" s="19" t="s">
        <v>20</v>
      </c>
      <c r="B62" s="19">
        <v>61</v>
      </c>
      <c r="C62" s="19" t="s">
        <v>18</v>
      </c>
      <c r="D62" s="19" t="s">
        <v>287</v>
      </c>
      <c r="E62" s="19">
        <v>-3.9171040000000001</v>
      </c>
      <c r="F62" s="19">
        <v>40.430107999999997</v>
      </c>
      <c r="G62" s="19">
        <v>4.5210850000000002</v>
      </c>
      <c r="H62" s="16"/>
      <c r="I62" s="18"/>
      <c r="J62" s="18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25"/>
      <c r="Z62" s="25"/>
      <c r="AA62" s="25"/>
      <c r="AB62" s="25"/>
    </row>
    <row r="63" spans="1:28" ht="17.399999999999999">
      <c r="A63" s="15" t="s">
        <v>20</v>
      </c>
      <c r="B63" s="15">
        <v>62</v>
      </c>
      <c r="C63" s="15" t="s">
        <v>18</v>
      </c>
      <c r="D63" s="15" t="s">
        <v>289</v>
      </c>
      <c r="E63" s="15">
        <v>-3.9121260000000002</v>
      </c>
      <c r="F63" s="15">
        <v>40.432198</v>
      </c>
      <c r="G63" s="15">
        <v>4.0460520000000004</v>
      </c>
      <c r="H63" s="12"/>
      <c r="I63" s="14"/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5"/>
      <c r="Z63" s="25"/>
      <c r="AA63" s="25"/>
      <c r="AB63" s="25"/>
    </row>
    <row r="64" spans="1:28" ht="17.399999999999999">
      <c r="A64" s="19" t="s">
        <v>20</v>
      </c>
      <c r="B64" s="19">
        <v>63</v>
      </c>
      <c r="C64" s="19" t="s">
        <v>18</v>
      </c>
      <c r="D64" s="19" t="s">
        <v>291</v>
      </c>
      <c r="E64" s="19">
        <v>-3.9178769999999998</v>
      </c>
      <c r="F64" s="19">
        <v>40.417824000000003</v>
      </c>
      <c r="G64" s="19">
        <v>5.5051430000000003</v>
      </c>
      <c r="H64" s="16"/>
      <c r="I64" s="18"/>
      <c r="J64" s="18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25"/>
      <c r="Z64" s="25"/>
      <c r="AA64" s="25"/>
      <c r="AB64" s="25"/>
    </row>
    <row r="65" spans="1:28" ht="17.399999999999999">
      <c r="A65" s="15" t="s">
        <v>20</v>
      </c>
      <c r="B65" s="15">
        <v>64</v>
      </c>
      <c r="C65" s="15" t="s">
        <v>18</v>
      </c>
      <c r="D65" s="15" t="s">
        <v>293</v>
      </c>
      <c r="E65" s="15">
        <v>-3.9132419999999999</v>
      </c>
      <c r="F65" s="15">
        <v>40.421156000000003</v>
      </c>
      <c r="G65" s="15">
        <v>4.967867</v>
      </c>
      <c r="H65" s="12"/>
      <c r="I65" s="14"/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25"/>
      <c r="Z65" s="25"/>
      <c r="AA65" s="25"/>
      <c r="AB65" s="25"/>
    </row>
    <row r="66" spans="1:28" ht="17.399999999999999">
      <c r="A66" s="19" t="s">
        <v>20</v>
      </c>
      <c r="B66" s="19">
        <v>65</v>
      </c>
      <c r="C66" s="19" t="s">
        <v>18</v>
      </c>
      <c r="D66" s="19" t="s">
        <v>295</v>
      </c>
      <c r="E66" s="19">
        <v>-3.8969339999999999</v>
      </c>
      <c r="F66" s="19">
        <v>40.433309000000001</v>
      </c>
      <c r="G66" s="19">
        <v>3.046411</v>
      </c>
      <c r="H66" s="16"/>
      <c r="I66" s="18"/>
      <c r="J66" s="18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25"/>
      <c r="Z66" s="25"/>
      <c r="AA66" s="25"/>
      <c r="AB66" s="25"/>
    </row>
    <row r="67" spans="1:28" ht="17.399999999999999">
      <c r="A67" s="15" t="s">
        <v>20</v>
      </c>
      <c r="B67" s="15">
        <v>66</v>
      </c>
      <c r="C67" s="15" t="s">
        <v>18</v>
      </c>
      <c r="D67" s="15" t="s">
        <v>297</v>
      </c>
      <c r="E67" s="15">
        <v>-3.9093800000000001</v>
      </c>
      <c r="F67" s="15">
        <v>40.428801</v>
      </c>
      <c r="G67" s="15">
        <v>4.123424</v>
      </c>
      <c r="H67" s="12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5"/>
      <c r="Z67" s="25"/>
      <c r="AA67" s="25"/>
      <c r="AB67" s="25"/>
    </row>
    <row r="68" spans="1:28" ht="17.399999999999999">
      <c r="A68" s="19" t="s">
        <v>20</v>
      </c>
      <c r="B68" s="19">
        <v>67</v>
      </c>
      <c r="C68" s="19" t="s">
        <v>18</v>
      </c>
      <c r="D68" s="19" t="s">
        <v>299</v>
      </c>
      <c r="E68" s="19">
        <v>-3.9076629999999999</v>
      </c>
      <c r="F68" s="19">
        <v>40.423834999999997</v>
      </c>
      <c r="G68" s="19">
        <v>4.4362019999999998</v>
      </c>
      <c r="H68" s="16"/>
      <c r="I68" s="18"/>
      <c r="J68" s="18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25"/>
      <c r="Z68" s="25"/>
      <c r="AA68" s="25"/>
      <c r="AB68" s="25"/>
    </row>
    <row r="69" spans="1:28" ht="17.399999999999999">
      <c r="A69" s="15" t="s">
        <v>20</v>
      </c>
      <c r="B69" s="15">
        <v>68</v>
      </c>
      <c r="C69" s="15" t="s">
        <v>18</v>
      </c>
      <c r="D69" s="15" t="s">
        <v>301</v>
      </c>
      <c r="E69" s="15">
        <v>-3.9159030000000001</v>
      </c>
      <c r="F69" s="15">
        <v>40.436444999999999</v>
      </c>
      <c r="G69" s="15">
        <v>4.0416920000000003</v>
      </c>
      <c r="H69" s="12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25"/>
      <c r="Z69" s="25"/>
      <c r="AA69" s="25"/>
      <c r="AB69" s="25"/>
    </row>
    <row r="70" spans="1:28" ht="17.399999999999999">
      <c r="A70" s="19" t="s">
        <v>20</v>
      </c>
      <c r="B70" s="19">
        <v>69</v>
      </c>
      <c r="C70" s="19" t="s">
        <v>18</v>
      </c>
      <c r="D70" s="19" t="s">
        <v>303</v>
      </c>
      <c r="E70" s="19">
        <v>-3.9086069999999999</v>
      </c>
      <c r="F70" s="19">
        <v>40.418084999999998</v>
      </c>
      <c r="G70" s="19">
        <v>4.9955210000000001</v>
      </c>
      <c r="H70" s="16"/>
      <c r="I70" s="18"/>
      <c r="J70" s="1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25"/>
      <c r="Z70" s="25"/>
      <c r="AA70" s="25"/>
      <c r="AB70" s="25"/>
    </row>
    <row r="71" spans="1:28" ht="17.399999999999999">
      <c r="A71" s="15" t="s">
        <v>20</v>
      </c>
      <c r="B71" s="15">
        <v>70</v>
      </c>
      <c r="C71" s="15" t="s">
        <v>18</v>
      </c>
      <c r="D71" s="15" t="s">
        <v>305</v>
      </c>
      <c r="E71" s="15">
        <v>-3.903715</v>
      </c>
      <c r="F71" s="15">
        <v>40.420175999999998</v>
      </c>
      <c r="G71" s="15">
        <v>4.572146</v>
      </c>
      <c r="H71" s="12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25"/>
      <c r="Z71" s="25"/>
      <c r="AA71" s="25"/>
      <c r="AB71" s="25"/>
    </row>
    <row r="72" spans="1:28" ht="17.399999999999999">
      <c r="A72" s="19" t="s">
        <v>20</v>
      </c>
      <c r="B72" s="19">
        <v>71</v>
      </c>
      <c r="C72" s="19" t="s">
        <v>18</v>
      </c>
      <c r="D72" s="19" t="s">
        <v>307</v>
      </c>
      <c r="E72" s="19">
        <v>-3.9024269999999999</v>
      </c>
      <c r="F72" s="19">
        <v>40.415733000000003</v>
      </c>
      <c r="G72" s="19">
        <v>4.9435950000000002</v>
      </c>
      <c r="H72" s="16"/>
      <c r="I72" s="18"/>
      <c r="J72" s="1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25"/>
      <c r="Z72" s="25"/>
      <c r="AA72" s="25"/>
      <c r="AB72" s="25"/>
    </row>
    <row r="73" spans="1:28" ht="17.399999999999999">
      <c r="A73" s="15" t="s">
        <v>20</v>
      </c>
      <c r="B73" s="15">
        <v>72</v>
      </c>
      <c r="C73" s="15" t="s">
        <v>18</v>
      </c>
      <c r="D73" s="15" t="s">
        <v>309</v>
      </c>
      <c r="E73" s="15">
        <v>-3.8958179999999998</v>
      </c>
      <c r="F73" s="15">
        <v>40.414425999999999</v>
      </c>
      <c r="G73" s="15">
        <v>4.8391109999999999</v>
      </c>
      <c r="H73" s="12"/>
      <c r="I73" s="14"/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25"/>
      <c r="Z73" s="25"/>
      <c r="AA73" s="25"/>
      <c r="AB73" s="25"/>
    </row>
    <row r="74" spans="1:28" ht="17.399999999999999">
      <c r="A74" s="19" t="s">
        <v>20</v>
      </c>
      <c r="B74" s="19">
        <v>73</v>
      </c>
      <c r="C74" s="19" t="s">
        <v>18</v>
      </c>
      <c r="D74" s="19" t="s">
        <v>311</v>
      </c>
      <c r="E74" s="19">
        <v>-3.8966769999999999</v>
      </c>
      <c r="F74" s="19">
        <v>40.419522999999998</v>
      </c>
      <c r="G74" s="19">
        <v>4.347842</v>
      </c>
      <c r="H74" s="16"/>
      <c r="I74" s="18"/>
      <c r="J74" s="1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25"/>
      <c r="Z74" s="25"/>
      <c r="AA74" s="25"/>
      <c r="AB74" s="25"/>
    </row>
    <row r="75" spans="1:28" ht="17.399999999999999">
      <c r="A75" s="15" t="s">
        <v>20</v>
      </c>
      <c r="B75" s="15">
        <v>74</v>
      </c>
      <c r="C75" s="15" t="s">
        <v>18</v>
      </c>
      <c r="D75" s="15" t="s">
        <v>313</v>
      </c>
      <c r="E75" s="15">
        <v>-3.8935870000000001</v>
      </c>
      <c r="F75" s="15">
        <v>40.423378</v>
      </c>
      <c r="G75" s="15">
        <v>3.8489140000000002</v>
      </c>
      <c r="H75" s="12"/>
      <c r="I75" s="14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25"/>
      <c r="Z75" s="25"/>
      <c r="AA75" s="25"/>
      <c r="AB75" s="25"/>
    </row>
    <row r="76" spans="1:28" ht="17.399999999999999">
      <c r="A76" s="19" t="s">
        <v>20</v>
      </c>
      <c r="B76" s="19">
        <v>75</v>
      </c>
      <c r="C76" s="19" t="s">
        <v>18</v>
      </c>
      <c r="D76" s="19" t="s">
        <v>315</v>
      </c>
      <c r="E76" s="19">
        <v>-3.9116110000000002</v>
      </c>
      <c r="F76" s="19">
        <v>40.438012999999998</v>
      </c>
      <c r="G76" s="19">
        <v>3.6403729999999999</v>
      </c>
      <c r="H76" s="16"/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25"/>
      <c r="Z76" s="25"/>
      <c r="AA76" s="25"/>
      <c r="AB76" s="25"/>
    </row>
    <row r="77" spans="1:28" ht="17.399999999999999">
      <c r="A77" s="15" t="s">
        <v>20</v>
      </c>
      <c r="B77" s="15">
        <v>76</v>
      </c>
      <c r="C77" s="15" t="s">
        <v>18</v>
      </c>
      <c r="D77" s="15" t="s">
        <v>317</v>
      </c>
      <c r="E77" s="15">
        <v>-3.8987370000000001</v>
      </c>
      <c r="F77" s="15">
        <v>40.438012999999998</v>
      </c>
      <c r="G77" s="15">
        <v>2.764256</v>
      </c>
      <c r="H77" s="12"/>
      <c r="I77" s="14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25"/>
      <c r="Z77" s="25"/>
      <c r="AA77" s="25"/>
      <c r="AB77" s="25"/>
    </row>
    <row r="78" spans="1:28" ht="17.399999999999999">
      <c r="A78" s="19" t="s">
        <v>20</v>
      </c>
      <c r="B78" s="19">
        <v>77</v>
      </c>
      <c r="C78" s="19" t="s">
        <v>18</v>
      </c>
      <c r="D78" s="19" t="s">
        <v>319</v>
      </c>
      <c r="E78" s="19">
        <v>-3.9076629999999999</v>
      </c>
      <c r="F78" s="19">
        <v>40.434353999999999</v>
      </c>
      <c r="G78" s="19">
        <v>3.6015739999999998</v>
      </c>
      <c r="H78" s="16"/>
      <c r="I78" s="18"/>
      <c r="J78" s="1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25"/>
      <c r="Z78" s="25"/>
      <c r="AA78" s="25"/>
      <c r="AB78" s="25"/>
    </row>
    <row r="79" spans="1:28" ht="17.399999999999999">
      <c r="A79" s="15" t="s">
        <v>20</v>
      </c>
      <c r="B79" s="15">
        <v>78</v>
      </c>
      <c r="C79" s="15" t="s">
        <v>18</v>
      </c>
      <c r="D79" s="15" t="s">
        <v>321</v>
      </c>
      <c r="E79" s="15">
        <v>-3.9021699999999999</v>
      </c>
      <c r="F79" s="15">
        <v>40.434224</v>
      </c>
      <c r="G79" s="15">
        <v>3.2655029999999998</v>
      </c>
      <c r="H79" s="12"/>
      <c r="I79" s="14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25"/>
      <c r="Z79" s="25"/>
      <c r="AA79" s="25"/>
      <c r="AB79" s="25"/>
    </row>
    <row r="80" spans="1:28" ht="17.399999999999999">
      <c r="A80" s="19" t="s">
        <v>20</v>
      </c>
      <c r="B80" s="19">
        <v>79</v>
      </c>
      <c r="C80" s="19" t="s">
        <v>18</v>
      </c>
      <c r="D80" s="19" t="s">
        <v>323</v>
      </c>
      <c r="E80" s="19">
        <v>-3.8989940000000001</v>
      </c>
      <c r="F80" s="19">
        <v>40.428865999999999</v>
      </c>
      <c r="G80" s="19">
        <v>3.5468519999999999</v>
      </c>
      <c r="H80" s="16"/>
      <c r="I80" s="18"/>
      <c r="J80" s="18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25"/>
      <c r="Z80" s="25"/>
      <c r="AA80" s="25"/>
      <c r="AB80" s="25"/>
    </row>
    <row r="81" spans="1:28" ht="17.399999999999999">
      <c r="A81" s="15" t="s">
        <v>20</v>
      </c>
      <c r="B81" s="15">
        <v>80</v>
      </c>
      <c r="C81" s="15" t="s">
        <v>18</v>
      </c>
      <c r="D81" s="15" t="s">
        <v>325</v>
      </c>
      <c r="E81" s="15">
        <v>-3.88775</v>
      </c>
      <c r="F81" s="15">
        <v>40.428277999999999</v>
      </c>
      <c r="G81" s="15">
        <v>3.1562640000000002</v>
      </c>
      <c r="H81" s="12"/>
      <c r="I81" s="14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25"/>
      <c r="Z81" s="25"/>
      <c r="AA81" s="25"/>
      <c r="AB81" s="25"/>
    </row>
    <row r="82" spans="1:28" ht="17.399999999999999">
      <c r="A82" s="19" t="s">
        <v>20</v>
      </c>
      <c r="B82" s="19">
        <v>81</v>
      </c>
      <c r="C82" s="19" t="s">
        <v>18</v>
      </c>
      <c r="D82" s="19" t="s">
        <v>327</v>
      </c>
      <c r="E82" s="19">
        <v>-3.9047450000000001</v>
      </c>
      <c r="F82" s="19">
        <v>40.429845999999998</v>
      </c>
      <c r="G82" s="19">
        <v>3.7677930000000002</v>
      </c>
      <c r="H82" s="16"/>
      <c r="I82" s="18"/>
      <c r="J82" s="18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25"/>
      <c r="Z82" s="25"/>
      <c r="AA82" s="25"/>
      <c r="AB82" s="25"/>
    </row>
    <row r="83" spans="1:28" ht="17.399999999999999">
      <c r="A83" s="15" t="s">
        <v>20</v>
      </c>
      <c r="B83" s="15">
        <v>82</v>
      </c>
      <c r="C83" s="15" t="s">
        <v>18</v>
      </c>
      <c r="D83" s="15" t="s">
        <v>329</v>
      </c>
      <c r="E83" s="15">
        <v>-3.9011399999999998</v>
      </c>
      <c r="F83" s="15">
        <v>40.425077000000002</v>
      </c>
      <c r="G83" s="15">
        <v>3.9967329999999999</v>
      </c>
      <c r="H83" s="12"/>
      <c r="I83" s="14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25"/>
      <c r="Z83" s="25"/>
      <c r="AA83" s="25"/>
      <c r="AB83" s="25"/>
    </row>
    <row r="84" spans="1:28" ht="17.399999999999999">
      <c r="A84" s="19" t="s">
        <v>20</v>
      </c>
      <c r="B84" s="19">
        <v>83</v>
      </c>
      <c r="C84" s="19" t="s">
        <v>18</v>
      </c>
      <c r="D84" s="19" t="s">
        <v>331</v>
      </c>
      <c r="E84" s="19">
        <v>-3.8946170000000002</v>
      </c>
      <c r="F84" s="19">
        <v>40.427886000000001</v>
      </c>
      <c r="G84" s="19">
        <v>3.4408069999999999</v>
      </c>
      <c r="H84" s="16"/>
      <c r="I84" s="18"/>
      <c r="J84" s="18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25"/>
      <c r="Z84" s="25"/>
      <c r="AA84" s="25"/>
      <c r="AB84" s="25"/>
    </row>
    <row r="85" spans="1:28" ht="17.399999999999999">
      <c r="A85" s="15" t="s">
        <v>20</v>
      </c>
      <c r="B85" s="15">
        <v>84</v>
      </c>
      <c r="C85" s="15" t="s">
        <v>18</v>
      </c>
      <c r="D85" s="15" t="s">
        <v>333</v>
      </c>
      <c r="E85" s="15">
        <v>-3.892042</v>
      </c>
      <c r="F85" s="15">
        <v>40.432068000000001</v>
      </c>
      <c r="G85" s="15">
        <v>2.9288280000000002</v>
      </c>
      <c r="H85" s="12"/>
      <c r="I85" s="14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25"/>
      <c r="Z85" s="25"/>
      <c r="AA85" s="25"/>
      <c r="AB85" s="25"/>
    </row>
    <row r="86" spans="1:28" ht="17.399999999999999">
      <c r="A86" s="19" t="s">
        <v>20</v>
      </c>
      <c r="B86" s="19">
        <v>85</v>
      </c>
      <c r="C86" s="19" t="s">
        <v>18</v>
      </c>
      <c r="D86" s="19" t="s">
        <v>335</v>
      </c>
      <c r="E86" s="19">
        <v>-3.8855189999999999</v>
      </c>
      <c r="F86" s="19">
        <v>40.432851999999997</v>
      </c>
      <c r="G86" s="19">
        <v>2.6137350000000001</v>
      </c>
      <c r="H86" s="16"/>
      <c r="I86" s="18"/>
      <c r="J86" s="18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25"/>
      <c r="Z86" s="25"/>
      <c r="AA86" s="25"/>
      <c r="AB86" s="25"/>
    </row>
    <row r="87" spans="1:28" ht="17.399999999999999">
      <c r="A87" s="15" t="s">
        <v>20</v>
      </c>
      <c r="B87" s="15">
        <v>86</v>
      </c>
      <c r="C87" s="15" t="s">
        <v>18</v>
      </c>
      <c r="D87" s="15" t="s">
        <v>337</v>
      </c>
      <c r="E87" s="15">
        <v>-3.8893810000000002</v>
      </c>
      <c r="F87" s="15">
        <v>40.437359999999998</v>
      </c>
      <c r="G87" s="15">
        <v>2.3087219999999999</v>
      </c>
      <c r="H87" s="12"/>
      <c r="I87" s="14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25"/>
      <c r="Z87" s="25"/>
      <c r="AA87" s="25"/>
      <c r="AB87" s="25"/>
    </row>
    <row r="88" spans="1:28" ht="17.399999999999999">
      <c r="A88" s="19" t="s">
        <v>20</v>
      </c>
      <c r="B88" s="19">
        <v>87</v>
      </c>
      <c r="C88" s="19" t="s">
        <v>18</v>
      </c>
      <c r="D88" s="19" t="s">
        <v>339</v>
      </c>
      <c r="E88" s="19">
        <v>-3.8947880000000001</v>
      </c>
      <c r="F88" s="19">
        <v>40.440168</v>
      </c>
      <c r="G88" s="19">
        <v>2.356716</v>
      </c>
      <c r="H88" s="16"/>
      <c r="I88" s="18"/>
      <c r="J88" s="1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25"/>
      <c r="Z88" s="25"/>
      <c r="AA88" s="25"/>
      <c r="AB88" s="25"/>
    </row>
    <row r="89" spans="1:28" ht="17.399999999999999">
      <c r="A89" s="15" t="s">
        <v>20</v>
      </c>
      <c r="B89" s="15">
        <v>88</v>
      </c>
      <c r="C89" s="15" t="s">
        <v>18</v>
      </c>
      <c r="D89" s="15" t="s">
        <v>341</v>
      </c>
      <c r="E89" s="15">
        <v>-3.8880940000000002</v>
      </c>
      <c r="F89" s="15">
        <v>40.446373999999999</v>
      </c>
      <c r="G89" s="15">
        <v>1.4735609999999999</v>
      </c>
      <c r="H89" s="12"/>
      <c r="I89" s="14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25"/>
      <c r="Z89" s="25"/>
      <c r="AA89" s="25"/>
      <c r="AB89" s="25"/>
    </row>
    <row r="90" spans="1:28" ht="17.399999999999999">
      <c r="A90" s="19" t="s">
        <v>20</v>
      </c>
      <c r="B90" s="19">
        <v>89</v>
      </c>
      <c r="C90" s="19" t="s">
        <v>18</v>
      </c>
      <c r="D90" s="19" t="s">
        <v>343</v>
      </c>
      <c r="E90" s="19">
        <v>-3.8832010000000001</v>
      </c>
      <c r="F90" s="19">
        <v>40.438665999999998</v>
      </c>
      <c r="G90" s="19">
        <v>1.9398759999999999</v>
      </c>
      <c r="H90" s="16"/>
      <c r="I90" s="18"/>
      <c r="J90" s="1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25"/>
      <c r="Z90" s="25"/>
      <c r="AA90" s="25"/>
      <c r="AB90" s="25"/>
    </row>
    <row r="91" spans="1:28" ht="17.399999999999999">
      <c r="A91" s="15" t="s">
        <v>20</v>
      </c>
      <c r="B91" s="15">
        <v>90</v>
      </c>
      <c r="C91" s="15" t="s">
        <v>18</v>
      </c>
      <c r="D91" s="15" t="s">
        <v>345</v>
      </c>
      <c r="E91" s="15">
        <v>-3.8881790000000001</v>
      </c>
      <c r="F91" s="15">
        <v>40.422006000000003</v>
      </c>
      <c r="G91" s="15">
        <v>3.828274</v>
      </c>
      <c r="H91" s="12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25"/>
      <c r="Z91" s="25"/>
      <c r="AA91" s="25"/>
      <c r="AB91" s="25"/>
    </row>
    <row r="92" spans="1:28" ht="17.399999999999999">
      <c r="A92" s="19" t="s">
        <v>20</v>
      </c>
      <c r="B92" s="19">
        <v>91</v>
      </c>
      <c r="C92" s="19" t="s">
        <v>18</v>
      </c>
      <c r="D92" s="19" t="s">
        <v>347</v>
      </c>
      <c r="E92" s="19">
        <v>-3.8735019999999998</v>
      </c>
      <c r="F92" s="19">
        <v>40.431153000000002</v>
      </c>
      <c r="G92" s="19">
        <v>2.6404010000000002</v>
      </c>
      <c r="H92" s="16"/>
      <c r="I92" s="18"/>
      <c r="J92" s="1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25"/>
      <c r="Z92" s="25"/>
      <c r="AA92" s="25"/>
      <c r="AB92" s="25"/>
    </row>
    <row r="93" spans="1:28" ht="17.399999999999999">
      <c r="A93" s="15" t="s">
        <v>20</v>
      </c>
      <c r="B93" s="15">
        <v>92</v>
      </c>
      <c r="C93" s="15" t="s">
        <v>18</v>
      </c>
      <c r="D93" s="15" t="s">
        <v>349</v>
      </c>
      <c r="E93" s="15">
        <v>-3.874447</v>
      </c>
      <c r="F93" s="15">
        <v>40.424554000000001</v>
      </c>
      <c r="G93" s="15">
        <v>3.3721890000000001</v>
      </c>
      <c r="H93" s="12"/>
      <c r="I93" s="14"/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25"/>
      <c r="Z93" s="25"/>
      <c r="AA93" s="25"/>
      <c r="AB93" s="25"/>
    </row>
    <row r="94" spans="1:28" ht="17.399999999999999">
      <c r="A94" s="19" t="s">
        <v>20</v>
      </c>
      <c r="B94" s="19">
        <v>93</v>
      </c>
      <c r="C94" s="19" t="s">
        <v>18</v>
      </c>
      <c r="D94" s="19" t="s">
        <v>351</v>
      </c>
      <c r="E94" s="19">
        <v>-3.881313</v>
      </c>
      <c r="F94" s="19">
        <v>40.423378</v>
      </c>
      <c r="G94" s="19">
        <v>3.5467569999999999</v>
      </c>
      <c r="H94" s="16"/>
      <c r="I94" s="18"/>
      <c r="J94" s="18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25"/>
      <c r="Z94" s="25"/>
      <c r="AA94" s="25"/>
      <c r="AB94" s="25"/>
    </row>
    <row r="95" spans="1:28" ht="17.399999999999999">
      <c r="A95" s="15" t="s">
        <v>20</v>
      </c>
      <c r="B95" s="15">
        <v>94</v>
      </c>
      <c r="C95" s="15" t="s">
        <v>18</v>
      </c>
      <c r="D95" s="15" t="s">
        <v>353</v>
      </c>
      <c r="E95" s="15">
        <v>-3.8794249999999999</v>
      </c>
      <c r="F95" s="15">
        <v>40.418281</v>
      </c>
      <c r="G95" s="15">
        <v>4.0888929999999997</v>
      </c>
      <c r="H95" s="12"/>
      <c r="I95" s="14"/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25"/>
      <c r="Z95" s="25"/>
      <c r="AA95" s="25"/>
      <c r="AB95" s="25"/>
    </row>
    <row r="96" spans="1:28" ht="17.399999999999999">
      <c r="A96" s="19" t="s">
        <v>20</v>
      </c>
      <c r="B96" s="19">
        <v>95</v>
      </c>
      <c r="C96" s="19" t="s">
        <v>18</v>
      </c>
      <c r="D96" s="19" t="s">
        <v>355</v>
      </c>
      <c r="E96" s="19">
        <v>-3.8837160000000002</v>
      </c>
      <c r="F96" s="19">
        <v>40.414490999999998</v>
      </c>
      <c r="G96" s="19">
        <v>4.5548520000000003</v>
      </c>
      <c r="H96" s="16"/>
      <c r="I96" s="18"/>
      <c r="J96" s="18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25"/>
      <c r="Z96" s="25"/>
      <c r="AA96" s="25"/>
      <c r="AB96" s="25"/>
    </row>
    <row r="97" spans="1:28" ht="17.399999999999999">
      <c r="A97" s="15" t="s">
        <v>20</v>
      </c>
      <c r="B97" s="15">
        <v>96</v>
      </c>
      <c r="C97" s="15" t="s">
        <v>78</v>
      </c>
      <c r="D97" s="15" t="s">
        <v>357</v>
      </c>
      <c r="E97" s="15">
        <v>-3.8519589999999999</v>
      </c>
      <c r="F97" s="15">
        <v>40.410308999999998</v>
      </c>
      <c r="G97" s="15">
        <v>5.3179280000000002</v>
      </c>
      <c r="H97" s="12"/>
      <c r="I97" s="14"/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25"/>
      <c r="Z97" s="25"/>
      <c r="AA97" s="25"/>
      <c r="AB97" s="25"/>
    </row>
    <row r="98" spans="1:28" ht="17.399999999999999">
      <c r="A98" s="19" t="s">
        <v>20</v>
      </c>
      <c r="B98" s="19">
        <v>97</v>
      </c>
      <c r="C98" s="19" t="s">
        <v>78</v>
      </c>
      <c r="D98" s="19" t="s">
        <v>359</v>
      </c>
      <c r="E98" s="19">
        <v>-3.8452639999999998</v>
      </c>
      <c r="F98" s="19">
        <v>40.411354000000003</v>
      </c>
      <c r="G98" s="19">
        <v>5.4450209999999997</v>
      </c>
      <c r="H98" s="16"/>
      <c r="I98" s="18"/>
      <c r="J98" s="18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25"/>
      <c r="Z98" s="25"/>
      <c r="AA98" s="25"/>
      <c r="AB98" s="25"/>
    </row>
    <row r="99" spans="1:28" ht="17.399999999999999">
      <c r="A99" s="15" t="s">
        <v>20</v>
      </c>
      <c r="B99" s="15">
        <v>98</v>
      </c>
      <c r="C99" s="15" t="s">
        <v>78</v>
      </c>
      <c r="D99" s="15" t="s">
        <v>361</v>
      </c>
      <c r="E99" s="15">
        <v>-3.8463799999999999</v>
      </c>
      <c r="F99" s="15">
        <v>40.407302000000001</v>
      </c>
      <c r="G99" s="15">
        <v>5.8095230000000004</v>
      </c>
      <c r="H99" s="12"/>
      <c r="I99" s="14"/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25"/>
      <c r="Z99" s="25"/>
      <c r="AA99" s="25"/>
      <c r="AB99" s="25"/>
    </row>
    <row r="100" spans="1:28" ht="17.399999999999999">
      <c r="A100" s="19" t="s">
        <v>20</v>
      </c>
      <c r="B100" s="19">
        <v>99</v>
      </c>
      <c r="C100" s="19" t="s">
        <v>78</v>
      </c>
      <c r="D100" s="19" t="s">
        <v>363</v>
      </c>
      <c r="E100" s="19">
        <v>-3.8404579999999999</v>
      </c>
      <c r="F100" s="19">
        <v>40.398217000000002</v>
      </c>
      <c r="G100" s="19">
        <v>6.9367599999999996</v>
      </c>
      <c r="H100" s="16"/>
      <c r="I100" s="18"/>
      <c r="J100" s="18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25"/>
      <c r="Z100" s="25"/>
      <c r="AA100" s="25"/>
      <c r="AB100" s="25"/>
    </row>
    <row r="101" spans="1:28" ht="17.399999999999999">
      <c r="A101" s="15" t="s">
        <v>20</v>
      </c>
      <c r="B101" s="15">
        <v>100</v>
      </c>
      <c r="C101" s="15" t="s">
        <v>78</v>
      </c>
      <c r="D101" s="15" t="s">
        <v>365</v>
      </c>
      <c r="E101" s="15">
        <v>-3.8508429999999998</v>
      </c>
      <c r="F101" s="15">
        <v>40.398479000000002</v>
      </c>
      <c r="G101" s="15">
        <v>6.5896429999999997</v>
      </c>
      <c r="H101" s="12"/>
      <c r="I101" s="14"/>
      <c r="J101" s="1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25"/>
      <c r="Z101" s="25"/>
      <c r="AA101" s="25"/>
      <c r="AB101" s="25"/>
    </row>
    <row r="102" spans="1:28" ht="17.399999999999999">
      <c r="A102" s="19" t="s">
        <v>20</v>
      </c>
      <c r="B102" s="19">
        <v>101</v>
      </c>
      <c r="C102" s="19" t="s">
        <v>78</v>
      </c>
      <c r="D102" s="19" t="s">
        <v>367</v>
      </c>
      <c r="E102" s="19">
        <v>-3.8441480000000001</v>
      </c>
      <c r="F102" s="19">
        <v>40.403053999999997</v>
      </c>
      <c r="G102" s="19">
        <v>6.317806</v>
      </c>
      <c r="H102" s="16"/>
      <c r="I102" s="18"/>
      <c r="J102" s="18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25"/>
      <c r="Z102" s="25"/>
      <c r="AA102" s="25"/>
      <c r="AB102" s="25"/>
    </row>
    <row r="103" spans="1:28" ht="17.399999999999999">
      <c r="A103" s="15" t="s">
        <v>20</v>
      </c>
      <c r="B103" s="15">
        <v>102</v>
      </c>
      <c r="C103" s="15" t="s">
        <v>78</v>
      </c>
      <c r="D103" s="15" t="s">
        <v>369</v>
      </c>
      <c r="E103" s="15">
        <v>-3.8286989999999999</v>
      </c>
      <c r="F103" s="15">
        <v>40.414230000000003</v>
      </c>
      <c r="G103" s="15">
        <v>5.967867</v>
      </c>
      <c r="H103" s="12"/>
      <c r="I103" s="14"/>
      <c r="J103" s="1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25"/>
      <c r="Z103" s="25"/>
      <c r="AA103" s="25"/>
      <c r="AB103" s="25"/>
    </row>
    <row r="104" spans="1:28" ht="17.399999999999999">
      <c r="A104" s="19" t="s">
        <v>20</v>
      </c>
      <c r="B104" s="19">
        <v>103</v>
      </c>
      <c r="C104" s="19" t="s">
        <v>78</v>
      </c>
      <c r="D104" s="19" t="s">
        <v>371</v>
      </c>
      <c r="E104" s="19">
        <v>-3.8340200000000002</v>
      </c>
      <c r="F104" s="19">
        <v>40.415928999999998</v>
      </c>
      <c r="G104" s="19">
        <v>5.5349820000000003</v>
      </c>
      <c r="H104" s="16"/>
      <c r="I104" s="18"/>
      <c r="J104" s="18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25"/>
      <c r="Z104" s="25"/>
      <c r="AA104" s="25"/>
      <c r="AB104" s="25"/>
    </row>
    <row r="105" spans="1:28" ht="17.399999999999999">
      <c r="A105" s="15" t="s">
        <v>20</v>
      </c>
      <c r="B105" s="15">
        <v>104</v>
      </c>
      <c r="C105" s="15" t="s">
        <v>78</v>
      </c>
      <c r="D105" s="15" t="s">
        <v>373</v>
      </c>
      <c r="E105" s="15">
        <v>-3.835737</v>
      </c>
      <c r="F105" s="15">
        <v>40.420634</v>
      </c>
      <c r="G105" s="15">
        <v>5.0395029999999998</v>
      </c>
      <c r="H105" s="12"/>
      <c r="I105" s="14"/>
      <c r="J105" s="1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25"/>
      <c r="Z105" s="25"/>
      <c r="AA105" s="25"/>
      <c r="AB105" s="25"/>
    </row>
    <row r="106" spans="1:28" ht="17.399999999999999">
      <c r="A106" s="19" t="s">
        <v>20</v>
      </c>
      <c r="B106" s="19">
        <v>105</v>
      </c>
      <c r="C106" s="19" t="s">
        <v>78</v>
      </c>
      <c r="D106" s="19" t="s">
        <v>375</v>
      </c>
      <c r="E106" s="19">
        <v>-3.8451780000000002</v>
      </c>
      <c r="F106" s="19">
        <v>40.421025999999998</v>
      </c>
      <c r="G106" s="19">
        <v>4.5199590000000001</v>
      </c>
      <c r="H106" s="16"/>
      <c r="I106" s="18"/>
      <c r="J106" s="18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25"/>
      <c r="Z106" s="25"/>
      <c r="AA106" s="25"/>
      <c r="AB106" s="25"/>
    </row>
    <row r="107" spans="1:28" ht="17.399999999999999">
      <c r="A107" s="15" t="s">
        <v>20</v>
      </c>
      <c r="B107" s="15">
        <v>106</v>
      </c>
      <c r="C107" s="15" t="s">
        <v>78</v>
      </c>
      <c r="D107" s="15" t="s">
        <v>377</v>
      </c>
      <c r="E107" s="15">
        <v>-3.8408009999999999</v>
      </c>
      <c r="F107" s="15">
        <v>40.423966</v>
      </c>
      <c r="G107" s="15">
        <v>4.4795150000000001</v>
      </c>
      <c r="H107" s="12"/>
      <c r="I107" s="14"/>
      <c r="J107" s="1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25"/>
      <c r="Z107" s="25"/>
      <c r="AA107" s="25"/>
      <c r="AB107" s="25"/>
    </row>
    <row r="108" spans="1:28" ht="17.399999999999999">
      <c r="A108" s="19" t="s">
        <v>20</v>
      </c>
      <c r="B108" s="19">
        <v>107</v>
      </c>
      <c r="C108" s="19" t="s">
        <v>78</v>
      </c>
      <c r="D108" s="19" t="s">
        <v>379</v>
      </c>
      <c r="E108" s="19">
        <v>-3.8492120000000001</v>
      </c>
      <c r="F108" s="19">
        <v>40.425925999999997</v>
      </c>
      <c r="G108" s="19">
        <v>3.877205</v>
      </c>
      <c r="H108" s="16"/>
      <c r="I108" s="18"/>
      <c r="J108" s="18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25"/>
      <c r="Z108" s="25"/>
      <c r="AA108" s="25"/>
      <c r="AB108" s="25"/>
    </row>
    <row r="109" spans="1:28" ht="17.399999999999999">
      <c r="A109" s="15" t="s">
        <v>20</v>
      </c>
      <c r="B109" s="15">
        <v>108</v>
      </c>
      <c r="C109" s="15" t="s">
        <v>78</v>
      </c>
      <c r="D109" s="15" t="s">
        <v>381</v>
      </c>
      <c r="E109" s="15">
        <v>-3.843547</v>
      </c>
      <c r="F109" s="15">
        <v>40.428213</v>
      </c>
      <c r="G109" s="15">
        <v>3.970011</v>
      </c>
      <c r="H109" s="12"/>
      <c r="I109" s="14"/>
      <c r="J109" s="1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25"/>
      <c r="Z109" s="25"/>
      <c r="AA109" s="25"/>
      <c r="AB109" s="25"/>
    </row>
    <row r="110" spans="1:28" ht="17.399999999999999">
      <c r="A110" s="19" t="s">
        <v>20</v>
      </c>
      <c r="B110" s="19">
        <v>109</v>
      </c>
      <c r="C110" s="19" t="s">
        <v>78</v>
      </c>
      <c r="D110" s="19" t="s">
        <v>383</v>
      </c>
      <c r="E110" s="19">
        <v>-3.8520449999999999</v>
      </c>
      <c r="F110" s="19">
        <v>40.431480000000001</v>
      </c>
      <c r="G110" s="19">
        <v>3.234</v>
      </c>
      <c r="H110" s="16"/>
      <c r="I110" s="18"/>
      <c r="J110" s="18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25"/>
      <c r="Z110" s="25"/>
      <c r="AA110" s="25"/>
      <c r="AB110" s="25"/>
    </row>
    <row r="111" spans="1:28" ht="17.399999999999999">
      <c r="A111" s="15" t="s">
        <v>20</v>
      </c>
      <c r="B111" s="15">
        <v>110</v>
      </c>
      <c r="C111" s="15" t="s">
        <v>78</v>
      </c>
      <c r="D111" s="15" t="s">
        <v>385</v>
      </c>
      <c r="E111" s="15">
        <v>-3.8471519999999999</v>
      </c>
      <c r="F111" s="15">
        <v>40.433504999999997</v>
      </c>
      <c r="G111" s="15">
        <v>3.3315869999999999</v>
      </c>
      <c r="H111" s="12"/>
      <c r="I111" s="14"/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25"/>
      <c r="Z111" s="25"/>
      <c r="AA111" s="25"/>
      <c r="AB111" s="25"/>
    </row>
    <row r="112" spans="1:28" ht="17.399999999999999">
      <c r="A112" s="19" t="s">
        <v>20</v>
      </c>
      <c r="B112" s="19">
        <v>111</v>
      </c>
      <c r="C112" s="19" t="s">
        <v>78</v>
      </c>
      <c r="D112" s="19" t="s">
        <v>387</v>
      </c>
      <c r="E112" s="19">
        <v>-3.8568509999999998</v>
      </c>
      <c r="F112" s="19">
        <v>40.438405000000003</v>
      </c>
      <c r="G112" s="19">
        <v>2.376449</v>
      </c>
      <c r="H112" s="16"/>
      <c r="I112" s="18"/>
      <c r="J112" s="18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25"/>
      <c r="Z112" s="25"/>
      <c r="AA112" s="25"/>
      <c r="AB112" s="25"/>
    </row>
    <row r="113" spans="1:28" ht="17.399999999999999">
      <c r="A113" s="15" t="s">
        <v>20</v>
      </c>
      <c r="B113" s="15">
        <v>112</v>
      </c>
      <c r="C113" s="15" t="s">
        <v>78</v>
      </c>
      <c r="D113" s="15" t="s">
        <v>389</v>
      </c>
      <c r="E113" s="15">
        <v>-3.8503280000000002</v>
      </c>
      <c r="F113" s="15">
        <v>40.438077999999997</v>
      </c>
      <c r="G113" s="15">
        <v>2.785301</v>
      </c>
      <c r="H113" s="12"/>
      <c r="I113" s="14"/>
      <c r="J113" s="1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25"/>
      <c r="Z113" s="25"/>
      <c r="AA113" s="25"/>
      <c r="AB113" s="25"/>
    </row>
    <row r="114" spans="1:28" ht="17.399999999999999">
      <c r="A114" s="19" t="s">
        <v>20</v>
      </c>
      <c r="B114" s="19">
        <v>113</v>
      </c>
      <c r="C114" s="19" t="s">
        <v>78</v>
      </c>
      <c r="D114" s="19" t="s">
        <v>391</v>
      </c>
      <c r="E114" s="19">
        <v>-3.8601130000000001</v>
      </c>
      <c r="F114" s="19">
        <v>40.442455000000002</v>
      </c>
      <c r="G114" s="19">
        <v>1.8549199999999999</v>
      </c>
      <c r="H114" s="16"/>
      <c r="I114" s="18"/>
      <c r="J114" s="18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25"/>
      <c r="Z114" s="25"/>
      <c r="AA114" s="25"/>
      <c r="AB114" s="25"/>
    </row>
    <row r="115" spans="1:28" ht="17.399999999999999">
      <c r="A115" s="15" t="s">
        <v>20</v>
      </c>
      <c r="B115" s="15">
        <v>114</v>
      </c>
      <c r="C115" s="15" t="s">
        <v>78</v>
      </c>
      <c r="D115" s="15" t="s">
        <v>393</v>
      </c>
      <c r="E115" s="15">
        <v>-3.85419</v>
      </c>
      <c r="F115" s="15">
        <v>40.442912</v>
      </c>
      <c r="G115" s="15">
        <v>2.189686</v>
      </c>
      <c r="H115" s="12"/>
      <c r="I115" s="14"/>
      <c r="J115" s="1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25"/>
      <c r="Z115" s="25"/>
      <c r="AA115" s="25"/>
      <c r="AB115" s="25"/>
    </row>
    <row r="116" spans="1:28" ht="17.399999999999999">
      <c r="A116" s="19" t="s">
        <v>20</v>
      </c>
      <c r="B116" s="19">
        <v>115</v>
      </c>
      <c r="C116" s="19" t="s">
        <v>78</v>
      </c>
      <c r="D116" s="19" t="s">
        <v>395</v>
      </c>
      <c r="E116" s="19">
        <v>-3.8484400000000001</v>
      </c>
      <c r="F116" s="19">
        <v>40.441932000000001</v>
      </c>
      <c r="G116" s="19">
        <v>2.6505779999999999</v>
      </c>
      <c r="H116" s="16"/>
      <c r="I116" s="18"/>
      <c r="J116" s="18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25"/>
      <c r="Z116" s="25"/>
      <c r="AA116" s="25"/>
      <c r="AB116" s="25"/>
    </row>
    <row r="117" spans="1:28" ht="17.399999999999999">
      <c r="A117" s="15" t="s">
        <v>20</v>
      </c>
      <c r="B117" s="15">
        <v>116</v>
      </c>
      <c r="C117" s="15" t="s">
        <v>78</v>
      </c>
      <c r="D117" s="15" t="s">
        <v>397</v>
      </c>
      <c r="E117" s="15">
        <v>-3.847925</v>
      </c>
      <c r="F117" s="15">
        <v>40.447288</v>
      </c>
      <c r="G117" s="15">
        <v>2.4209070000000001</v>
      </c>
      <c r="H117" s="12"/>
      <c r="I117" s="14"/>
      <c r="J117" s="1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25"/>
      <c r="Z117" s="25"/>
      <c r="AA117" s="25"/>
      <c r="AB117" s="25"/>
    </row>
    <row r="118" spans="1:28" ht="17.399999999999999">
      <c r="A118" s="19" t="s">
        <v>20</v>
      </c>
      <c r="B118" s="19">
        <v>117</v>
      </c>
      <c r="C118" s="19" t="s">
        <v>78</v>
      </c>
      <c r="D118" s="19" t="s">
        <v>399</v>
      </c>
      <c r="E118" s="19">
        <v>-3.8438050000000001</v>
      </c>
      <c r="F118" s="19">
        <v>40.444284000000003</v>
      </c>
      <c r="G118" s="19">
        <v>2.870565</v>
      </c>
      <c r="H118" s="16"/>
      <c r="I118" s="18"/>
      <c r="J118" s="18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25"/>
      <c r="Z118" s="25"/>
      <c r="AA118" s="25"/>
      <c r="AB118" s="25"/>
    </row>
    <row r="119" spans="1:28" ht="17.399999999999999">
      <c r="A119" s="15" t="s">
        <v>20</v>
      </c>
      <c r="B119" s="15">
        <v>118</v>
      </c>
      <c r="C119" s="15" t="s">
        <v>78</v>
      </c>
      <c r="D119" s="15" t="s">
        <v>401</v>
      </c>
      <c r="E119" s="15">
        <v>-3.8397709999999998</v>
      </c>
      <c r="F119" s="15">
        <v>40.441540000000003</v>
      </c>
      <c r="G119" s="15">
        <v>3.3100040000000002</v>
      </c>
      <c r="H119" s="12"/>
      <c r="I119" s="14"/>
      <c r="J119" s="1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25"/>
      <c r="Z119" s="25"/>
      <c r="AA119" s="25"/>
      <c r="AB119" s="25"/>
    </row>
    <row r="120" spans="1:28" ht="17.399999999999999">
      <c r="A120" s="19" t="s">
        <v>20</v>
      </c>
      <c r="B120" s="19">
        <v>119</v>
      </c>
      <c r="C120" s="19" t="s">
        <v>78</v>
      </c>
      <c r="D120" s="19" t="s">
        <v>403</v>
      </c>
      <c r="E120" s="19">
        <v>-3.8389980000000001</v>
      </c>
      <c r="F120" s="19">
        <v>40.447091999999998</v>
      </c>
      <c r="G120" s="19">
        <v>3.1458520000000001</v>
      </c>
      <c r="H120" s="16"/>
      <c r="I120" s="18"/>
      <c r="J120" s="18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25"/>
      <c r="Z120" s="25"/>
      <c r="AA120" s="25"/>
      <c r="AB120" s="25"/>
    </row>
    <row r="121" spans="1:28" ht="17.399999999999999">
      <c r="A121" s="15" t="s">
        <v>20</v>
      </c>
      <c r="B121" s="15">
        <v>120</v>
      </c>
      <c r="C121" s="15" t="s">
        <v>78</v>
      </c>
      <c r="D121" s="15" t="s">
        <v>405</v>
      </c>
      <c r="E121" s="15">
        <v>-3.824236</v>
      </c>
      <c r="F121" s="15">
        <v>40.437489999999997</v>
      </c>
      <c r="G121" s="15">
        <v>4.6908050000000001</v>
      </c>
      <c r="H121" s="12"/>
      <c r="I121" s="14"/>
      <c r="J121" s="1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25"/>
      <c r="Z121" s="25"/>
      <c r="AA121" s="25"/>
      <c r="AB121" s="25"/>
    </row>
    <row r="122" spans="1:28" ht="17.399999999999999">
      <c r="A122" s="19" t="s">
        <v>20</v>
      </c>
      <c r="B122" s="19">
        <v>121</v>
      </c>
      <c r="C122" s="19" t="s">
        <v>78</v>
      </c>
      <c r="D122" s="19" t="s">
        <v>407</v>
      </c>
      <c r="E122" s="19">
        <v>-3.8184849999999999</v>
      </c>
      <c r="F122" s="19">
        <v>40.441540000000003</v>
      </c>
      <c r="G122" s="19">
        <v>4.9859749999999998</v>
      </c>
      <c r="H122" s="16"/>
      <c r="I122" s="18"/>
      <c r="J122" s="18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25"/>
      <c r="Z122" s="25"/>
      <c r="AA122" s="25"/>
      <c r="AB122" s="25"/>
    </row>
    <row r="123" spans="1:28" ht="17.399999999999999">
      <c r="A123" s="15" t="s">
        <v>20</v>
      </c>
      <c r="B123" s="15">
        <v>122</v>
      </c>
      <c r="C123" s="15" t="s">
        <v>78</v>
      </c>
      <c r="D123" s="15" t="s">
        <v>409</v>
      </c>
      <c r="E123" s="15">
        <v>-3.8227769999999999</v>
      </c>
      <c r="F123" s="15">
        <v>40.445720999999999</v>
      </c>
      <c r="G123" s="15">
        <v>4.5133029999999996</v>
      </c>
      <c r="H123" s="12"/>
      <c r="I123" s="14"/>
      <c r="J123" s="1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25"/>
      <c r="Z123" s="25"/>
      <c r="AA123" s="25"/>
      <c r="AB123" s="25"/>
    </row>
    <row r="124" spans="1:28" ht="17.399999999999999">
      <c r="A124" s="19" t="s">
        <v>20</v>
      </c>
      <c r="B124" s="19">
        <v>123</v>
      </c>
      <c r="C124" s="19" t="s">
        <v>78</v>
      </c>
      <c r="D124" s="19" t="s">
        <v>411</v>
      </c>
      <c r="E124" s="19">
        <v>-3.8161670000000001</v>
      </c>
      <c r="F124" s="19">
        <v>40.446635000000001</v>
      </c>
      <c r="G124" s="19">
        <v>5.0402560000000003</v>
      </c>
      <c r="H124" s="16"/>
      <c r="I124" s="18"/>
      <c r="J124" s="18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25"/>
      <c r="Z124" s="25"/>
      <c r="AA124" s="25"/>
      <c r="AB124" s="25"/>
    </row>
    <row r="125" spans="1:28" ht="17.399999999999999">
      <c r="A125" s="15" t="s">
        <v>20</v>
      </c>
      <c r="B125" s="15">
        <v>124</v>
      </c>
      <c r="C125" s="15" t="s">
        <v>78</v>
      </c>
      <c r="D125" s="15" t="s">
        <v>413</v>
      </c>
      <c r="E125" s="15">
        <v>-3.814708</v>
      </c>
      <c r="F125" s="15">
        <v>40.451794999999997</v>
      </c>
      <c r="G125" s="15">
        <v>5.0910019999999996</v>
      </c>
      <c r="H125" s="12"/>
      <c r="I125" s="14"/>
      <c r="J125" s="1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25"/>
      <c r="Z125" s="25"/>
      <c r="AA125" s="25"/>
      <c r="AB125" s="25"/>
    </row>
    <row r="126" spans="1:28" ht="17.399999999999999">
      <c r="A126" s="19" t="s">
        <v>20</v>
      </c>
      <c r="B126" s="19">
        <v>125</v>
      </c>
      <c r="C126" s="19" t="s">
        <v>78</v>
      </c>
      <c r="D126" s="19" t="s">
        <v>415</v>
      </c>
      <c r="E126" s="19">
        <v>-3.8408009999999999</v>
      </c>
      <c r="F126" s="19">
        <v>40.417824000000003</v>
      </c>
      <c r="G126" s="19">
        <v>5.0228039999999998</v>
      </c>
      <c r="H126" s="16"/>
      <c r="I126" s="18"/>
      <c r="J126" s="18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25"/>
      <c r="Z126" s="25"/>
      <c r="AA126" s="25"/>
      <c r="AB126" s="25"/>
    </row>
    <row r="127" spans="1:28" ht="17.399999999999999">
      <c r="A127" s="19" t="s">
        <v>20</v>
      </c>
      <c r="B127" s="19">
        <v>126</v>
      </c>
      <c r="C127" s="19" t="s">
        <v>45</v>
      </c>
      <c r="D127" s="19" t="s">
        <v>179</v>
      </c>
      <c r="E127" s="19">
        <v>-3.8767670000000001</v>
      </c>
      <c r="F127" s="19">
        <v>40.483148</v>
      </c>
      <c r="G127" s="19">
        <v>3.147932</v>
      </c>
      <c r="H127" s="16"/>
      <c r="I127" s="18"/>
      <c r="J127" s="18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25"/>
      <c r="Z127" s="25"/>
      <c r="AA127" s="25"/>
      <c r="AB127" s="25"/>
    </row>
    <row r="128" spans="1:28" ht="17.399999999999999">
      <c r="A128" s="15" t="s">
        <v>33</v>
      </c>
      <c r="B128" s="15">
        <v>1</v>
      </c>
      <c r="C128" s="15" t="s">
        <v>32</v>
      </c>
      <c r="D128" s="15" t="s">
        <v>105</v>
      </c>
      <c r="E128" s="15">
        <v>-3.6477529999999998</v>
      </c>
      <c r="F128" s="15">
        <v>40.522725000000001</v>
      </c>
      <c r="G128" s="15">
        <v>0.78530500000000003</v>
      </c>
      <c r="H128" s="12"/>
      <c r="I128" s="14"/>
      <c r="J128" s="1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25"/>
      <c r="Z128" s="25"/>
      <c r="AA128" s="25"/>
      <c r="AB128" s="25"/>
    </row>
    <row r="129" spans="1:28" ht="17.399999999999999">
      <c r="A129" s="19" t="s">
        <v>33</v>
      </c>
      <c r="B129" s="19">
        <v>2</v>
      </c>
      <c r="C129" s="19" t="s">
        <v>32</v>
      </c>
      <c r="D129" s="19" t="s">
        <v>107</v>
      </c>
      <c r="E129" s="19">
        <v>-3.6395</v>
      </c>
      <c r="F129" s="19">
        <v>40.528418000000002</v>
      </c>
      <c r="G129" s="19">
        <v>1.7239629999999999</v>
      </c>
      <c r="H129" s="16"/>
      <c r="I129" s="18"/>
      <c r="J129" s="18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25"/>
      <c r="Z129" s="25"/>
      <c r="AA129" s="25"/>
      <c r="AB129" s="25"/>
    </row>
    <row r="130" spans="1:28" ht="17.399999999999999">
      <c r="A130" s="15" t="s">
        <v>33</v>
      </c>
      <c r="B130" s="15">
        <v>3</v>
      </c>
      <c r="C130" s="15" t="s">
        <v>32</v>
      </c>
      <c r="D130" s="15" t="s">
        <v>109</v>
      </c>
      <c r="E130" s="15">
        <v>-3.6421800000000002</v>
      </c>
      <c r="F130" s="15">
        <v>40.524785000000001</v>
      </c>
      <c r="G130" s="15">
        <v>1.305078</v>
      </c>
      <c r="H130" s="12"/>
      <c r="I130" s="14"/>
      <c r="J130" s="1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25"/>
      <c r="Z130" s="25"/>
      <c r="AA130" s="25"/>
      <c r="AB130" s="25"/>
    </row>
    <row r="131" spans="1:28" ht="17.399999999999999">
      <c r="A131" s="19" t="s">
        <v>33</v>
      </c>
      <c r="B131" s="19">
        <v>4</v>
      </c>
      <c r="C131" s="19" t="s">
        <v>32</v>
      </c>
      <c r="D131" s="19" t="s">
        <v>111</v>
      </c>
      <c r="E131" s="19">
        <v>-3.6347689999999999</v>
      </c>
      <c r="F131" s="19">
        <v>40.527467000000001</v>
      </c>
      <c r="G131" s="19">
        <v>1.996373</v>
      </c>
      <c r="H131" s="16"/>
      <c r="I131" s="18"/>
      <c r="J131" s="18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25"/>
      <c r="Z131" s="25"/>
      <c r="AA131" s="25"/>
      <c r="AB131" s="25"/>
    </row>
    <row r="132" spans="1:28" ht="17.399999999999999">
      <c r="A132" s="15" t="s">
        <v>33</v>
      </c>
      <c r="B132" s="15">
        <v>5</v>
      </c>
      <c r="C132" s="15" t="s">
        <v>32</v>
      </c>
      <c r="D132" s="15" t="s">
        <v>113</v>
      </c>
      <c r="E132" s="15">
        <v>-3.638871</v>
      </c>
      <c r="F132" s="15">
        <v>40.515403999999997</v>
      </c>
      <c r="G132" s="15">
        <v>1.4397200000000001</v>
      </c>
      <c r="H132" s="12"/>
      <c r="I132" s="14"/>
      <c r="J132" s="1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25"/>
      <c r="Z132" s="25"/>
      <c r="AA132" s="25"/>
      <c r="AB132" s="25"/>
    </row>
    <row r="133" spans="1:28" ht="17.399999999999999">
      <c r="A133" s="19" t="s">
        <v>33</v>
      </c>
      <c r="B133" s="19">
        <v>6</v>
      </c>
      <c r="C133" s="19" t="s">
        <v>32</v>
      </c>
      <c r="D133" s="19" t="s">
        <v>115</v>
      </c>
      <c r="E133" s="19">
        <v>-3.6260970000000001</v>
      </c>
      <c r="F133" s="19">
        <v>40.527455000000003</v>
      </c>
      <c r="G133" s="19">
        <v>2.6591149999999999</v>
      </c>
      <c r="H133" s="16"/>
      <c r="I133" s="18"/>
      <c r="J133" s="18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25"/>
      <c r="Z133" s="25"/>
      <c r="AA133" s="25"/>
      <c r="AB133" s="25"/>
    </row>
    <row r="134" spans="1:28" ht="17.399999999999999">
      <c r="A134" s="15" t="s">
        <v>33</v>
      </c>
      <c r="B134" s="15">
        <v>7</v>
      </c>
      <c r="C134" s="15" t="s">
        <v>32</v>
      </c>
      <c r="D134" s="15" t="s">
        <v>117</v>
      </c>
      <c r="E134" s="15">
        <v>-3.608314</v>
      </c>
      <c r="F134" s="15">
        <v>40.527723999999999</v>
      </c>
      <c r="G134" s="15">
        <v>4.1016550000000001</v>
      </c>
      <c r="H134" s="12"/>
      <c r="I134" s="14"/>
      <c r="J134" s="1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25"/>
      <c r="Z134" s="25"/>
      <c r="AA134" s="25"/>
      <c r="AB134" s="25"/>
    </row>
    <row r="135" spans="1:28" ht="17.399999999999999">
      <c r="A135" s="19" t="s">
        <v>33</v>
      </c>
      <c r="B135" s="19">
        <v>8</v>
      </c>
      <c r="C135" s="19" t="s">
        <v>32</v>
      </c>
      <c r="D135" s="19" t="s">
        <v>119</v>
      </c>
      <c r="E135" s="19">
        <v>-3.6174430000000002</v>
      </c>
      <c r="F135" s="19">
        <v>40.527611</v>
      </c>
      <c r="G135" s="19">
        <v>3.3552780000000002</v>
      </c>
      <c r="H135" s="16"/>
      <c r="I135" s="18"/>
      <c r="J135" s="18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25"/>
      <c r="Z135" s="25"/>
      <c r="AA135" s="25"/>
      <c r="AB135" s="25"/>
    </row>
    <row r="136" spans="1:28" ht="17.399999999999999">
      <c r="A136" s="15" t="s">
        <v>33</v>
      </c>
      <c r="B136" s="15">
        <v>9</v>
      </c>
      <c r="C136" s="15" t="s">
        <v>32</v>
      </c>
      <c r="D136" s="15" t="s">
        <v>121</v>
      </c>
      <c r="E136" s="15">
        <v>-3.6438410000000001</v>
      </c>
      <c r="F136" s="15">
        <v>40.521279999999997</v>
      </c>
      <c r="G136" s="15">
        <v>1.0157160000000001</v>
      </c>
      <c r="H136" s="12"/>
      <c r="I136" s="14"/>
      <c r="J136" s="1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25"/>
      <c r="Z136" s="25"/>
      <c r="AA136" s="25"/>
      <c r="AB136" s="25"/>
    </row>
    <row r="137" spans="1:28" ht="17.399999999999999">
      <c r="A137" s="19" t="s">
        <v>33</v>
      </c>
      <c r="B137" s="19">
        <v>10</v>
      </c>
      <c r="C137" s="19" t="s">
        <v>32</v>
      </c>
      <c r="D137" s="19" t="s">
        <v>123</v>
      </c>
      <c r="E137" s="19">
        <v>-3.6387130000000001</v>
      </c>
      <c r="F137" s="19">
        <v>40.518833999999998</v>
      </c>
      <c r="G137" s="19">
        <v>1.406785</v>
      </c>
      <c r="H137" s="16"/>
      <c r="I137" s="18"/>
      <c r="J137" s="18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25"/>
      <c r="Z137" s="25"/>
      <c r="AA137" s="25"/>
      <c r="AB137" s="25"/>
    </row>
    <row r="138" spans="1:28" ht="17.399999999999999">
      <c r="A138" s="15" t="s">
        <v>33</v>
      </c>
      <c r="B138" s="15">
        <v>11</v>
      </c>
      <c r="C138" s="15" t="s">
        <v>32</v>
      </c>
      <c r="D138" s="15" t="s">
        <v>125</v>
      </c>
      <c r="E138" s="15">
        <v>-3.6353870000000001</v>
      </c>
      <c r="F138" s="15">
        <v>40.523432999999997</v>
      </c>
      <c r="G138" s="15">
        <v>1.769093</v>
      </c>
      <c r="H138" s="12"/>
      <c r="I138" s="14"/>
      <c r="J138" s="1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25"/>
      <c r="Z138" s="25"/>
      <c r="AA138" s="25"/>
      <c r="AB138" s="25"/>
    </row>
    <row r="139" spans="1:28" ht="17.399999999999999">
      <c r="A139" s="19" t="s">
        <v>33</v>
      </c>
      <c r="B139" s="19">
        <v>12</v>
      </c>
      <c r="C139" s="19" t="s">
        <v>32</v>
      </c>
      <c r="D139" s="19" t="s">
        <v>127</v>
      </c>
      <c r="E139" s="19">
        <v>-3.646744</v>
      </c>
      <c r="F139" s="19">
        <v>40.516244999999998</v>
      </c>
      <c r="G139" s="19">
        <v>0.77592799999999995</v>
      </c>
      <c r="H139" s="16"/>
      <c r="I139" s="18"/>
      <c r="J139" s="18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25"/>
      <c r="Z139" s="25"/>
      <c r="AA139" s="25"/>
      <c r="AB139" s="25"/>
    </row>
    <row r="140" spans="1:28" ht="17.399999999999999">
      <c r="A140" s="15" t="s">
        <v>33</v>
      </c>
      <c r="B140" s="15">
        <v>13</v>
      </c>
      <c r="C140" s="15" t="s">
        <v>32</v>
      </c>
      <c r="D140" s="15" t="s">
        <v>129</v>
      </c>
      <c r="E140" s="15">
        <v>-3.6277309999999998</v>
      </c>
      <c r="F140" s="15">
        <v>40.520766999999999</v>
      </c>
      <c r="G140" s="15">
        <v>2.3466089999999999</v>
      </c>
      <c r="H140" s="12"/>
      <c r="I140" s="14"/>
      <c r="J140" s="1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25"/>
      <c r="Z140" s="25"/>
      <c r="AA140" s="25"/>
      <c r="AB140" s="25"/>
    </row>
    <row r="141" spans="1:28" ht="17.399999999999999">
      <c r="A141" s="19" t="s">
        <v>33</v>
      </c>
      <c r="B141" s="19">
        <v>14</v>
      </c>
      <c r="C141" s="19" t="s">
        <v>32</v>
      </c>
      <c r="D141" s="19" t="s">
        <v>131</v>
      </c>
      <c r="E141" s="19">
        <v>-3.619405</v>
      </c>
      <c r="F141" s="19">
        <v>40.52093</v>
      </c>
      <c r="G141" s="19">
        <v>3.049137</v>
      </c>
      <c r="H141" s="16"/>
      <c r="I141" s="18"/>
      <c r="J141" s="18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25"/>
      <c r="Z141" s="25"/>
      <c r="AA141" s="25"/>
      <c r="AB141" s="25"/>
    </row>
    <row r="142" spans="1:28" ht="17.399999999999999">
      <c r="A142" s="15" t="s">
        <v>33</v>
      </c>
      <c r="B142" s="15">
        <v>15</v>
      </c>
      <c r="C142" s="15" t="s">
        <v>32</v>
      </c>
      <c r="D142" s="15" t="s">
        <v>133</v>
      </c>
      <c r="E142" s="15">
        <v>-3.6133760000000001</v>
      </c>
      <c r="F142" s="15">
        <v>40.52243</v>
      </c>
      <c r="G142" s="15">
        <v>3.5729150000000001</v>
      </c>
      <c r="H142" s="12"/>
      <c r="I142" s="14"/>
      <c r="J142" s="1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25"/>
      <c r="Z142" s="25"/>
      <c r="AA142" s="25"/>
      <c r="AB142" s="25"/>
    </row>
    <row r="143" spans="1:28" ht="17.399999999999999">
      <c r="A143" s="19" t="s">
        <v>33</v>
      </c>
      <c r="B143" s="19">
        <v>16</v>
      </c>
      <c r="C143" s="19" t="s">
        <v>32</v>
      </c>
      <c r="D143" s="19" t="s">
        <v>135</v>
      </c>
      <c r="E143" s="19">
        <v>-3.6069599999999999</v>
      </c>
      <c r="F143" s="19">
        <v>40.521974</v>
      </c>
      <c r="G143" s="19">
        <v>4.1071569999999999</v>
      </c>
      <c r="H143" s="16"/>
      <c r="I143" s="18"/>
      <c r="J143" s="18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25"/>
      <c r="Z143" s="25"/>
      <c r="AA143" s="25"/>
      <c r="AB143" s="25"/>
    </row>
    <row r="144" spans="1:28" ht="17.399999999999999">
      <c r="A144" s="15" t="s">
        <v>33</v>
      </c>
      <c r="B144" s="15">
        <v>17</v>
      </c>
      <c r="C144" s="15" t="s">
        <v>32</v>
      </c>
      <c r="D144" s="15" t="s">
        <v>137</v>
      </c>
      <c r="E144" s="15">
        <v>-3.6535229999999999</v>
      </c>
      <c r="F144" s="15">
        <v>40.513165000000001</v>
      </c>
      <c r="G144" s="15">
        <v>0.63074699999999995</v>
      </c>
      <c r="H144" s="12"/>
      <c r="I144" s="14"/>
      <c r="J144" s="1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25"/>
      <c r="Z144" s="25"/>
      <c r="AA144" s="25"/>
      <c r="AB144" s="25"/>
    </row>
    <row r="145" spans="1:28" ht="17.399999999999999">
      <c r="A145" s="19" t="s">
        <v>33</v>
      </c>
      <c r="B145" s="19">
        <v>18</v>
      </c>
      <c r="C145" s="19" t="s">
        <v>32</v>
      </c>
      <c r="D145" s="19" t="s">
        <v>139</v>
      </c>
      <c r="E145" s="19">
        <v>-3.64561</v>
      </c>
      <c r="F145" s="19">
        <v>40.512858000000001</v>
      </c>
      <c r="G145" s="19">
        <v>1.0465500000000001</v>
      </c>
      <c r="H145" s="16"/>
      <c r="I145" s="18"/>
      <c r="J145" s="18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25"/>
      <c r="Z145" s="25"/>
      <c r="AA145" s="25"/>
      <c r="AB145" s="25"/>
    </row>
    <row r="146" spans="1:28" ht="17.399999999999999">
      <c r="A146" s="15" t="s">
        <v>33</v>
      </c>
      <c r="B146" s="15">
        <v>19</v>
      </c>
      <c r="C146" s="15" t="s">
        <v>32</v>
      </c>
      <c r="D146" s="15" t="s">
        <v>141</v>
      </c>
      <c r="E146" s="15">
        <v>-3.64697</v>
      </c>
      <c r="F146" s="15">
        <v>40.508760000000002</v>
      </c>
      <c r="G146" s="15">
        <v>1.3096300000000001</v>
      </c>
      <c r="H146" s="12"/>
      <c r="I146" s="14"/>
      <c r="J146" s="1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25"/>
      <c r="Z146" s="25"/>
      <c r="AA146" s="25"/>
      <c r="AB146" s="25"/>
    </row>
    <row r="147" spans="1:28" ht="17.399999999999999">
      <c r="A147" s="19" t="s">
        <v>33</v>
      </c>
      <c r="B147" s="19">
        <v>20</v>
      </c>
      <c r="C147" s="19" t="s">
        <v>32</v>
      </c>
      <c r="D147" s="19" t="s">
        <v>143</v>
      </c>
      <c r="E147" s="19">
        <v>-3.6411910000000001</v>
      </c>
      <c r="F147" s="19">
        <v>40.505940000000002</v>
      </c>
      <c r="G147" s="19">
        <v>1.8534649999999999</v>
      </c>
      <c r="H147" s="16"/>
      <c r="I147" s="18"/>
      <c r="J147" s="18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25"/>
      <c r="Z147" s="25"/>
      <c r="AA147" s="25"/>
      <c r="AB147" s="25"/>
    </row>
    <row r="148" spans="1:28" ht="17.399999999999999">
      <c r="A148" s="15" t="s">
        <v>33</v>
      </c>
      <c r="B148" s="15">
        <v>21</v>
      </c>
      <c r="C148" s="15" t="s">
        <v>32</v>
      </c>
      <c r="D148" s="15" t="s">
        <v>145</v>
      </c>
      <c r="E148" s="15">
        <v>-3.6334810000000002</v>
      </c>
      <c r="F148" s="15">
        <v>40.504686</v>
      </c>
      <c r="G148" s="15">
        <v>2.4155769999999999</v>
      </c>
      <c r="H148" s="12"/>
      <c r="I148" s="14"/>
      <c r="J148" s="1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25"/>
      <c r="Z148" s="25"/>
      <c r="AA148" s="25"/>
      <c r="AB148" s="25"/>
    </row>
    <row r="149" spans="1:28" ht="17.399999999999999">
      <c r="A149" s="19" t="s">
        <v>33</v>
      </c>
      <c r="B149" s="19">
        <v>22</v>
      </c>
      <c r="C149" s="19" t="s">
        <v>32</v>
      </c>
      <c r="D149" s="19" t="s">
        <v>147</v>
      </c>
      <c r="E149" s="19">
        <v>-3.642792</v>
      </c>
      <c r="F149" s="19">
        <v>40.500771999999998</v>
      </c>
      <c r="G149" s="19">
        <v>2.2552080000000001</v>
      </c>
      <c r="H149" s="16"/>
      <c r="I149" s="18"/>
      <c r="J149" s="18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25"/>
      <c r="Z149" s="25"/>
      <c r="AA149" s="25"/>
      <c r="AB149" s="25"/>
    </row>
    <row r="150" spans="1:28" ht="17.399999999999999">
      <c r="A150" s="15" t="s">
        <v>33</v>
      </c>
      <c r="B150" s="15">
        <v>23</v>
      </c>
      <c r="C150" s="15" t="s">
        <v>32</v>
      </c>
      <c r="D150" s="15" t="s">
        <v>149</v>
      </c>
      <c r="E150" s="15">
        <v>-3.6309459999999998</v>
      </c>
      <c r="F150" s="15">
        <v>40.516778000000002</v>
      </c>
      <c r="G150" s="15">
        <v>2.0738620000000001</v>
      </c>
      <c r="H150" s="12"/>
      <c r="I150" s="14"/>
      <c r="J150" s="1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25"/>
      <c r="Z150" s="25"/>
      <c r="AA150" s="25"/>
      <c r="AB150" s="25"/>
    </row>
    <row r="151" spans="1:28" ht="17.399999999999999">
      <c r="A151" s="19" t="s">
        <v>33</v>
      </c>
      <c r="B151" s="19">
        <v>24</v>
      </c>
      <c r="C151" s="19" t="s">
        <v>32</v>
      </c>
      <c r="D151" s="19" t="s">
        <v>151</v>
      </c>
      <c r="E151" s="19">
        <v>-3.6314609999999998</v>
      </c>
      <c r="F151" s="19">
        <v>40.509721999999996</v>
      </c>
      <c r="G151" s="19">
        <v>2.2512780000000001</v>
      </c>
      <c r="H151" s="16"/>
      <c r="I151" s="18"/>
      <c r="J151" s="18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25"/>
      <c r="Z151" s="25"/>
      <c r="AA151" s="25"/>
      <c r="AB151" s="25"/>
    </row>
    <row r="152" spans="1:28" ht="17.399999999999999">
      <c r="A152" s="15" t="s">
        <v>33</v>
      </c>
      <c r="B152" s="15">
        <v>25</v>
      </c>
      <c r="C152" s="15" t="s">
        <v>32</v>
      </c>
      <c r="D152" s="15" t="s">
        <v>153</v>
      </c>
      <c r="E152" s="15">
        <v>-3.6398299999999999</v>
      </c>
      <c r="F152" s="15">
        <v>40.509689999999999</v>
      </c>
      <c r="G152" s="15">
        <v>1.6486160000000001</v>
      </c>
      <c r="H152" s="12"/>
      <c r="I152" s="14"/>
      <c r="J152" s="1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25"/>
      <c r="Z152" s="25"/>
      <c r="AA152" s="25"/>
      <c r="AB152" s="25"/>
    </row>
    <row r="153" spans="1:28" ht="17.399999999999999">
      <c r="A153" s="19" t="s">
        <v>33</v>
      </c>
      <c r="B153" s="19">
        <v>26</v>
      </c>
      <c r="C153" s="19" t="s">
        <v>32</v>
      </c>
      <c r="D153" s="19" t="s">
        <v>155</v>
      </c>
      <c r="E153" s="19">
        <v>-3.6235219999999999</v>
      </c>
      <c r="F153" s="19">
        <v>40.511108999999998</v>
      </c>
      <c r="G153" s="19">
        <v>2.8189869999999999</v>
      </c>
      <c r="H153" s="16"/>
      <c r="I153" s="18"/>
      <c r="J153" s="18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25"/>
      <c r="Z153" s="25"/>
      <c r="AA153" s="25"/>
      <c r="AB153" s="25"/>
    </row>
    <row r="154" spans="1:28" ht="17.399999999999999">
      <c r="A154" s="15" t="s">
        <v>33</v>
      </c>
      <c r="B154" s="15">
        <v>27</v>
      </c>
      <c r="C154" s="15" t="s">
        <v>32</v>
      </c>
      <c r="D154" s="15" t="s">
        <v>157</v>
      </c>
      <c r="E154" s="15">
        <v>-3.6238220000000001</v>
      </c>
      <c r="F154" s="15">
        <v>40.515023999999997</v>
      </c>
      <c r="G154" s="15">
        <v>2.6960199999999999</v>
      </c>
      <c r="H154" s="12"/>
      <c r="I154" s="14"/>
      <c r="J154" s="1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25"/>
      <c r="Z154" s="25"/>
      <c r="AA154" s="25"/>
      <c r="AB154" s="25"/>
    </row>
    <row r="155" spans="1:28" ht="17.399999999999999">
      <c r="A155" s="19" t="s">
        <v>33</v>
      </c>
      <c r="B155" s="19">
        <v>28</v>
      </c>
      <c r="C155" s="19" t="s">
        <v>32</v>
      </c>
      <c r="D155" s="19" t="s">
        <v>159</v>
      </c>
      <c r="E155" s="19">
        <v>-3.6162800000000002</v>
      </c>
      <c r="F155" s="19">
        <v>40.516105000000003</v>
      </c>
      <c r="G155" s="19">
        <v>3.315213</v>
      </c>
      <c r="H155" s="16"/>
      <c r="I155" s="18"/>
      <c r="J155" s="18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25"/>
      <c r="Z155" s="25"/>
      <c r="AA155" s="25"/>
      <c r="AB155" s="25"/>
    </row>
    <row r="156" spans="1:28" ht="17.399999999999999">
      <c r="A156" s="15" t="s">
        <v>33</v>
      </c>
      <c r="B156" s="15">
        <v>29</v>
      </c>
      <c r="C156" s="15" t="s">
        <v>32</v>
      </c>
      <c r="D156" s="15" t="s">
        <v>161</v>
      </c>
      <c r="E156" s="15">
        <v>-3.6153360000000001</v>
      </c>
      <c r="F156" s="15">
        <v>40.511814999999999</v>
      </c>
      <c r="G156" s="15">
        <v>3.4675500000000001</v>
      </c>
      <c r="H156" s="12"/>
      <c r="I156" s="14"/>
      <c r="J156" s="1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25"/>
      <c r="Z156" s="25"/>
      <c r="AA156" s="25"/>
      <c r="AB156" s="25"/>
    </row>
    <row r="157" spans="1:28" ht="17.399999999999999">
      <c r="A157" s="19" t="s">
        <v>33</v>
      </c>
      <c r="B157" s="19">
        <v>30</v>
      </c>
      <c r="C157" s="19" t="s">
        <v>32</v>
      </c>
      <c r="D157" s="19" t="s">
        <v>163</v>
      </c>
      <c r="E157" s="19">
        <v>-3.610023</v>
      </c>
      <c r="F157" s="19">
        <v>40.51493</v>
      </c>
      <c r="G157" s="19">
        <v>3.8543539999999998</v>
      </c>
      <c r="H157" s="16"/>
      <c r="I157" s="18"/>
      <c r="J157" s="18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25"/>
      <c r="Z157" s="25"/>
      <c r="AA157" s="25"/>
      <c r="AB157" s="25"/>
    </row>
    <row r="158" spans="1:28" ht="17.399999999999999">
      <c r="A158" s="19" t="s">
        <v>46</v>
      </c>
      <c r="B158" s="19">
        <v>1</v>
      </c>
      <c r="C158" s="19" t="s">
        <v>45</v>
      </c>
      <c r="D158" s="19" t="s">
        <v>424</v>
      </c>
      <c r="E158" s="19">
        <v>-3.8951720000000001</v>
      </c>
      <c r="F158" s="19">
        <v>40.504393999999998</v>
      </c>
      <c r="G158" s="19">
        <v>1.341377</v>
      </c>
      <c r="H158" s="16"/>
      <c r="I158" s="18"/>
      <c r="J158" s="18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25"/>
      <c r="Z158" s="25"/>
      <c r="AA158" s="25"/>
      <c r="AB158" s="25"/>
    </row>
    <row r="159" spans="1:28" ht="17.399999999999999">
      <c r="A159" s="15" t="s">
        <v>46</v>
      </c>
      <c r="B159" s="15">
        <v>2</v>
      </c>
      <c r="C159" s="15" t="s">
        <v>45</v>
      </c>
      <c r="D159" s="15" t="s">
        <v>426</v>
      </c>
      <c r="E159" s="15">
        <v>-3.9065880000000002</v>
      </c>
      <c r="F159" s="15">
        <v>40.505960000000002</v>
      </c>
      <c r="G159" s="15">
        <v>1.3465100000000001</v>
      </c>
      <c r="H159" s="12"/>
      <c r="I159" s="14"/>
      <c r="J159" s="1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25"/>
      <c r="Z159" s="25"/>
      <c r="AA159" s="25"/>
      <c r="AB159" s="25"/>
    </row>
    <row r="160" spans="1:28" ht="17.399999999999999">
      <c r="A160" s="19" t="s">
        <v>46</v>
      </c>
      <c r="B160" s="19">
        <v>3</v>
      </c>
      <c r="C160" s="19" t="s">
        <v>45</v>
      </c>
      <c r="D160" s="19" t="s">
        <v>428</v>
      </c>
      <c r="E160" s="19">
        <v>-3.9051279999999999</v>
      </c>
      <c r="F160" s="19">
        <v>40.510266999999999</v>
      </c>
      <c r="G160" s="19">
        <v>0.88718900000000001</v>
      </c>
      <c r="H160" s="16"/>
      <c r="I160" s="18"/>
      <c r="J160" s="18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25"/>
      <c r="Z160" s="25"/>
      <c r="AA160" s="25"/>
      <c r="AB160" s="25"/>
    </row>
    <row r="161" spans="1:28" ht="17.399999999999999">
      <c r="A161" s="15" t="s">
        <v>46</v>
      </c>
      <c r="B161" s="15">
        <v>4</v>
      </c>
      <c r="C161" s="15" t="s">
        <v>45</v>
      </c>
      <c r="D161" s="15" t="s">
        <v>430</v>
      </c>
      <c r="E161" s="15">
        <v>-3.9128530000000001</v>
      </c>
      <c r="F161" s="15">
        <v>40.511963999999999</v>
      </c>
      <c r="G161" s="15">
        <v>1.329186</v>
      </c>
      <c r="H161" s="12"/>
      <c r="I161" s="14"/>
      <c r="J161" s="1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25"/>
      <c r="Z161" s="25"/>
      <c r="AA161" s="25"/>
      <c r="AB161" s="25"/>
    </row>
    <row r="162" spans="1:28" ht="17.399999999999999">
      <c r="A162" s="19" t="s">
        <v>46</v>
      </c>
      <c r="B162" s="19">
        <v>5</v>
      </c>
      <c r="C162" s="19" t="s">
        <v>45</v>
      </c>
      <c r="D162" s="19" t="s">
        <v>432</v>
      </c>
      <c r="E162" s="19">
        <v>-3.9089049999999999</v>
      </c>
      <c r="F162" s="19">
        <v>40.515160999999999</v>
      </c>
      <c r="G162" s="19">
        <v>0.91536399999999996</v>
      </c>
      <c r="H162" s="16"/>
      <c r="I162" s="18"/>
      <c r="J162" s="18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25"/>
      <c r="Z162" s="25"/>
      <c r="AA162" s="25"/>
      <c r="AB162" s="25"/>
    </row>
    <row r="163" spans="1:28" ht="17.399999999999999">
      <c r="A163" s="15" t="s">
        <v>46</v>
      </c>
      <c r="B163" s="15">
        <v>6</v>
      </c>
      <c r="C163" s="15" t="s">
        <v>45</v>
      </c>
      <c r="D163" s="15" t="s">
        <v>434</v>
      </c>
      <c r="E163" s="15">
        <v>-3.9055580000000001</v>
      </c>
      <c r="F163" s="15">
        <v>40.518228000000001</v>
      </c>
      <c r="G163" s="15">
        <v>0.66248799999999997</v>
      </c>
      <c r="H163" s="12"/>
      <c r="I163" s="14"/>
      <c r="J163" s="1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25"/>
      <c r="Z163" s="25"/>
      <c r="AA163" s="25"/>
      <c r="AB163" s="25"/>
    </row>
    <row r="164" spans="1:28" ht="17.399999999999999">
      <c r="A164" s="19" t="s">
        <v>46</v>
      </c>
      <c r="B164" s="19">
        <v>7</v>
      </c>
      <c r="C164" s="19" t="s">
        <v>45</v>
      </c>
      <c r="D164" s="19" t="s">
        <v>436</v>
      </c>
      <c r="E164" s="19">
        <v>-3.916029</v>
      </c>
      <c r="F164" s="19">
        <v>40.515878999999998</v>
      </c>
      <c r="G164" s="19">
        <v>1.5102089999999999</v>
      </c>
      <c r="H164" s="16"/>
      <c r="I164" s="18"/>
      <c r="J164" s="18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25"/>
      <c r="Z164" s="25"/>
      <c r="AA164" s="25"/>
      <c r="AB164" s="25"/>
    </row>
    <row r="165" spans="1:28" ht="17.399999999999999">
      <c r="A165" s="15" t="s">
        <v>46</v>
      </c>
      <c r="B165" s="15">
        <v>8</v>
      </c>
      <c r="C165" s="15" t="s">
        <v>45</v>
      </c>
      <c r="D165" s="15" t="s">
        <v>438</v>
      </c>
      <c r="E165" s="15">
        <v>-3.9122520000000001</v>
      </c>
      <c r="F165" s="15">
        <v>40.519272000000001</v>
      </c>
      <c r="G165" s="15">
        <v>1.237187</v>
      </c>
      <c r="H165" s="12"/>
      <c r="I165" s="14"/>
      <c r="J165" s="1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25"/>
      <c r="Z165" s="25"/>
      <c r="AA165" s="25"/>
      <c r="AB165" s="25"/>
    </row>
    <row r="166" spans="1:28" ht="17.399999999999999">
      <c r="A166" s="19" t="s">
        <v>46</v>
      </c>
      <c r="B166" s="19">
        <v>9</v>
      </c>
      <c r="C166" s="19" t="s">
        <v>45</v>
      </c>
      <c r="D166" s="19" t="s">
        <v>440</v>
      </c>
      <c r="E166" s="19">
        <v>-3.9205779999999999</v>
      </c>
      <c r="F166" s="19">
        <v>40.517510000000001</v>
      </c>
      <c r="G166" s="19">
        <v>1.8994500000000001</v>
      </c>
      <c r="H166" s="16"/>
      <c r="I166" s="18"/>
      <c r="J166" s="18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25"/>
      <c r="Z166" s="25"/>
      <c r="AA166" s="25"/>
      <c r="AB166" s="25"/>
    </row>
    <row r="167" spans="1:28" ht="17.399999999999999">
      <c r="A167" s="15" t="s">
        <v>46</v>
      </c>
      <c r="B167" s="15">
        <v>10</v>
      </c>
      <c r="C167" s="15" t="s">
        <v>45</v>
      </c>
      <c r="D167" s="15" t="s">
        <v>442</v>
      </c>
      <c r="E167" s="15">
        <v>-3.9179170000000001</v>
      </c>
      <c r="F167" s="15">
        <v>40.521425000000001</v>
      </c>
      <c r="G167" s="15">
        <v>1.76597</v>
      </c>
      <c r="H167" s="12"/>
      <c r="I167" s="14"/>
      <c r="J167" s="1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25"/>
      <c r="Z167" s="25"/>
      <c r="AA167" s="25"/>
      <c r="AB167" s="25"/>
    </row>
    <row r="168" spans="1:28" ht="17.399999999999999">
      <c r="A168" s="19" t="s">
        <v>46</v>
      </c>
      <c r="B168" s="19">
        <v>11</v>
      </c>
      <c r="C168" s="19" t="s">
        <v>45</v>
      </c>
      <c r="D168" s="19" t="s">
        <v>444</v>
      </c>
      <c r="E168" s="19">
        <v>-3.9153419999999999</v>
      </c>
      <c r="F168" s="19">
        <v>40.525274000000003</v>
      </c>
      <c r="G168" s="19">
        <v>1.7652030000000001</v>
      </c>
      <c r="H168" s="16"/>
      <c r="I168" s="18"/>
      <c r="J168" s="18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25"/>
      <c r="Z168" s="25"/>
      <c r="AA168" s="25"/>
      <c r="AB168" s="25"/>
    </row>
    <row r="169" spans="1:28" ht="17.399999999999999">
      <c r="A169" s="15" t="s">
        <v>46</v>
      </c>
      <c r="B169" s="15">
        <v>12</v>
      </c>
      <c r="C169" s="15" t="s">
        <v>45</v>
      </c>
      <c r="D169" s="15" t="s">
        <v>446</v>
      </c>
      <c r="E169" s="15">
        <v>-3.9098489999999999</v>
      </c>
      <c r="F169" s="15">
        <v>40.523643</v>
      </c>
      <c r="G169" s="15">
        <v>1.2853760000000001</v>
      </c>
      <c r="H169" s="12"/>
      <c r="I169" s="14"/>
      <c r="J169" s="1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25"/>
      <c r="Z169" s="25"/>
      <c r="AA169" s="25"/>
      <c r="AB169" s="25"/>
    </row>
    <row r="170" spans="1:28" ht="17.399999999999999">
      <c r="A170" s="19" t="s">
        <v>46</v>
      </c>
      <c r="B170" s="19">
        <v>13</v>
      </c>
      <c r="C170" s="19" t="s">
        <v>45</v>
      </c>
      <c r="D170" s="19" t="s">
        <v>448</v>
      </c>
      <c r="E170" s="19">
        <v>-3.9060730000000001</v>
      </c>
      <c r="F170" s="19">
        <v>40.522077000000003</v>
      </c>
      <c r="G170" s="19">
        <v>0.93141200000000002</v>
      </c>
      <c r="H170" s="16"/>
      <c r="I170" s="18"/>
      <c r="J170" s="18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25"/>
      <c r="Z170" s="25"/>
      <c r="AA170" s="25"/>
      <c r="AB170" s="25"/>
    </row>
    <row r="171" spans="1:28" ht="17.399999999999999">
      <c r="A171" s="15" t="s">
        <v>46</v>
      </c>
      <c r="B171" s="15">
        <v>14</v>
      </c>
      <c r="C171" s="15" t="s">
        <v>45</v>
      </c>
      <c r="D171" s="15" t="s">
        <v>450</v>
      </c>
      <c r="E171" s="15">
        <v>-3.9210929999999999</v>
      </c>
      <c r="F171" s="15">
        <v>40.522990999999998</v>
      </c>
      <c r="G171" s="15">
        <v>2.077979</v>
      </c>
      <c r="H171" s="12"/>
      <c r="I171" s="14"/>
      <c r="J171" s="1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25"/>
      <c r="Z171" s="25"/>
      <c r="AA171" s="25"/>
      <c r="AB171" s="25"/>
    </row>
    <row r="172" spans="1:28" ht="17.399999999999999">
      <c r="A172" s="19" t="s">
        <v>46</v>
      </c>
      <c r="B172" s="19">
        <v>15</v>
      </c>
      <c r="C172" s="19" t="s">
        <v>45</v>
      </c>
      <c r="D172" s="19" t="s">
        <v>452</v>
      </c>
      <c r="E172" s="19">
        <v>-3.9313069999999999</v>
      </c>
      <c r="F172" s="19">
        <v>40.520902999999997</v>
      </c>
      <c r="G172" s="19">
        <v>2.848652</v>
      </c>
      <c r="H172" s="16"/>
      <c r="I172" s="18"/>
      <c r="J172" s="18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25"/>
      <c r="Z172" s="25"/>
      <c r="AA172" s="25"/>
      <c r="AB172" s="25"/>
    </row>
    <row r="173" spans="1:28" ht="17.399999999999999">
      <c r="A173" s="15" t="s">
        <v>46</v>
      </c>
      <c r="B173" s="15">
        <v>16</v>
      </c>
      <c r="C173" s="15" t="s">
        <v>45</v>
      </c>
      <c r="D173" s="15" t="s">
        <v>454</v>
      </c>
      <c r="E173" s="15">
        <v>-3.9259849999999998</v>
      </c>
      <c r="F173" s="15">
        <v>40.522143</v>
      </c>
      <c r="G173" s="15">
        <v>2.4410799999999999</v>
      </c>
      <c r="H173" s="12"/>
      <c r="I173" s="14"/>
      <c r="J173" s="1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25"/>
      <c r="Z173" s="25"/>
      <c r="AA173" s="25"/>
      <c r="AB173" s="25"/>
    </row>
    <row r="174" spans="1:28" ht="17.399999999999999">
      <c r="A174" s="19" t="s">
        <v>46</v>
      </c>
      <c r="B174" s="19">
        <v>17</v>
      </c>
      <c r="C174" s="19" t="s">
        <v>45</v>
      </c>
      <c r="D174" s="19" t="s">
        <v>456</v>
      </c>
      <c r="E174" s="19">
        <v>-3.9090280000000002</v>
      </c>
      <c r="F174" s="19">
        <v>40.529980999999999</v>
      </c>
      <c r="G174" s="19">
        <v>1.7823739999999999</v>
      </c>
      <c r="H174" s="16"/>
      <c r="I174" s="18"/>
      <c r="J174" s="18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25"/>
      <c r="Z174" s="25"/>
      <c r="AA174" s="25"/>
      <c r="AB174" s="25"/>
    </row>
    <row r="175" spans="1:28" ht="17.399999999999999">
      <c r="A175" s="15" t="s">
        <v>46</v>
      </c>
      <c r="B175" s="15">
        <v>18</v>
      </c>
      <c r="C175" s="15" t="s">
        <v>45</v>
      </c>
      <c r="D175" s="15" t="s">
        <v>458</v>
      </c>
      <c r="E175" s="15">
        <v>-3.907397</v>
      </c>
      <c r="F175" s="15">
        <v>40.534221000000002</v>
      </c>
      <c r="G175" s="15">
        <v>2.146112</v>
      </c>
      <c r="H175" s="12"/>
      <c r="I175" s="14"/>
      <c r="J175" s="1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25"/>
      <c r="Z175" s="25"/>
      <c r="AA175" s="25"/>
      <c r="AB175" s="25"/>
    </row>
    <row r="176" spans="1:28" ht="17.399999999999999">
      <c r="A176" s="19" t="s">
        <v>46</v>
      </c>
      <c r="B176" s="19">
        <v>19</v>
      </c>
      <c r="C176" s="19" t="s">
        <v>45</v>
      </c>
      <c r="D176" s="19" t="s">
        <v>460</v>
      </c>
      <c r="E176" s="19">
        <v>-3.9016470000000001</v>
      </c>
      <c r="F176" s="19">
        <v>40.535265000000003</v>
      </c>
      <c r="G176" s="19">
        <v>2.1357979999999999</v>
      </c>
      <c r="H176" s="16"/>
      <c r="I176" s="18"/>
      <c r="J176" s="18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25"/>
      <c r="Z176" s="25"/>
      <c r="AA176" s="25"/>
      <c r="AB176" s="25"/>
    </row>
    <row r="177" spans="1:28" ht="17.399999999999999">
      <c r="A177" s="15" t="s">
        <v>46</v>
      </c>
      <c r="B177" s="15">
        <v>20</v>
      </c>
      <c r="C177" s="15" t="s">
        <v>45</v>
      </c>
      <c r="D177" s="15" t="s">
        <v>462</v>
      </c>
      <c r="E177" s="15">
        <v>-3.900874</v>
      </c>
      <c r="F177" s="15">
        <v>40.531610999999998</v>
      </c>
      <c r="G177" s="15">
        <v>1.7243900000000001</v>
      </c>
      <c r="H177" s="12"/>
      <c r="I177" s="14"/>
      <c r="J177" s="1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25"/>
      <c r="Z177" s="25"/>
      <c r="AA177" s="25"/>
      <c r="AB177" s="25"/>
    </row>
    <row r="178" spans="1:28" ht="17.399999999999999">
      <c r="A178" s="19" t="s">
        <v>46</v>
      </c>
      <c r="B178" s="19">
        <v>21</v>
      </c>
      <c r="C178" s="19" t="s">
        <v>45</v>
      </c>
      <c r="D178" s="19" t="s">
        <v>464</v>
      </c>
      <c r="E178" s="19">
        <v>-3.894952</v>
      </c>
      <c r="F178" s="19">
        <v>40.533633999999999</v>
      </c>
      <c r="G178" s="19">
        <v>1.9531559999999999</v>
      </c>
      <c r="H178" s="16"/>
      <c r="I178" s="18"/>
      <c r="J178" s="18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25"/>
      <c r="Z178" s="25"/>
      <c r="AA178" s="25"/>
      <c r="AB178" s="25"/>
    </row>
    <row r="179" spans="1:28" ht="17.399999999999999">
      <c r="A179" s="15" t="s">
        <v>46</v>
      </c>
      <c r="B179" s="15">
        <v>22</v>
      </c>
      <c r="C179" s="15" t="s">
        <v>45</v>
      </c>
      <c r="D179" s="15" t="s">
        <v>466</v>
      </c>
      <c r="E179" s="15">
        <v>-3.8987289999999999</v>
      </c>
      <c r="F179" s="15">
        <v>40.539831</v>
      </c>
      <c r="G179" s="15">
        <v>2.6236250000000001</v>
      </c>
      <c r="H179" s="12"/>
      <c r="I179" s="14"/>
      <c r="J179" s="1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25"/>
      <c r="Z179" s="25"/>
      <c r="AA179" s="25"/>
      <c r="AB179" s="25"/>
    </row>
    <row r="180" spans="1:28" ht="17.399999999999999">
      <c r="A180" s="19" t="s">
        <v>46</v>
      </c>
      <c r="B180" s="19">
        <v>23</v>
      </c>
      <c r="C180" s="19" t="s">
        <v>45</v>
      </c>
      <c r="D180" s="19" t="s">
        <v>468</v>
      </c>
      <c r="E180" s="19">
        <v>-3.8938359999999999</v>
      </c>
      <c r="F180" s="19">
        <v>40.538004000000001</v>
      </c>
      <c r="G180" s="19">
        <v>2.4476119999999999</v>
      </c>
      <c r="H180" s="16"/>
      <c r="I180" s="18"/>
      <c r="J180" s="18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25"/>
      <c r="Z180" s="25"/>
      <c r="AA180" s="25"/>
      <c r="AB180" s="25"/>
    </row>
    <row r="181" spans="1:28" ht="17.399999999999999">
      <c r="A181" s="15" t="s">
        <v>46</v>
      </c>
      <c r="B181" s="15">
        <v>24</v>
      </c>
      <c r="C181" s="15" t="s">
        <v>45</v>
      </c>
      <c r="D181" s="15" t="s">
        <v>470</v>
      </c>
      <c r="E181" s="15">
        <v>-3.9016470000000001</v>
      </c>
      <c r="F181" s="15">
        <v>40.544136000000002</v>
      </c>
      <c r="G181" s="15">
        <v>3.1157819999999998</v>
      </c>
      <c r="H181" s="12"/>
      <c r="I181" s="14"/>
      <c r="J181" s="1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25"/>
      <c r="Z181" s="25"/>
      <c r="AA181" s="25"/>
      <c r="AB181" s="25"/>
    </row>
    <row r="182" spans="1:28" ht="17.399999999999999">
      <c r="A182" s="19" t="s">
        <v>46</v>
      </c>
      <c r="B182" s="19">
        <v>25</v>
      </c>
      <c r="C182" s="19" t="s">
        <v>45</v>
      </c>
      <c r="D182" s="19" t="s">
        <v>472</v>
      </c>
      <c r="E182" s="19">
        <v>-3.8968400000000001</v>
      </c>
      <c r="F182" s="19">
        <v>40.546092000000002</v>
      </c>
      <c r="G182" s="19">
        <v>3.321294</v>
      </c>
      <c r="H182" s="16"/>
      <c r="I182" s="18"/>
      <c r="J182" s="18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25"/>
      <c r="Z182" s="25"/>
      <c r="AA182" s="25"/>
      <c r="AB182" s="25"/>
    </row>
    <row r="183" spans="1:28" ht="17.399999999999999">
      <c r="A183" s="15" t="s">
        <v>46</v>
      </c>
      <c r="B183" s="15">
        <v>26</v>
      </c>
      <c r="C183" s="15" t="s">
        <v>45</v>
      </c>
      <c r="D183" s="15" t="s">
        <v>474</v>
      </c>
      <c r="E183" s="15">
        <v>-3.9007879999999999</v>
      </c>
      <c r="F183" s="15">
        <v>40.548896999999997</v>
      </c>
      <c r="G183" s="15">
        <v>3.6380270000000001</v>
      </c>
      <c r="H183" s="12"/>
      <c r="I183" s="14"/>
      <c r="J183" s="1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25"/>
      <c r="Z183" s="25"/>
      <c r="AA183" s="25"/>
      <c r="AB183" s="25"/>
    </row>
    <row r="184" spans="1:28" ht="17.399999999999999">
      <c r="A184" s="19" t="s">
        <v>46</v>
      </c>
      <c r="B184" s="19">
        <v>27</v>
      </c>
      <c r="C184" s="19" t="s">
        <v>45</v>
      </c>
      <c r="D184" s="19" t="s">
        <v>476</v>
      </c>
      <c r="E184" s="19">
        <v>-3.906711</v>
      </c>
      <c r="F184" s="19">
        <v>40.548766000000001</v>
      </c>
      <c r="G184" s="19">
        <v>3.688053</v>
      </c>
      <c r="H184" s="16"/>
      <c r="I184" s="18"/>
      <c r="J184" s="18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25"/>
      <c r="Z184" s="25"/>
      <c r="AA184" s="25"/>
      <c r="AB184" s="25"/>
    </row>
    <row r="185" spans="1:28" ht="17.399999999999999">
      <c r="A185" s="15" t="s">
        <v>46</v>
      </c>
      <c r="B185" s="15">
        <v>28</v>
      </c>
      <c r="C185" s="15" t="s">
        <v>45</v>
      </c>
      <c r="D185" s="15" t="s">
        <v>478</v>
      </c>
      <c r="E185" s="15">
        <v>-3.9136630000000001</v>
      </c>
      <c r="F185" s="15">
        <v>40.542178999999997</v>
      </c>
      <c r="G185" s="15">
        <v>3.1675960000000001</v>
      </c>
      <c r="H185" s="12"/>
      <c r="I185" s="14"/>
      <c r="J185" s="1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25"/>
      <c r="Z185" s="25"/>
      <c r="AA185" s="25"/>
      <c r="AB185" s="25"/>
    </row>
    <row r="186" spans="1:28" ht="17.399999999999999">
      <c r="A186" s="19" t="s">
        <v>46</v>
      </c>
      <c r="B186" s="19">
        <v>29</v>
      </c>
      <c r="C186" s="19" t="s">
        <v>45</v>
      </c>
      <c r="D186" s="19" t="s">
        <v>480</v>
      </c>
      <c r="E186" s="19">
        <v>-3.9219889999999999</v>
      </c>
      <c r="F186" s="19">
        <v>40.547657000000001</v>
      </c>
      <c r="G186" s="19">
        <v>4.031892</v>
      </c>
      <c r="H186" s="16"/>
      <c r="I186" s="18"/>
      <c r="J186" s="18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25"/>
      <c r="Z186" s="25"/>
      <c r="AA186" s="25"/>
      <c r="AB186" s="25"/>
    </row>
    <row r="187" spans="1:28" ht="17.399999999999999">
      <c r="A187" s="15" t="s">
        <v>46</v>
      </c>
      <c r="B187" s="15">
        <v>30</v>
      </c>
      <c r="C187" s="15" t="s">
        <v>45</v>
      </c>
      <c r="D187" s="15" t="s">
        <v>482</v>
      </c>
      <c r="E187" s="15">
        <v>-3.9179550000000001</v>
      </c>
      <c r="F187" s="15">
        <v>40.544331</v>
      </c>
      <c r="G187" s="15">
        <v>3.5429870000000001</v>
      </c>
      <c r="H187" s="12"/>
      <c r="I187" s="14"/>
      <c r="J187" s="1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25"/>
      <c r="Z187" s="25"/>
      <c r="AA187" s="25"/>
      <c r="AB187" s="25"/>
    </row>
    <row r="188" spans="1:28" ht="17.399999999999999">
      <c r="A188" s="19" t="s">
        <v>46</v>
      </c>
      <c r="B188" s="19">
        <v>31</v>
      </c>
      <c r="C188" s="19" t="s">
        <v>45</v>
      </c>
      <c r="D188" s="19" t="s">
        <v>484</v>
      </c>
      <c r="E188" s="19">
        <v>-3.9243060000000001</v>
      </c>
      <c r="F188" s="19">
        <v>40.541983000000002</v>
      </c>
      <c r="G188" s="19">
        <v>3.6156890000000002</v>
      </c>
      <c r="H188" s="16"/>
      <c r="I188" s="18"/>
      <c r="J188" s="18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25"/>
      <c r="Z188" s="25"/>
      <c r="AA188" s="25"/>
      <c r="AB188" s="25"/>
    </row>
    <row r="189" spans="1:28" ht="17.399999999999999">
      <c r="A189" s="15" t="s">
        <v>46</v>
      </c>
      <c r="B189" s="15">
        <v>32</v>
      </c>
      <c r="C189" s="15" t="s">
        <v>45</v>
      </c>
      <c r="D189" s="15" t="s">
        <v>486</v>
      </c>
      <c r="E189" s="15">
        <v>-3.9195850000000001</v>
      </c>
      <c r="F189" s="15">
        <v>40.538851999999999</v>
      </c>
      <c r="G189" s="15">
        <v>3.0980439999999998</v>
      </c>
      <c r="H189" s="12"/>
      <c r="I189" s="14"/>
      <c r="J189" s="1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25"/>
      <c r="Z189" s="25"/>
      <c r="AA189" s="25"/>
      <c r="AB189" s="25"/>
    </row>
    <row r="190" spans="1:28" ht="17.399999999999999">
      <c r="A190" s="19" t="s">
        <v>46</v>
      </c>
      <c r="B190" s="19">
        <v>33</v>
      </c>
      <c r="C190" s="19" t="s">
        <v>45</v>
      </c>
      <c r="D190" s="19" t="s">
        <v>488</v>
      </c>
      <c r="E190" s="19">
        <v>-3.9227609999999999</v>
      </c>
      <c r="F190" s="19">
        <v>40.535525999999997</v>
      </c>
      <c r="G190" s="19">
        <v>2.9864440000000001</v>
      </c>
      <c r="H190" s="16"/>
      <c r="I190" s="18"/>
      <c r="J190" s="18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25"/>
      <c r="Z190" s="25"/>
      <c r="AA190" s="25"/>
      <c r="AB190" s="25"/>
    </row>
    <row r="191" spans="1:28" ht="17.399999999999999">
      <c r="A191" s="15" t="s">
        <v>46</v>
      </c>
      <c r="B191" s="15">
        <v>34</v>
      </c>
      <c r="C191" s="15" t="s">
        <v>45</v>
      </c>
      <c r="D191" s="15" t="s">
        <v>490</v>
      </c>
      <c r="E191" s="15">
        <v>-3.9276529999999998</v>
      </c>
      <c r="F191" s="15">
        <v>40.536633999999999</v>
      </c>
      <c r="G191" s="15">
        <v>3.3692850000000001</v>
      </c>
      <c r="H191" s="12"/>
      <c r="I191" s="14"/>
      <c r="J191" s="1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25"/>
      <c r="Z191" s="25"/>
      <c r="AA191" s="25"/>
      <c r="AB191" s="25"/>
    </row>
    <row r="192" spans="1:28" ht="17.399999999999999">
      <c r="A192" s="19" t="s">
        <v>46</v>
      </c>
      <c r="B192" s="19">
        <v>35</v>
      </c>
      <c r="C192" s="19" t="s">
        <v>45</v>
      </c>
      <c r="D192" s="19" t="s">
        <v>492</v>
      </c>
      <c r="E192" s="19">
        <v>-3.922933</v>
      </c>
      <c r="F192" s="19">
        <v>40.530372</v>
      </c>
      <c r="G192" s="19">
        <v>2.6172970000000002</v>
      </c>
      <c r="H192" s="16"/>
      <c r="I192" s="18"/>
      <c r="J192" s="18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25"/>
      <c r="Z192" s="25"/>
      <c r="AA192" s="25"/>
      <c r="AB192" s="25"/>
    </row>
    <row r="193" spans="1:28" ht="17.399999999999999">
      <c r="A193" s="15" t="s">
        <v>46</v>
      </c>
      <c r="B193" s="15">
        <v>36</v>
      </c>
      <c r="C193" s="15" t="s">
        <v>45</v>
      </c>
      <c r="D193" s="15" t="s">
        <v>494</v>
      </c>
      <c r="E193" s="15">
        <v>-3.9317730000000002</v>
      </c>
      <c r="F193" s="15">
        <v>40.533437999999997</v>
      </c>
      <c r="G193" s="15">
        <v>3.423988</v>
      </c>
      <c r="H193" s="12"/>
      <c r="I193" s="14"/>
      <c r="J193" s="1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25"/>
      <c r="Z193" s="25"/>
      <c r="AA193" s="25"/>
      <c r="AB193" s="25"/>
    </row>
    <row r="194" spans="1:28" ht="17.399999999999999">
      <c r="A194" s="19" t="s">
        <v>46</v>
      </c>
      <c r="B194" s="19">
        <v>37</v>
      </c>
      <c r="C194" s="19" t="s">
        <v>45</v>
      </c>
      <c r="D194" s="19" t="s">
        <v>496</v>
      </c>
      <c r="E194" s="19">
        <v>-3.934606</v>
      </c>
      <c r="F194" s="19">
        <v>40.529719999999998</v>
      </c>
      <c r="G194" s="19">
        <v>3.4251200000000002</v>
      </c>
      <c r="H194" s="16"/>
      <c r="I194" s="18"/>
      <c r="J194" s="18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25"/>
      <c r="Z194" s="25"/>
      <c r="AA194" s="25"/>
      <c r="AB194" s="25"/>
    </row>
    <row r="195" spans="1:28" ht="17.399999999999999">
      <c r="A195" s="15" t="s">
        <v>46</v>
      </c>
      <c r="B195" s="15">
        <v>38</v>
      </c>
      <c r="C195" s="15" t="s">
        <v>45</v>
      </c>
      <c r="D195" s="15" t="s">
        <v>498</v>
      </c>
      <c r="E195" s="15">
        <v>-3.9327169999999998</v>
      </c>
      <c r="F195" s="15">
        <v>40.526653000000003</v>
      </c>
      <c r="G195" s="15">
        <v>3.141308</v>
      </c>
      <c r="H195" s="12"/>
      <c r="I195" s="14"/>
      <c r="J195" s="14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25"/>
      <c r="Z195" s="25"/>
      <c r="AA195" s="25"/>
      <c r="AB195" s="25"/>
    </row>
    <row r="196" spans="1:28" ht="17.399999999999999">
      <c r="A196" s="19" t="s">
        <v>46</v>
      </c>
      <c r="B196" s="19">
        <v>39</v>
      </c>
      <c r="C196" s="19" t="s">
        <v>45</v>
      </c>
      <c r="D196" s="19" t="s">
        <v>500</v>
      </c>
      <c r="E196" s="19">
        <v>-3.928426</v>
      </c>
      <c r="F196" s="19">
        <v>40.531416</v>
      </c>
      <c r="G196" s="19">
        <v>3.0639189999999998</v>
      </c>
      <c r="H196" s="16"/>
      <c r="I196" s="18"/>
      <c r="J196" s="18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25"/>
      <c r="Z196" s="25"/>
      <c r="AA196" s="25"/>
      <c r="AB196" s="25"/>
    </row>
    <row r="197" spans="1:28" ht="17.399999999999999">
      <c r="A197" s="15" t="s">
        <v>46</v>
      </c>
      <c r="B197" s="15">
        <v>40</v>
      </c>
      <c r="C197" s="15" t="s">
        <v>45</v>
      </c>
      <c r="D197" s="15" t="s">
        <v>502</v>
      </c>
      <c r="E197" s="15">
        <v>-3.9135770000000001</v>
      </c>
      <c r="F197" s="15">
        <v>40.547266</v>
      </c>
      <c r="G197" s="15">
        <v>3.687478</v>
      </c>
      <c r="H197" s="12"/>
      <c r="I197" s="14"/>
      <c r="J197" s="14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25"/>
      <c r="Z197" s="25"/>
      <c r="AA197" s="25"/>
      <c r="AB197" s="25"/>
    </row>
    <row r="198" spans="1:28" ht="17.399999999999999">
      <c r="A198" s="19" t="s">
        <v>46</v>
      </c>
      <c r="B198" s="19">
        <v>41</v>
      </c>
      <c r="C198" s="19" t="s">
        <v>45</v>
      </c>
      <c r="D198" s="19" t="s">
        <v>504</v>
      </c>
      <c r="E198" s="19">
        <v>-3.9080840000000001</v>
      </c>
      <c r="F198" s="19">
        <v>40.544462000000003</v>
      </c>
      <c r="G198" s="19">
        <v>3.248075</v>
      </c>
      <c r="H198" s="16"/>
      <c r="I198" s="18"/>
      <c r="J198" s="18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25"/>
      <c r="Z198" s="25"/>
      <c r="AA198" s="25"/>
      <c r="AB198" s="25"/>
    </row>
    <row r="199" spans="1:28" ht="17.399999999999999">
      <c r="A199" s="15" t="s">
        <v>46</v>
      </c>
      <c r="B199" s="15">
        <v>42</v>
      </c>
      <c r="C199" s="15" t="s">
        <v>45</v>
      </c>
      <c r="D199" s="15" t="s">
        <v>506</v>
      </c>
      <c r="E199" s="15">
        <v>-3.9013610000000001</v>
      </c>
      <c r="F199" s="15">
        <v>40.552933000000003</v>
      </c>
      <c r="G199" s="15">
        <v>4.088978</v>
      </c>
      <c r="H199" s="12"/>
      <c r="I199" s="14"/>
      <c r="J199" s="14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25"/>
      <c r="Z199" s="25"/>
      <c r="AA199" s="25"/>
      <c r="AB199" s="25"/>
    </row>
    <row r="200" spans="1:28" ht="17.399999999999999">
      <c r="A200" s="19" t="s">
        <v>46</v>
      </c>
      <c r="B200" s="19">
        <v>43</v>
      </c>
      <c r="C200" s="19" t="s">
        <v>45</v>
      </c>
      <c r="D200" s="19" t="s">
        <v>508</v>
      </c>
      <c r="E200" s="19">
        <v>-3.9079700000000002</v>
      </c>
      <c r="F200" s="19">
        <v>40.557628000000001</v>
      </c>
      <c r="G200" s="19">
        <v>4.6760570000000001</v>
      </c>
      <c r="H200" s="16"/>
      <c r="I200" s="18"/>
      <c r="J200" s="18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25"/>
      <c r="Z200" s="25"/>
      <c r="AA200" s="25"/>
      <c r="AB200" s="25"/>
    </row>
    <row r="201" spans="1:28" ht="17.399999999999999">
      <c r="A201" s="15" t="s">
        <v>46</v>
      </c>
      <c r="B201" s="15">
        <v>44</v>
      </c>
      <c r="C201" s="15" t="s">
        <v>45</v>
      </c>
      <c r="D201" s="15" t="s">
        <v>510</v>
      </c>
      <c r="E201" s="15">
        <v>-3.9403280000000001</v>
      </c>
      <c r="F201" s="15">
        <v>40.531604000000002</v>
      </c>
      <c r="G201" s="15">
        <v>3.9516979999999999</v>
      </c>
      <c r="H201" s="12"/>
      <c r="I201" s="14"/>
      <c r="J201" s="14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25"/>
      <c r="Z201" s="25"/>
      <c r="AA201" s="25"/>
      <c r="AB201" s="25"/>
    </row>
    <row r="202" spans="1:28" ht="17.399999999999999">
      <c r="A202" s="19" t="s">
        <v>46</v>
      </c>
      <c r="B202" s="19">
        <v>45</v>
      </c>
      <c r="C202" s="19" t="s">
        <v>45</v>
      </c>
      <c r="D202" s="19" t="s">
        <v>512</v>
      </c>
      <c r="E202" s="19">
        <v>-3.9433319999999998</v>
      </c>
      <c r="F202" s="19">
        <v>40.535713999999999</v>
      </c>
      <c r="G202" s="19">
        <v>4.3885509999999996</v>
      </c>
      <c r="H202" s="16"/>
      <c r="I202" s="18"/>
      <c r="J202" s="18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25"/>
      <c r="Z202" s="25"/>
      <c r="AA202" s="25"/>
      <c r="AB202" s="25"/>
    </row>
    <row r="203" spans="1:28" ht="17.399999999999999">
      <c r="A203" s="15" t="s">
        <v>46</v>
      </c>
      <c r="B203" s="15">
        <v>46</v>
      </c>
      <c r="C203" s="15" t="s">
        <v>45</v>
      </c>
      <c r="D203" s="15" t="s">
        <v>514</v>
      </c>
      <c r="E203" s="15">
        <v>-3.9466800000000002</v>
      </c>
      <c r="F203" s="15">
        <v>40.540345000000002</v>
      </c>
      <c r="G203" s="15">
        <v>4.8983549999999996</v>
      </c>
      <c r="H203" s="12"/>
      <c r="I203" s="14"/>
      <c r="J203" s="14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25"/>
      <c r="Z203" s="25"/>
      <c r="AA203" s="25"/>
      <c r="AB203" s="25"/>
    </row>
    <row r="204" spans="1:28" ht="17.399999999999999">
      <c r="A204" s="19" t="s">
        <v>46</v>
      </c>
      <c r="B204" s="19">
        <v>47</v>
      </c>
      <c r="C204" s="19" t="s">
        <v>45</v>
      </c>
      <c r="D204" s="19" t="s">
        <v>516</v>
      </c>
      <c r="E204" s="19">
        <v>-3.9384399999999999</v>
      </c>
      <c r="F204" s="19">
        <v>40.538975000000001</v>
      </c>
      <c r="G204" s="19">
        <v>4.2397030000000004</v>
      </c>
      <c r="H204" s="16"/>
      <c r="I204" s="18"/>
      <c r="J204" s="18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25"/>
      <c r="Z204" s="25"/>
      <c r="AA204" s="25"/>
      <c r="AB204" s="25"/>
    </row>
    <row r="205" spans="1:28" ht="17.399999999999999">
      <c r="A205" s="15" t="s">
        <v>46</v>
      </c>
      <c r="B205" s="15">
        <v>48</v>
      </c>
      <c r="C205" s="15" t="s">
        <v>45</v>
      </c>
      <c r="D205" s="15" t="s">
        <v>518</v>
      </c>
      <c r="E205" s="15">
        <v>-3.9351790000000002</v>
      </c>
      <c r="F205" s="15">
        <v>40.545758999999997</v>
      </c>
      <c r="G205" s="15">
        <v>4.5339780000000003</v>
      </c>
      <c r="H205" s="12"/>
      <c r="I205" s="14"/>
      <c r="J205" s="14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25"/>
      <c r="Z205" s="25"/>
      <c r="AA205" s="25"/>
      <c r="AB205" s="25"/>
    </row>
    <row r="206" spans="1:28" ht="17.399999999999999">
      <c r="A206" s="19" t="s">
        <v>46</v>
      </c>
      <c r="B206" s="19">
        <v>49</v>
      </c>
      <c r="C206" s="19" t="s">
        <v>45</v>
      </c>
      <c r="D206" s="19" t="s">
        <v>520</v>
      </c>
      <c r="E206" s="19">
        <v>-3.9284840000000001</v>
      </c>
      <c r="F206" s="19">
        <v>40.545758999999997</v>
      </c>
      <c r="G206" s="19">
        <v>4.1638400000000004</v>
      </c>
      <c r="H206" s="16"/>
      <c r="I206" s="18"/>
      <c r="J206" s="18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25"/>
      <c r="Z206" s="25"/>
      <c r="AA206" s="25"/>
      <c r="AB206" s="25"/>
    </row>
    <row r="207" spans="1:28" ht="17.399999999999999">
      <c r="A207" s="15" t="s">
        <v>46</v>
      </c>
      <c r="B207" s="15">
        <v>50</v>
      </c>
      <c r="C207" s="15" t="s">
        <v>45</v>
      </c>
      <c r="D207" s="15" t="s">
        <v>522</v>
      </c>
      <c r="E207" s="15">
        <v>-3.9318309999999999</v>
      </c>
      <c r="F207" s="15">
        <v>40.540345000000002</v>
      </c>
      <c r="G207" s="15">
        <v>3.9087109999999998</v>
      </c>
      <c r="H207" s="12"/>
      <c r="I207" s="14"/>
      <c r="J207" s="14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25"/>
      <c r="Z207" s="25"/>
      <c r="AA207" s="25"/>
      <c r="AB207" s="25"/>
    </row>
    <row r="208" spans="1:28" ht="17.399999999999999">
      <c r="A208" s="19" t="s">
        <v>46</v>
      </c>
      <c r="B208" s="19">
        <v>51</v>
      </c>
      <c r="C208" s="19" t="s">
        <v>45</v>
      </c>
      <c r="D208" s="19" t="s">
        <v>524</v>
      </c>
      <c r="E208" s="19">
        <v>-3.9360369999999998</v>
      </c>
      <c r="F208" s="19">
        <v>40.536236000000002</v>
      </c>
      <c r="G208" s="19">
        <v>3.897065</v>
      </c>
      <c r="H208" s="16"/>
      <c r="I208" s="18"/>
      <c r="J208" s="18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25"/>
      <c r="Z208" s="25"/>
      <c r="AA208" s="25"/>
      <c r="AB208" s="25"/>
    </row>
    <row r="209" spans="1:28" ht="17.399999999999999">
      <c r="A209" s="15" t="s">
        <v>46</v>
      </c>
      <c r="B209" s="15">
        <v>52</v>
      </c>
      <c r="C209" s="15" t="s">
        <v>45</v>
      </c>
      <c r="D209" s="15" t="s">
        <v>417</v>
      </c>
      <c r="E209" s="15">
        <v>-3.8715079999999999</v>
      </c>
      <c r="F209" s="15">
        <v>40.487380000000002</v>
      </c>
      <c r="G209" s="15">
        <v>3.9217460000000002</v>
      </c>
      <c r="H209" s="12"/>
      <c r="I209" s="14"/>
      <c r="J209" s="14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25"/>
      <c r="Z209" s="25"/>
      <c r="AA209" s="25"/>
      <c r="AB209" s="25"/>
    </row>
    <row r="210" spans="1:28" ht="17.399999999999999">
      <c r="A210" s="19" t="s">
        <v>46</v>
      </c>
      <c r="B210" s="19">
        <v>53</v>
      </c>
      <c r="C210" s="19" t="s">
        <v>45</v>
      </c>
      <c r="D210" s="19" t="s">
        <v>418</v>
      </c>
      <c r="E210" s="19">
        <v>-3.8779029999999999</v>
      </c>
      <c r="F210" s="19">
        <v>40.490023000000001</v>
      </c>
      <c r="G210" s="19">
        <v>3.3815189999999999</v>
      </c>
      <c r="H210" s="16"/>
      <c r="I210" s="18"/>
      <c r="J210" s="18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25"/>
      <c r="Z210" s="25"/>
      <c r="AA210" s="25"/>
      <c r="AB210" s="25"/>
    </row>
    <row r="211" spans="1:28" ht="17.399999999999999">
      <c r="A211" s="15" t="s">
        <v>46</v>
      </c>
      <c r="B211" s="15">
        <v>54</v>
      </c>
      <c r="C211" s="15" t="s">
        <v>45</v>
      </c>
      <c r="D211" s="15" t="s">
        <v>419</v>
      </c>
      <c r="E211" s="15">
        <v>-3.8921079999999999</v>
      </c>
      <c r="F211" s="15">
        <v>40.488587000000003</v>
      </c>
      <c r="G211" s="15">
        <v>3.1172979999999999</v>
      </c>
      <c r="H211" s="12"/>
      <c r="I211" s="14"/>
      <c r="J211" s="1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25"/>
      <c r="Z211" s="25"/>
      <c r="AA211" s="25"/>
      <c r="AB211" s="25"/>
    </row>
    <row r="212" spans="1:28" ht="17.399999999999999">
      <c r="A212" s="19" t="s">
        <v>46</v>
      </c>
      <c r="B212" s="19">
        <v>55</v>
      </c>
      <c r="C212" s="19" t="s">
        <v>45</v>
      </c>
      <c r="D212" s="19" t="s">
        <v>420</v>
      </c>
      <c r="E212" s="19">
        <v>-3.8843719999999999</v>
      </c>
      <c r="F212" s="19">
        <v>40.489165999999997</v>
      </c>
      <c r="G212" s="19">
        <v>3.228631</v>
      </c>
      <c r="H212" s="16"/>
      <c r="I212" s="18"/>
      <c r="J212" s="18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25"/>
      <c r="Z212" s="25"/>
      <c r="AA212" s="25"/>
      <c r="AB212" s="25"/>
    </row>
    <row r="213" spans="1:28" ht="17.399999999999999">
      <c r="A213" s="15" t="s">
        <v>46</v>
      </c>
      <c r="B213" s="15">
        <v>56</v>
      </c>
      <c r="C213" s="15" t="s">
        <v>45</v>
      </c>
      <c r="D213" s="15" t="s">
        <v>421</v>
      </c>
      <c r="E213" s="15">
        <v>-3.875016</v>
      </c>
      <c r="F213" s="15">
        <v>40.496215999999997</v>
      </c>
      <c r="G213" s="15">
        <v>2.9647359999999998</v>
      </c>
      <c r="H213" s="12"/>
      <c r="I213" s="14"/>
      <c r="J213" s="14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25"/>
      <c r="Z213" s="25"/>
      <c r="AA213" s="25"/>
      <c r="AB213" s="25"/>
    </row>
    <row r="214" spans="1:28" ht="17.399999999999999">
      <c r="A214" s="19" t="s">
        <v>46</v>
      </c>
      <c r="B214" s="19">
        <v>57</v>
      </c>
      <c r="C214" s="19" t="s">
        <v>45</v>
      </c>
      <c r="D214" s="19" t="s">
        <v>422</v>
      </c>
      <c r="E214" s="19">
        <v>-3.8772479999999998</v>
      </c>
      <c r="F214" s="19">
        <v>40.503917000000001</v>
      </c>
      <c r="G214" s="19">
        <v>2.2374320000000001</v>
      </c>
      <c r="H214" s="16"/>
      <c r="I214" s="18"/>
      <c r="J214" s="18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25"/>
      <c r="Z214" s="25"/>
      <c r="AA214" s="25"/>
      <c r="AB214" s="25"/>
    </row>
    <row r="215" spans="1:28" ht="17.399999999999999">
      <c r="A215" s="15" t="s">
        <v>46</v>
      </c>
      <c r="B215" s="15">
        <v>58</v>
      </c>
      <c r="C215" s="15" t="s">
        <v>45</v>
      </c>
      <c r="D215" s="15" t="s">
        <v>423</v>
      </c>
      <c r="E215" s="15">
        <v>-3.88198</v>
      </c>
      <c r="F215" s="15">
        <v>40.485770000000002</v>
      </c>
      <c r="G215" s="15">
        <v>3.6541980000000001</v>
      </c>
      <c r="H215" s="12"/>
      <c r="I215" s="14"/>
      <c r="J215" s="14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25"/>
      <c r="Z215" s="25"/>
      <c r="AA215" s="25"/>
      <c r="AB215" s="25"/>
    </row>
    <row r="216" spans="1:28" ht="17.399999999999999">
      <c r="A216" s="25"/>
      <c r="B216" s="25"/>
      <c r="C216" s="25"/>
      <c r="D216" s="25"/>
      <c r="E216" s="25"/>
      <c r="F216" s="25"/>
      <c r="G216" s="25"/>
      <c r="H216" s="25"/>
      <c r="I216" s="23"/>
      <c r="J216" s="24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 ht="17.399999999999999">
      <c r="A217" s="25"/>
      <c r="B217" s="25"/>
      <c r="C217" s="25"/>
      <c r="D217" s="25"/>
      <c r="E217" s="25"/>
      <c r="F217" s="25"/>
      <c r="G217" s="25"/>
      <c r="H217" s="25"/>
      <c r="I217" s="23"/>
      <c r="J217" s="24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ht="17.399999999999999">
      <c r="A218" s="25"/>
      <c r="B218" s="25"/>
      <c r="C218" s="25"/>
      <c r="D218" s="25"/>
      <c r="E218" s="25"/>
      <c r="F218" s="25"/>
      <c r="G218" s="25"/>
      <c r="H218" s="25"/>
      <c r="I218" s="23"/>
      <c r="J218" s="24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 ht="17.399999999999999">
      <c r="A219" s="25"/>
      <c r="B219" s="25"/>
      <c r="C219" s="25"/>
      <c r="D219" s="25"/>
      <c r="E219" s="25"/>
      <c r="F219" s="25"/>
      <c r="G219" s="25"/>
      <c r="H219" s="25"/>
      <c r="I219" s="23"/>
      <c r="J219" s="24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 ht="17.399999999999999">
      <c r="A220" s="25"/>
      <c r="B220" s="25"/>
      <c r="C220" s="25"/>
      <c r="D220" s="25"/>
      <c r="E220" s="25"/>
      <c r="F220" s="25"/>
      <c r="G220" s="25"/>
      <c r="H220" s="25"/>
      <c r="I220" s="23"/>
      <c r="J220" s="24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:28" ht="17.399999999999999">
      <c r="A221" s="25"/>
      <c r="B221" s="25"/>
      <c r="C221" s="25"/>
      <c r="D221" s="25"/>
      <c r="E221" s="25"/>
      <c r="F221" s="25"/>
      <c r="G221" s="25"/>
      <c r="H221" s="25"/>
      <c r="I221" s="23"/>
      <c r="J221" s="24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ht="17.399999999999999">
      <c r="A222" s="25"/>
      <c r="B222" s="25"/>
      <c r="C222" s="25"/>
      <c r="D222" s="25"/>
      <c r="E222" s="25"/>
      <c r="F222" s="25"/>
      <c r="G222" s="25"/>
      <c r="H222" s="25"/>
      <c r="I222" s="23"/>
      <c r="J222" s="24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spans="1:28" ht="17.399999999999999">
      <c r="A223" s="25"/>
      <c r="B223" s="25"/>
      <c r="C223" s="25"/>
      <c r="D223" s="25"/>
      <c r="E223" s="25"/>
      <c r="F223" s="25"/>
      <c r="G223" s="25"/>
      <c r="H223" s="25"/>
      <c r="I223" s="23"/>
      <c r="J223" s="24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ht="17.399999999999999">
      <c r="A224" s="25"/>
      <c r="B224" s="25"/>
      <c r="C224" s="25"/>
      <c r="D224" s="25"/>
      <c r="E224" s="25"/>
      <c r="F224" s="25"/>
      <c r="G224" s="25"/>
      <c r="H224" s="25"/>
      <c r="I224" s="23"/>
      <c r="J224" s="24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ht="17.399999999999999">
      <c r="A225" s="25"/>
      <c r="B225" s="25"/>
      <c r="C225" s="25"/>
      <c r="D225" s="25"/>
      <c r="E225" s="25"/>
      <c r="F225" s="25"/>
      <c r="G225" s="25"/>
      <c r="H225" s="25"/>
      <c r="I225" s="23"/>
      <c r="J225" s="24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spans="1:28" ht="17.399999999999999">
      <c r="A226" s="25"/>
      <c r="B226" s="25"/>
      <c r="C226" s="25"/>
      <c r="D226" s="25"/>
      <c r="E226" s="25"/>
      <c r="F226" s="25"/>
      <c r="G226" s="25"/>
      <c r="H226" s="25"/>
      <c r="I226" s="23"/>
      <c r="J226" s="24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:28" ht="17.399999999999999">
      <c r="A227" s="25"/>
      <c r="B227" s="25"/>
      <c r="C227" s="25"/>
      <c r="D227" s="25"/>
      <c r="E227" s="25"/>
      <c r="F227" s="25"/>
      <c r="G227" s="25"/>
      <c r="H227" s="25"/>
      <c r="I227" s="23"/>
      <c r="J227" s="24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spans="1:28" ht="17.399999999999999">
      <c r="A228" s="25"/>
      <c r="B228" s="25"/>
      <c r="C228" s="25"/>
      <c r="D228" s="25"/>
      <c r="E228" s="25"/>
      <c r="F228" s="25"/>
      <c r="G228" s="25"/>
      <c r="H228" s="25"/>
      <c r="I228" s="23"/>
      <c r="J228" s="24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ht="17.399999999999999">
      <c r="A229" s="25"/>
      <c r="B229" s="25"/>
      <c r="C229" s="25"/>
      <c r="D229" s="25"/>
      <c r="E229" s="25"/>
      <c r="F229" s="25"/>
      <c r="G229" s="25"/>
      <c r="H229" s="25"/>
      <c r="I229" s="23"/>
      <c r="J229" s="24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:28" ht="17.399999999999999">
      <c r="A230" s="25"/>
      <c r="B230" s="25"/>
      <c r="C230" s="25"/>
      <c r="D230" s="25"/>
      <c r="E230" s="25"/>
      <c r="F230" s="25"/>
      <c r="G230" s="25"/>
      <c r="H230" s="25"/>
      <c r="I230" s="23"/>
      <c r="J230" s="24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:28" ht="17.399999999999999">
      <c r="A231" s="25"/>
      <c r="B231" s="25"/>
      <c r="C231" s="25"/>
      <c r="D231" s="25"/>
      <c r="E231" s="25"/>
      <c r="F231" s="25"/>
      <c r="G231" s="25"/>
      <c r="H231" s="25"/>
      <c r="I231" s="23"/>
      <c r="J231" s="24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spans="1:28" ht="17.399999999999999">
      <c r="A232" s="25"/>
      <c r="B232" s="25"/>
      <c r="C232" s="25"/>
      <c r="D232" s="25"/>
      <c r="E232" s="25"/>
      <c r="F232" s="25"/>
      <c r="G232" s="25"/>
      <c r="H232" s="25"/>
      <c r="I232" s="23"/>
      <c r="J232" s="24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:28" ht="17.399999999999999">
      <c r="A233" s="25"/>
      <c r="B233" s="25"/>
      <c r="C233" s="25"/>
      <c r="D233" s="25"/>
      <c r="E233" s="25"/>
      <c r="F233" s="25"/>
      <c r="G233" s="25"/>
      <c r="H233" s="25"/>
      <c r="I233" s="23"/>
      <c r="J233" s="24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ht="17.399999999999999">
      <c r="A234" s="25"/>
      <c r="B234" s="25"/>
      <c r="C234" s="25"/>
      <c r="D234" s="25"/>
      <c r="E234" s="25"/>
      <c r="F234" s="25"/>
      <c r="G234" s="25"/>
      <c r="H234" s="25"/>
      <c r="I234" s="23"/>
      <c r="J234" s="24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ht="17.399999999999999">
      <c r="A235" s="25"/>
      <c r="B235" s="25"/>
      <c r="C235" s="25"/>
      <c r="D235" s="25"/>
      <c r="E235" s="25"/>
      <c r="F235" s="25"/>
      <c r="G235" s="25"/>
      <c r="H235" s="25"/>
      <c r="I235" s="23"/>
      <c r="J235" s="24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ht="17.399999999999999">
      <c r="A236" s="25"/>
      <c r="B236" s="25"/>
      <c r="C236" s="25"/>
      <c r="D236" s="25"/>
      <c r="E236" s="25"/>
      <c r="F236" s="25"/>
      <c r="G236" s="25"/>
      <c r="H236" s="25"/>
      <c r="I236" s="23"/>
      <c r="J236" s="24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:28" ht="17.399999999999999">
      <c r="A237" s="25"/>
      <c r="B237" s="25"/>
      <c r="C237" s="25"/>
      <c r="D237" s="25"/>
      <c r="E237" s="25"/>
      <c r="F237" s="25"/>
      <c r="G237" s="25"/>
      <c r="H237" s="25"/>
      <c r="I237" s="23"/>
      <c r="J237" s="24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spans="1:28" ht="17.399999999999999">
      <c r="A238" s="25"/>
      <c r="B238" s="25"/>
      <c r="C238" s="25"/>
      <c r="D238" s="25"/>
      <c r="E238" s="25"/>
      <c r="F238" s="25"/>
      <c r="G238" s="25"/>
      <c r="H238" s="25"/>
      <c r="I238" s="23"/>
      <c r="J238" s="24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ht="17.399999999999999">
      <c r="A239" s="25"/>
      <c r="B239" s="25"/>
      <c r="C239" s="25"/>
      <c r="D239" s="25"/>
      <c r="E239" s="25"/>
      <c r="F239" s="25"/>
      <c r="G239" s="25"/>
      <c r="H239" s="25"/>
      <c r="I239" s="23"/>
      <c r="J239" s="24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spans="1:28" ht="17.399999999999999">
      <c r="A240" s="25"/>
      <c r="B240" s="25"/>
      <c r="C240" s="25"/>
      <c r="D240" s="25"/>
      <c r="E240" s="25"/>
      <c r="F240" s="25"/>
      <c r="G240" s="25"/>
      <c r="H240" s="25"/>
      <c r="I240" s="23"/>
      <c r="J240" s="24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28" ht="17.399999999999999">
      <c r="A241" s="25"/>
      <c r="B241" s="25"/>
      <c r="C241" s="25"/>
      <c r="D241" s="25"/>
      <c r="E241" s="25"/>
      <c r="F241" s="25"/>
      <c r="G241" s="25"/>
      <c r="H241" s="25"/>
      <c r="I241" s="23"/>
      <c r="J241" s="24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:28" ht="17.399999999999999">
      <c r="A242" s="25"/>
      <c r="B242" s="25"/>
      <c r="C242" s="25"/>
      <c r="D242" s="25"/>
      <c r="E242" s="25"/>
      <c r="F242" s="25"/>
      <c r="G242" s="25"/>
      <c r="H242" s="25"/>
      <c r="I242" s="23"/>
      <c r="J242" s="24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:28" ht="17.399999999999999">
      <c r="A243" s="25"/>
      <c r="B243" s="25"/>
      <c r="C243" s="25"/>
      <c r="D243" s="25"/>
      <c r="E243" s="25"/>
      <c r="F243" s="25"/>
      <c r="G243" s="25"/>
      <c r="H243" s="25"/>
      <c r="I243" s="23"/>
      <c r="J243" s="24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ht="17.399999999999999">
      <c r="A244" s="25"/>
      <c r="B244" s="25"/>
      <c r="C244" s="25"/>
      <c r="D244" s="25"/>
      <c r="E244" s="25"/>
      <c r="F244" s="25"/>
      <c r="G244" s="25"/>
      <c r="H244" s="25"/>
      <c r="I244" s="23"/>
      <c r="J244" s="24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ht="17.399999999999999">
      <c r="A245" s="25"/>
      <c r="B245" s="25"/>
      <c r="C245" s="25"/>
      <c r="D245" s="25"/>
      <c r="E245" s="25"/>
      <c r="F245" s="25"/>
      <c r="G245" s="25"/>
      <c r="H245" s="25"/>
      <c r="I245" s="23"/>
      <c r="J245" s="24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ht="17.399999999999999">
      <c r="A246" s="25"/>
      <c r="B246" s="25"/>
      <c r="C246" s="25"/>
      <c r="D246" s="25"/>
      <c r="E246" s="25"/>
      <c r="F246" s="25"/>
      <c r="G246" s="25"/>
      <c r="H246" s="25"/>
      <c r="I246" s="23"/>
      <c r="J246" s="24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ht="17.399999999999999">
      <c r="A247" s="25"/>
      <c r="B247" s="25"/>
      <c r="C247" s="25"/>
      <c r="D247" s="25"/>
      <c r="E247" s="25"/>
      <c r="F247" s="25"/>
      <c r="G247" s="25"/>
      <c r="H247" s="25"/>
      <c r="I247" s="23"/>
      <c r="J247" s="24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ht="17.399999999999999">
      <c r="A248" s="25"/>
      <c r="B248" s="25"/>
      <c r="C248" s="25"/>
      <c r="D248" s="25"/>
      <c r="E248" s="25"/>
      <c r="F248" s="25"/>
      <c r="G248" s="25"/>
      <c r="H248" s="25"/>
      <c r="I248" s="23"/>
      <c r="J248" s="24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:28" ht="17.399999999999999">
      <c r="A249" s="25"/>
      <c r="B249" s="25"/>
      <c r="C249" s="25"/>
      <c r="D249" s="25"/>
      <c r="E249" s="25"/>
      <c r="F249" s="25"/>
      <c r="G249" s="25"/>
      <c r="H249" s="25"/>
      <c r="I249" s="23"/>
      <c r="J249" s="24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ht="17.399999999999999">
      <c r="A250" s="25"/>
      <c r="B250" s="25"/>
      <c r="C250" s="25"/>
      <c r="D250" s="25"/>
      <c r="E250" s="25"/>
      <c r="F250" s="25"/>
      <c r="G250" s="25"/>
      <c r="H250" s="25"/>
      <c r="I250" s="23"/>
      <c r="J250" s="24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ht="17.399999999999999">
      <c r="A251" s="25"/>
      <c r="B251" s="25"/>
      <c r="C251" s="25"/>
      <c r="D251" s="25"/>
      <c r="E251" s="25"/>
      <c r="F251" s="25"/>
      <c r="G251" s="25"/>
      <c r="H251" s="25"/>
      <c r="I251" s="23"/>
      <c r="J251" s="24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ht="17.399999999999999">
      <c r="A252" s="25"/>
      <c r="B252" s="25"/>
      <c r="C252" s="25"/>
      <c r="D252" s="25"/>
      <c r="E252" s="25"/>
      <c r="F252" s="25"/>
      <c r="G252" s="25"/>
      <c r="H252" s="25"/>
      <c r="I252" s="23"/>
      <c r="J252" s="24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spans="1:28" ht="17.399999999999999">
      <c r="A253" s="25"/>
      <c r="B253" s="25"/>
      <c r="C253" s="25"/>
      <c r="D253" s="25"/>
      <c r="E253" s="25"/>
      <c r="F253" s="25"/>
      <c r="G253" s="25"/>
      <c r="H253" s="25"/>
      <c r="I253" s="23"/>
      <c r="J253" s="24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spans="1:28" ht="17.399999999999999">
      <c r="A254" s="25"/>
      <c r="B254" s="25"/>
      <c r="C254" s="25"/>
      <c r="D254" s="25"/>
      <c r="E254" s="25"/>
      <c r="F254" s="25"/>
      <c r="G254" s="25"/>
      <c r="H254" s="25"/>
      <c r="I254" s="23"/>
      <c r="J254" s="24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ht="17.399999999999999">
      <c r="A255" s="25"/>
      <c r="B255" s="25"/>
      <c r="C255" s="25"/>
      <c r="D255" s="25"/>
      <c r="E255" s="25"/>
      <c r="F255" s="25"/>
      <c r="G255" s="25"/>
      <c r="H255" s="25"/>
      <c r="I255" s="23"/>
      <c r="J255" s="24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:28" ht="17.399999999999999">
      <c r="A256" s="25"/>
      <c r="B256" s="25"/>
      <c r="C256" s="25"/>
      <c r="D256" s="25"/>
      <c r="E256" s="25"/>
      <c r="F256" s="25"/>
      <c r="G256" s="25"/>
      <c r="H256" s="25"/>
      <c r="I256" s="23"/>
      <c r="J256" s="24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:28" ht="17.399999999999999">
      <c r="A257" s="25"/>
      <c r="B257" s="25"/>
      <c r="C257" s="25"/>
      <c r="D257" s="25"/>
      <c r="E257" s="25"/>
      <c r="F257" s="25"/>
      <c r="G257" s="25"/>
      <c r="H257" s="25"/>
      <c r="I257" s="23"/>
      <c r="J257" s="24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spans="1:28" ht="17.399999999999999">
      <c r="A258" s="25"/>
      <c r="B258" s="25"/>
      <c r="C258" s="25"/>
      <c r="D258" s="25"/>
      <c r="E258" s="25"/>
      <c r="F258" s="25"/>
      <c r="G258" s="25"/>
      <c r="H258" s="25"/>
      <c r="I258" s="23"/>
      <c r="J258" s="24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ht="17.399999999999999">
      <c r="A259" s="25"/>
      <c r="B259" s="25"/>
      <c r="C259" s="25"/>
      <c r="D259" s="25"/>
      <c r="E259" s="25"/>
      <c r="F259" s="25"/>
      <c r="G259" s="25"/>
      <c r="H259" s="25"/>
      <c r="I259" s="23"/>
      <c r="J259" s="24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ht="17.399999999999999">
      <c r="A260" s="25"/>
      <c r="B260" s="25"/>
      <c r="C260" s="25"/>
      <c r="D260" s="25"/>
      <c r="E260" s="25"/>
      <c r="F260" s="25"/>
      <c r="G260" s="25"/>
      <c r="H260" s="25"/>
      <c r="I260" s="23"/>
      <c r="J260" s="24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ht="17.399999999999999">
      <c r="A261" s="25"/>
      <c r="B261" s="25"/>
      <c r="C261" s="25"/>
      <c r="D261" s="25"/>
      <c r="E261" s="25"/>
      <c r="F261" s="25"/>
      <c r="G261" s="25"/>
      <c r="H261" s="25"/>
      <c r="I261" s="23"/>
      <c r="J261" s="24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:28" ht="17.399999999999999">
      <c r="A262" s="25"/>
      <c r="B262" s="25"/>
      <c r="C262" s="25"/>
      <c r="D262" s="25"/>
      <c r="E262" s="25"/>
      <c r="F262" s="25"/>
      <c r="G262" s="25"/>
      <c r="H262" s="25"/>
      <c r="I262" s="23"/>
      <c r="J262" s="24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ht="17.399999999999999">
      <c r="A263" s="25"/>
      <c r="B263" s="25"/>
      <c r="C263" s="25"/>
      <c r="D263" s="25"/>
      <c r="E263" s="25"/>
      <c r="F263" s="25"/>
      <c r="G263" s="25"/>
      <c r="H263" s="25"/>
      <c r="I263" s="23"/>
      <c r="J263" s="24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spans="1:28" ht="17.399999999999999">
      <c r="A264" s="25"/>
      <c r="B264" s="25"/>
      <c r="C264" s="25"/>
      <c r="D264" s="25"/>
      <c r="E264" s="25"/>
      <c r="F264" s="25"/>
      <c r="G264" s="25"/>
      <c r="H264" s="25"/>
      <c r="I264" s="23"/>
      <c r="J264" s="24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:28" ht="17.399999999999999">
      <c r="A265" s="25"/>
      <c r="B265" s="25"/>
      <c r="C265" s="25"/>
      <c r="D265" s="25"/>
      <c r="E265" s="25"/>
      <c r="F265" s="25"/>
      <c r="G265" s="25"/>
      <c r="H265" s="25"/>
      <c r="I265" s="23"/>
      <c r="J265" s="24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spans="1:28" ht="17.399999999999999">
      <c r="A266" s="25"/>
      <c r="B266" s="25"/>
      <c r="C266" s="25"/>
      <c r="D266" s="25"/>
      <c r="E266" s="25"/>
      <c r="F266" s="25"/>
      <c r="G266" s="25"/>
      <c r="H266" s="25"/>
      <c r="I266" s="23"/>
      <c r="J266" s="24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spans="1:28" ht="17.399999999999999">
      <c r="A267" s="25"/>
      <c r="B267" s="25"/>
      <c r="C267" s="25"/>
      <c r="D267" s="25"/>
      <c r="E267" s="25"/>
      <c r="F267" s="25"/>
      <c r="G267" s="25"/>
      <c r="H267" s="25"/>
      <c r="I267" s="23"/>
      <c r="J267" s="24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:28" ht="17.399999999999999">
      <c r="A268" s="25"/>
      <c r="B268" s="25"/>
      <c r="C268" s="25"/>
      <c r="D268" s="25"/>
      <c r="E268" s="25"/>
      <c r="F268" s="25"/>
      <c r="G268" s="25"/>
      <c r="H268" s="25"/>
      <c r="I268" s="23"/>
      <c r="J268" s="24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ht="17.399999999999999">
      <c r="A269" s="25"/>
      <c r="B269" s="25"/>
      <c r="C269" s="25"/>
      <c r="D269" s="25"/>
      <c r="E269" s="25"/>
      <c r="F269" s="25"/>
      <c r="G269" s="25"/>
      <c r="H269" s="25"/>
      <c r="I269" s="23"/>
      <c r="J269" s="24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ht="17.399999999999999">
      <c r="A270" s="25"/>
      <c r="B270" s="25"/>
      <c r="C270" s="25"/>
      <c r="D270" s="25"/>
      <c r="E270" s="25"/>
      <c r="F270" s="25"/>
      <c r="G270" s="25"/>
      <c r="H270" s="25"/>
      <c r="I270" s="23"/>
      <c r="J270" s="24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ht="17.399999999999999">
      <c r="A271" s="25"/>
      <c r="B271" s="25"/>
      <c r="C271" s="25"/>
      <c r="D271" s="25"/>
      <c r="E271" s="25"/>
      <c r="F271" s="25"/>
      <c r="G271" s="25"/>
      <c r="H271" s="25"/>
      <c r="I271" s="23"/>
      <c r="J271" s="24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spans="1:28" ht="17.399999999999999">
      <c r="A272" s="25"/>
      <c r="B272" s="25"/>
      <c r="C272" s="25"/>
      <c r="D272" s="25"/>
      <c r="E272" s="25"/>
      <c r="F272" s="25"/>
      <c r="G272" s="25"/>
      <c r="H272" s="25"/>
      <c r="I272" s="23"/>
      <c r="J272" s="24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spans="1:28" ht="17.399999999999999">
      <c r="A273" s="25"/>
      <c r="B273" s="25"/>
      <c r="C273" s="25"/>
      <c r="D273" s="25"/>
      <c r="E273" s="25"/>
      <c r="F273" s="25"/>
      <c r="G273" s="25"/>
      <c r="H273" s="25"/>
      <c r="I273" s="23"/>
      <c r="J273" s="24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ht="17.399999999999999">
      <c r="A274" s="25"/>
      <c r="B274" s="25"/>
      <c r="C274" s="25"/>
      <c r="D274" s="25"/>
      <c r="E274" s="25"/>
      <c r="F274" s="25"/>
      <c r="G274" s="25"/>
      <c r="H274" s="25"/>
      <c r="I274" s="23"/>
      <c r="J274" s="24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:28" ht="17.399999999999999">
      <c r="A275" s="25"/>
      <c r="B275" s="25"/>
      <c r="C275" s="25"/>
      <c r="D275" s="25"/>
      <c r="E275" s="25"/>
      <c r="F275" s="25"/>
      <c r="G275" s="25"/>
      <c r="H275" s="25"/>
      <c r="I275" s="23"/>
      <c r="J275" s="24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spans="1:28" ht="17.399999999999999">
      <c r="A276" s="25"/>
      <c r="B276" s="25"/>
      <c r="C276" s="25"/>
      <c r="D276" s="25"/>
      <c r="E276" s="25"/>
      <c r="F276" s="25"/>
      <c r="G276" s="25"/>
      <c r="H276" s="25"/>
      <c r="I276" s="23"/>
      <c r="J276" s="24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:28" ht="17.399999999999999">
      <c r="A277" s="25"/>
      <c r="B277" s="25"/>
      <c r="C277" s="25"/>
      <c r="D277" s="25"/>
      <c r="E277" s="25"/>
      <c r="F277" s="25"/>
      <c r="G277" s="25"/>
      <c r="H277" s="25"/>
      <c r="I277" s="23"/>
      <c r="J277" s="24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spans="1:28" ht="17.399999999999999">
      <c r="A278" s="25"/>
      <c r="B278" s="25"/>
      <c r="C278" s="25"/>
      <c r="D278" s="25"/>
      <c r="E278" s="25"/>
      <c r="F278" s="25"/>
      <c r="G278" s="25"/>
      <c r="H278" s="25"/>
      <c r="I278" s="23"/>
      <c r="J278" s="24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spans="1:28" ht="17.399999999999999">
      <c r="A279" s="25"/>
      <c r="B279" s="25"/>
      <c r="C279" s="25"/>
      <c r="D279" s="25"/>
      <c r="E279" s="25"/>
      <c r="F279" s="25"/>
      <c r="G279" s="25"/>
      <c r="H279" s="25"/>
      <c r="I279" s="23"/>
      <c r="J279" s="24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:28" ht="17.399999999999999">
      <c r="A280" s="25"/>
      <c r="B280" s="25"/>
      <c r="C280" s="25"/>
      <c r="D280" s="25"/>
      <c r="E280" s="25"/>
      <c r="F280" s="25"/>
      <c r="G280" s="25"/>
      <c r="H280" s="25"/>
      <c r="I280" s="23"/>
      <c r="J280" s="24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:28" ht="17.399999999999999">
      <c r="A281" s="25"/>
      <c r="B281" s="25"/>
      <c r="C281" s="25"/>
      <c r="D281" s="25"/>
      <c r="E281" s="25"/>
      <c r="F281" s="25"/>
      <c r="G281" s="25"/>
      <c r="H281" s="25"/>
      <c r="I281" s="23"/>
      <c r="J281" s="24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spans="1:28" ht="17.399999999999999">
      <c r="A282" s="25"/>
      <c r="B282" s="25"/>
      <c r="C282" s="25"/>
      <c r="D282" s="25"/>
      <c r="E282" s="25"/>
      <c r="F282" s="25"/>
      <c r="G282" s="25"/>
      <c r="H282" s="25"/>
      <c r="I282" s="23"/>
      <c r="J282" s="24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 ht="17.399999999999999">
      <c r="A283" s="25"/>
      <c r="B283" s="25"/>
      <c r="C283" s="25"/>
      <c r="D283" s="25"/>
      <c r="E283" s="25"/>
      <c r="F283" s="25"/>
      <c r="G283" s="25"/>
      <c r="H283" s="25"/>
      <c r="I283" s="23"/>
      <c r="J283" s="24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 ht="17.399999999999999">
      <c r="A284" s="25"/>
      <c r="B284" s="25"/>
      <c r="C284" s="25"/>
      <c r="D284" s="25"/>
      <c r="E284" s="25"/>
      <c r="F284" s="25"/>
      <c r="G284" s="25"/>
      <c r="H284" s="25"/>
      <c r="I284" s="23"/>
      <c r="J284" s="24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 ht="17.399999999999999">
      <c r="A285" s="25"/>
      <c r="B285" s="25"/>
      <c r="C285" s="25"/>
      <c r="D285" s="25"/>
      <c r="E285" s="25"/>
      <c r="F285" s="25"/>
      <c r="G285" s="25"/>
      <c r="H285" s="25"/>
      <c r="I285" s="23"/>
      <c r="J285" s="24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 ht="17.399999999999999">
      <c r="A286" s="25"/>
      <c r="B286" s="25"/>
      <c r="C286" s="25"/>
      <c r="D286" s="25"/>
      <c r="E286" s="25"/>
      <c r="F286" s="25"/>
      <c r="G286" s="25"/>
      <c r="H286" s="25"/>
      <c r="I286" s="23"/>
      <c r="J286" s="24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 ht="17.399999999999999">
      <c r="A287" s="25"/>
      <c r="B287" s="25"/>
      <c r="C287" s="25"/>
      <c r="D287" s="25"/>
      <c r="E287" s="25"/>
      <c r="F287" s="25"/>
      <c r="G287" s="25"/>
      <c r="H287" s="25"/>
      <c r="I287" s="23"/>
      <c r="J287" s="24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 ht="17.399999999999999">
      <c r="A288" s="25"/>
      <c r="B288" s="25"/>
      <c r="C288" s="25"/>
      <c r="D288" s="25"/>
      <c r="E288" s="25"/>
      <c r="F288" s="25"/>
      <c r="G288" s="25"/>
      <c r="H288" s="25"/>
      <c r="I288" s="23"/>
      <c r="J288" s="24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28" ht="17.399999999999999">
      <c r="A289" s="25"/>
      <c r="B289" s="25"/>
      <c r="C289" s="25"/>
      <c r="D289" s="25"/>
      <c r="E289" s="25"/>
      <c r="F289" s="25"/>
      <c r="G289" s="25"/>
      <c r="H289" s="25"/>
      <c r="I289" s="23"/>
      <c r="J289" s="24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spans="1:28" ht="17.399999999999999">
      <c r="A290" s="25"/>
      <c r="B290" s="25"/>
      <c r="C290" s="25"/>
      <c r="D290" s="25"/>
      <c r="E290" s="25"/>
      <c r="F290" s="25"/>
      <c r="G290" s="25"/>
      <c r="H290" s="25"/>
      <c r="I290" s="23"/>
      <c r="J290" s="24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spans="1:28" ht="17.399999999999999">
      <c r="A291" s="25"/>
      <c r="B291" s="25"/>
      <c r="C291" s="25"/>
      <c r="D291" s="25"/>
      <c r="E291" s="25"/>
      <c r="F291" s="25"/>
      <c r="G291" s="25"/>
      <c r="H291" s="25"/>
      <c r="I291" s="23"/>
      <c r="J291" s="24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spans="1:28" ht="17.399999999999999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spans="1:28" ht="17.399999999999999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spans="1:28" ht="17.399999999999999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spans="1:28" ht="17.399999999999999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spans="1:28" ht="17.399999999999999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spans="1:28" ht="17.399999999999999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spans="1:28" ht="17.399999999999999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spans="1:28" ht="17.3999999999999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spans="1:28" ht="17.399999999999999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spans="1:28" ht="17.399999999999999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spans="1:28" ht="17.399999999999999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spans="1:28" ht="17.399999999999999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spans="1:28" ht="17.399999999999999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spans="1:28" ht="17.399999999999999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spans="1:28" ht="17.399999999999999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spans="1:28" ht="17.399999999999999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spans="1:28" ht="17.399999999999999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spans="1:28" ht="17.39999999999999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spans="1:28" ht="17.399999999999999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spans="1:28" ht="17.399999999999999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spans="1:28" ht="17.399999999999999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spans="1:28" ht="17.399999999999999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spans="1:28" ht="17.399999999999999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spans="1:28" ht="17.399999999999999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spans="1:28" ht="17.399999999999999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spans="1:28" ht="17.399999999999999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spans="1:28" ht="17.399999999999999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spans="1:28" ht="17.39999999999999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spans="1:28" ht="17.399999999999999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spans="1:28" ht="17.399999999999999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spans="1:28" ht="17.399999999999999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spans="1:28" ht="17.399999999999999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spans="1:28" ht="17.399999999999999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spans="1:28" ht="17.399999999999999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spans="1:28" ht="17.399999999999999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spans="1:28" ht="17.399999999999999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spans="1:28" ht="17.399999999999999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spans="1:28" ht="17.39999999999999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spans="1:28" ht="17.399999999999999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spans="1:28" ht="17.399999999999999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spans="1:28" ht="17.399999999999999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spans="1:28" ht="17.399999999999999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spans="1:28" ht="17.399999999999999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spans="1:28" ht="17.399999999999999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spans="1:28" ht="17.399999999999999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spans="1:28" ht="17.399999999999999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spans="1:28" ht="17.399999999999999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spans="1:28" ht="17.39999999999999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spans="1:28" ht="17.399999999999999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spans="1:28" ht="17.399999999999999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spans="1:28" ht="17.399999999999999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spans="1:28" ht="17.399999999999999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spans="1:28" ht="17.399999999999999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spans="1:28" ht="17.399999999999999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spans="1:28" ht="17.399999999999999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spans="1:28" ht="17.399999999999999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spans="1:28" ht="17.399999999999999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spans="1:28" ht="17.39999999999999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spans="1:28" ht="17.399999999999999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spans="1:28" ht="17.399999999999999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spans="1:28" ht="17.399999999999999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spans="1:28" ht="17.399999999999999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spans="1:28" ht="17.399999999999999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spans="1:28" ht="17.399999999999999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spans="1:28" ht="17.399999999999999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spans="1:28" ht="17.399999999999999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spans="1:28" ht="17.399999999999999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spans="1:28" ht="17.39999999999999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spans="1:28" ht="17.399999999999999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spans="1:28" ht="17.399999999999999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spans="1:28" ht="17.399999999999999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spans="1:28" ht="17.399999999999999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spans="1:28" ht="17.399999999999999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spans="1:28" ht="17.399999999999999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spans="1:28" ht="17.399999999999999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spans="1:28" ht="17.399999999999999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spans="1:28" ht="17.399999999999999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spans="1:28" ht="17.39999999999999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spans="1:28" ht="17.399999999999999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spans="1:28" ht="17.399999999999999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spans="1:28" ht="17.399999999999999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spans="1:28" ht="17.399999999999999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spans="1:28" ht="17.399999999999999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spans="1:28" ht="17.399999999999999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spans="1:28" ht="17.399999999999999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spans="1:28" ht="17.399999999999999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spans="1:28" ht="17.399999999999999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spans="1:28" ht="17.39999999999999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spans="1:28" ht="17.399999999999999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spans="1:28" ht="17.399999999999999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spans="1:28" ht="17.399999999999999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spans="1:28" ht="17.399999999999999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spans="1:28" ht="17.399999999999999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spans="1:28" ht="17.399999999999999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spans="1:28" ht="17.399999999999999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spans="1:28" ht="17.399999999999999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spans="1:28" ht="17.399999999999999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spans="1:28" ht="17.39999999999999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spans="1:28" ht="17.399999999999999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spans="1:28" ht="17.399999999999999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spans="1:28" ht="17.399999999999999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spans="1:28" ht="17.399999999999999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spans="1:28" ht="17.399999999999999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spans="1:28" ht="17.399999999999999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spans="1:28" ht="17.399999999999999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spans="1:28" ht="17.399999999999999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spans="1:28" ht="17.399999999999999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spans="1:28" ht="17.3999999999999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spans="1:28" ht="17.399999999999999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spans="1:28" ht="17.399999999999999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spans="1:28" ht="17.399999999999999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spans="1:28" ht="17.399999999999999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spans="1:28" ht="17.399999999999999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spans="1:28" ht="17.399999999999999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spans="1:28" ht="17.399999999999999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spans="1:28" ht="17.399999999999999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spans="1:28" ht="17.399999999999999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spans="1:28" ht="17.39999999999999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spans="1:28" ht="17.399999999999999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spans="1:28" ht="17.399999999999999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spans="1:28" ht="17.399999999999999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spans="1:28" ht="17.399999999999999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spans="1:28" ht="17.399999999999999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spans="1:28" ht="17.399999999999999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spans="1:28" ht="17.399999999999999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spans="1:28" ht="17.399999999999999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spans="1:28" ht="17.399999999999999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spans="1:28" ht="17.39999999999999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spans="1:28" ht="17.399999999999999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spans="1:28" ht="17.399999999999999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spans="1:28" ht="17.399999999999999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spans="1:28" ht="17.399999999999999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spans="1:28" ht="17.399999999999999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spans="1:28" ht="17.399999999999999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spans="1:28" ht="17.399999999999999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spans="1:28" ht="17.399999999999999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spans="1:28" ht="17.399999999999999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spans="1:28" ht="17.39999999999999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spans="1:28" ht="17.399999999999999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spans="1:28" ht="17.399999999999999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spans="1:28" ht="17.399999999999999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spans="1:28" ht="17.399999999999999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spans="1:28" ht="17.399999999999999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spans="1:28" ht="17.399999999999999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spans="1:28" ht="17.399999999999999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spans="1:28" ht="17.399999999999999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spans="1:28" ht="17.399999999999999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spans="1:28" ht="17.39999999999999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spans="1:28" ht="17.399999999999999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spans="1:28" ht="17.399999999999999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spans="1:28" ht="17.399999999999999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spans="1:28" ht="17.399999999999999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spans="1:28" ht="17.399999999999999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spans="1:28" ht="17.399999999999999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spans="1:28" ht="17.399999999999999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spans="1:28" ht="17.399999999999999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spans="1:28" ht="17.399999999999999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spans="1:28" ht="17.39999999999999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spans="1:28" ht="17.399999999999999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spans="1:28" ht="17.399999999999999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spans="1:28" ht="17.399999999999999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spans="1:28" ht="17.399999999999999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spans="1:28" ht="17.399999999999999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spans="1:28" ht="17.399999999999999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spans="1:28" ht="17.399999999999999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spans="1:28" ht="17.399999999999999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spans="1:28" ht="17.399999999999999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spans="1:28" ht="17.39999999999999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:28" ht="17.399999999999999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spans="1:28" ht="17.399999999999999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spans="1:28" ht="17.399999999999999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spans="1:28" ht="17.399999999999999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spans="1:28" ht="17.399999999999999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spans="1:28" ht="17.399999999999999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:28" ht="17.399999999999999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spans="1:28" ht="17.399999999999999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spans="1:28" ht="17.399999999999999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spans="1:28" ht="17.39999999999999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spans="1:28" ht="17.399999999999999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spans="1:28" ht="17.399999999999999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:28" ht="17.399999999999999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spans="1:28" ht="17.399999999999999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spans="1:28" ht="17.399999999999999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spans="1:28" ht="17.399999999999999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spans="1:28" ht="17.399999999999999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spans="1:28" ht="17.399999999999999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:28" ht="17.399999999999999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spans="1:28" ht="17.39999999999999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spans="1:28" ht="17.399999999999999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spans="1:28" ht="17.399999999999999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spans="1:28" ht="17.399999999999999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spans="1:28" ht="17.399999999999999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:28" ht="17.399999999999999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spans="1:28" ht="17.399999999999999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spans="1:28" ht="17.399999999999999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spans="1:28" ht="17.399999999999999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spans="1:28" ht="17.399999999999999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spans="1:28" ht="17.39999999999999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:28" ht="17.399999999999999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spans="1:28" ht="17.399999999999999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spans="1:28" ht="17.399999999999999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spans="1:28" ht="17.399999999999999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spans="1:28" ht="17.399999999999999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spans="1:28" ht="17.399999999999999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:28" ht="17.399999999999999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spans="1:28" ht="17.399999999999999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spans="1:28" ht="17.399999999999999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spans="1:28" ht="17.3999999999999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spans="1:28" ht="17.399999999999999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spans="1:28" ht="17.399999999999999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:28" ht="17.399999999999999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spans="1:28" ht="17.399999999999999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spans="1:28" ht="17.399999999999999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spans="1:28" ht="17.399999999999999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spans="1:28" ht="17.399999999999999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spans="1:28" ht="17.399999999999999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spans="1:28" ht="17.399999999999999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spans="1:28" ht="17.39999999999999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spans="1:28" ht="17.399999999999999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spans="1:28" ht="17.399999999999999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spans="1:28" ht="17.399999999999999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spans="1:28" ht="17.399999999999999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spans="1:28" ht="17.399999999999999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spans="1:28" ht="17.399999999999999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spans="1:28" ht="17.399999999999999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spans="1:28" ht="17.399999999999999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spans="1:28" ht="17.399999999999999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spans="1:28" ht="17.39999999999999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spans="1:28" ht="17.399999999999999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spans="1:28" ht="17.399999999999999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spans="1:28" ht="17.399999999999999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spans="1:28" ht="17.399999999999999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spans="1:28" ht="17.399999999999999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spans="1:28" ht="17.399999999999999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spans="1:28" ht="17.399999999999999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spans="1:28" ht="17.399999999999999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spans="1:28" ht="17.399999999999999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spans="1:28" ht="17.39999999999999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spans="1:28" ht="17.399999999999999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spans="1:28" ht="17.399999999999999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spans="1:28" ht="17.399999999999999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spans="1:28" ht="17.399999999999999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spans="1:28" ht="17.399999999999999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spans="1:28" ht="17.399999999999999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spans="1:28" ht="17.399999999999999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spans="1:28" ht="17.399999999999999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spans="1:28" ht="17.399999999999999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spans="1:28" ht="17.39999999999999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spans="1:28" ht="17.399999999999999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spans="1:28" ht="17.399999999999999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spans="1:28" ht="17.399999999999999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spans="1:28" ht="17.399999999999999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spans="1:28" ht="17.399999999999999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spans="1:28" ht="17.399999999999999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spans="1:28" ht="17.399999999999999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spans="1:28" ht="17.399999999999999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spans="1:28" ht="17.399999999999999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spans="1:28" ht="17.39999999999999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spans="1:28" ht="17.399999999999999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spans="1:28" ht="17.399999999999999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spans="1:28" ht="17.399999999999999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spans="1:28" ht="17.399999999999999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spans="1:28" ht="17.399999999999999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spans="1:28" ht="17.399999999999999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spans="1:28" ht="17.399999999999999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spans="1:28" ht="17.399999999999999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spans="1:28" ht="17.399999999999999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spans="1:28" ht="17.39999999999999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spans="1:28" ht="17.399999999999999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spans="1:28" ht="17.399999999999999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spans="1:28" ht="17.399999999999999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spans="1:28" ht="17.399999999999999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spans="1:28" ht="17.399999999999999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spans="1:28" ht="17.399999999999999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spans="1:28" ht="17.399999999999999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spans="1:28" ht="17.399999999999999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spans="1:28" ht="17.399999999999999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spans="1:28" ht="17.39999999999999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spans="1:28" ht="17.399999999999999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spans="1:28" ht="17.399999999999999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spans="1:28" ht="17.399999999999999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spans="1:28" ht="17.399999999999999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spans="1:28" ht="17.399999999999999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spans="1:28" ht="17.399999999999999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spans="1:28" ht="17.399999999999999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spans="1:28" ht="17.399999999999999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spans="1:28" ht="17.399999999999999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spans="1:28" ht="17.39999999999999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spans="1:28" ht="17.399999999999999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spans="1:28" ht="17.399999999999999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spans="1:28" ht="17.399999999999999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spans="1:28" ht="17.399999999999999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spans="1:28" ht="17.399999999999999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spans="1:28" ht="17.399999999999999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spans="1:28" ht="17.399999999999999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spans="1:28" ht="17.399999999999999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spans="1:28" ht="17.399999999999999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spans="1:28" ht="17.39999999999999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spans="1:28" ht="17.399999999999999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spans="1:28" ht="17.399999999999999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spans="1:28" ht="17.399999999999999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spans="1:28" ht="17.399999999999999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spans="1:28" ht="17.399999999999999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spans="1:28" ht="17.399999999999999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spans="1:28" ht="17.399999999999999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spans="1:28" ht="17.399999999999999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spans="1:28" ht="17.399999999999999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spans="1:28" ht="17.3999999999999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spans="1:28" ht="17.399999999999999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spans="1:28" ht="17.399999999999999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spans="1:28" ht="17.399999999999999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spans="1:28" ht="17.399999999999999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spans="1:28" ht="17.399999999999999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spans="1:28" ht="17.399999999999999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spans="1:28" ht="17.399999999999999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spans="1:28" ht="17.399999999999999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spans="1:28" ht="17.399999999999999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spans="1:28" ht="17.39999999999999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spans="1:28" ht="17.399999999999999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spans="1:28" ht="17.399999999999999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spans="1:28" ht="17.399999999999999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spans="1:28" ht="17.399999999999999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spans="1:28" ht="17.399999999999999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spans="1:28" ht="17.399999999999999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spans="1:28" ht="17.399999999999999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spans="1:28" ht="17.399999999999999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spans="1:28" ht="17.399999999999999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spans="1:28" ht="17.39999999999999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spans="1:28" ht="17.399999999999999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spans="1:28" ht="17.399999999999999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spans="1:28" ht="17.399999999999999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spans="1:28" ht="17.399999999999999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spans="1:28" ht="17.399999999999999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spans="1:28" ht="17.399999999999999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spans="1:28" ht="17.399999999999999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spans="1:28" ht="17.399999999999999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spans="1:28" ht="17.399999999999999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spans="1:28" ht="17.39999999999999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spans="1:28" ht="17.399999999999999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spans="1:28" ht="17.399999999999999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spans="1:28" ht="17.399999999999999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spans="1:28" ht="17.399999999999999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spans="1:28" ht="17.399999999999999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spans="1:28" ht="17.399999999999999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spans="1:28" ht="17.399999999999999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spans="1:28" ht="17.399999999999999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spans="1:28" ht="17.399999999999999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spans="1:28" ht="17.39999999999999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spans="1:28" ht="17.399999999999999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spans="1:28" ht="17.399999999999999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spans="1:28" ht="17.399999999999999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spans="1:28" ht="17.399999999999999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spans="1:28" ht="17.399999999999999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spans="1:28" ht="17.399999999999999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spans="1:28" ht="17.399999999999999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spans="1:28" ht="17.399999999999999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spans="1:28" ht="17.399999999999999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spans="1:28" ht="17.39999999999999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spans="1:28" ht="17.399999999999999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spans="1:28" ht="17.399999999999999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spans="1:28" ht="17.399999999999999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spans="1:28" ht="17.399999999999999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spans="1:28" ht="17.399999999999999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spans="1:28" ht="17.399999999999999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spans="1:28" ht="17.399999999999999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spans="1:28" ht="17.399999999999999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spans="1:28" ht="17.399999999999999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spans="1:28" ht="17.39999999999999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spans="1:28" ht="17.399999999999999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spans="1:28" ht="17.399999999999999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spans="1:28" ht="17.399999999999999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spans="1:28" ht="17.399999999999999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spans="1:28" ht="17.399999999999999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spans="1:28" ht="17.399999999999999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spans="1:28" ht="17.399999999999999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spans="1:28" ht="17.399999999999999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spans="1:28" ht="17.399999999999999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spans="1:28" ht="17.39999999999999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spans="1:28" ht="17.399999999999999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spans="1:28" ht="17.399999999999999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spans="1:28" ht="17.399999999999999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spans="1:28" ht="17.399999999999999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spans="1:28" ht="17.399999999999999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spans="1:28" ht="17.399999999999999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spans="1:28" ht="17.399999999999999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spans="1:28" ht="17.399999999999999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spans="1:28" ht="17.399999999999999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spans="1:28" ht="17.39999999999999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spans="1:28" ht="17.399999999999999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spans="1:28" ht="17.399999999999999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spans="1:28" ht="17.399999999999999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spans="1:28" ht="17.399999999999999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spans="1:28" ht="17.399999999999999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spans="1:28" ht="17.399999999999999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spans="1:28" ht="17.399999999999999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spans="1:28" ht="17.399999999999999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spans="1:28" ht="17.399999999999999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spans="1:28" ht="17.39999999999999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spans="1:28" ht="17.399999999999999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spans="1:28" ht="17.399999999999999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spans="1:28" ht="17.399999999999999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spans="1:28" ht="17.399999999999999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spans="1:28" ht="17.399999999999999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spans="1:28" ht="17.399999999999999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spans="1:28" ht="17.399999999999999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spans="1:28" ht="17.399999999999999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spans="1:28" ht="17.399999999999999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spans="1:28" ht="17.3999999999999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spans="1:28" ht="17.399999999999999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spans="1:28" ht="17.399999999999999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spans="1:28" ht="17.399999999999999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spans="1:28" ht="17.399999999999999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spans="1:28" ht="17.399999999999999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spans="1:28" ht="17.399999999999999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spans="1:28" ht="17.399999999999999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spans="1:28" ht="17.399999999999999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spans="1:28" ht="17.399999999999999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spans="1:28" ht="17.39999999999999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spans="1:28" ht="17.399999999999999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spans="1:28" ht="17.399999999999999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spans="1:28" ht="17.399999999999999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spans="1:28" ht="17.399999999999999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spans="1:28" ht="17.399999999999999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spans="1:28" ht="17.399999999999999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spans="1:28" ht="17.399999999999999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spans="1:28" ht="17.399999999999999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spans="1:28" ht="17.399999999999999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spans="1:28" ht="17.39999999999999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spans="1:28" ht="17.399999999999999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spans="1:28" ht="17.399999999999999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spans="1:28" ht="17.399999999999999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spans="1:28" ht="17.399999999999999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spans="1:28" ht="17.399999999999999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spans="1:28" ht="17.399999999999999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spans="1:28" ht="17.399999999999999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spans="1:28" ht="17.399999999999999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spans="1:28" ht="17.399999999999999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spans="1:28" ht="17.39999999999999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spans="1:28" ht="17.399999999999999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spans="1:28" ht="17.399999999999999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spans="1:28" ht="17.399999999999999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spans="1:28" ht="17.399999999999999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spans="1:28" ht="17.399999999999999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spans="1:28" ht="17.399999999999999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spans="1:28" ht="17.399999999999999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spans="1:28" ht="17.399999999999999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spans="1:28" ht="17.399999999999999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spans="1:28" ht="17.39999999999999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spans="1:28" ht="17.399999999999999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spans="1:28" ht="17.399999999999999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spans="1:28" ht="17.399999999999999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spans="1:28" ht="17.399999999999999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spans="1:28" ht="17.399999999999999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spans="1:28" ht="17.399999999999999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spans="1:28" ht="17.399999999999999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spans="1:28" ht="17.399999999999999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spans="1:28" ht="17.399999999999999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spans="1:28" ht="17.39999999999999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spans="1:28" ht="17.399999999999999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spans="1:28" ht="17.399999999999999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spans="1:28" ht="17.399999999999999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spans="1:28" ht="17.399999999999999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spans="1:28" ht="17.399999999999999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spans="1:28" ht="17.399999999999999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spans="1:28" ht="17.399999999999999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spans="1:28" ht="17.399999999999999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spans="1:28" ht="17.399999999999999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spans="1:28" ht="17.39999999999999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spans="1:28" ht="17.399999999999999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spans="1:28" ht="17.399999999999999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spans="1:28" ht="17.399999999999999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spans="1:28" ht="17.399999999999999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spans="1:28" ht="17.399999999999999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spans="1:28" ht="17.399999999999999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spans="1:28" ht="17.399999999999999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spans="1:28" ht="17.399999999999999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spans="1:28" ht="17.399999999999999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spans="1:28" ht="17.39999999999999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spans="1:28" ht="17.399999999999999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spans="1:28" ht="17.399999999999999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spans="1:28" ht="17.399999999999999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spans="1:28" ht="17.399999999999999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spans="1:28" ht="17.399999999999999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spans="1:28" ht="17.399999999999999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spans="1:28" ht="17.399999999999999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spans="1:28" ht="17.399999999999999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spans="1:28" ht="17.399999999999999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spans="1:28" ht="17.39999999999999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spans="1:28" ht="17.399999999999999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spans="1:28" ht="17.399999999999999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spans="1:28" ht="17.399999999999999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spans="1:28" ht="17.399999999999999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spans="1:28" ht="17.399999999999999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spans="1:28" ht="17.399999999999999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spans="1:28" ht="17.399999999999999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spans="1:28" ht="17.399999999999999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spans="1:28" ht="17.399999999999999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spans="1:28" ht="17.39999999999999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spans="1:28" ht="17.399999999999999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spans="1:28" ht="17.399999999999999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spans="1:28" ht="17.399999999999999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spans="1:28" ht="17.399999999999999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spans="1:28" ht="17.399999999999999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spans="1:28" ht="17.399999999999999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spans="1:28" ht="17.399999999999999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spans="1:28" ht="17.399999999999999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spans="1:28" ht="17.399999999999999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spans="1:28" ht="17.3999999999999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spans="1:28" ht="17.399999999999999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spans="1:28" ht="17.399999999999999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spans="1:28" ht="17.399999999999999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spans="1:28" ht="17.399999999999999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spans="1:28" ht="17.399999999999999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spans="1:28" ht="17.399999999999999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spans="1:28" ht="17.399999999999999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spans="1:28" ht="17.399999999999999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spans="1:28" ht="17.399999999999999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spans="1:28" ht="17.39999999999999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spans="1:28" ht="17.399999999999999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spans="1:28" ht="17.399999999999999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spans="1:28" ht="17.399999999999999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spans="1:28" ht="17.399999999999999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spans="1:28" ht="17.399999999999999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spans="1:28" ht="17.399999999999999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spans="1:28" ht="17.399999999999999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spans="1:28" ht="17.399999999999999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spans="1:28" ht="17.399999999999999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spans="1:28" ht="17.39999999999999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spans="1:28" ht="17.399999999999999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spans="1:28" ht="17.399999999999999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spans="1:28" ht="17.399999999999999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spans="1:28" ht="17.399999999999999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spans="1:28" ht="17.399999999999999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spans="1:28" ht="17.399999999999999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spans="1:28" ht="17.399999999999999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spans="1:28" ht="17.399999999999999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spans="1:28" ht="17.399999999999999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spans="1:28" ht="17.39999999999999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spans="1:28" ht="17.399999999999999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spans="1:28" ht="17.399999999999999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spans="1:28" ht="17.399999999999999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spans="1:28" ht="17.399999999999999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spans="1:28" ht="17.399999999999999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spans="1:28" ht="17.399999999999999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spans="1:28" ht="17.399999999999999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spans="1:28" ht="17.399999999999999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spans="1:28" ht="17.399999999999999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spans="1:28" ht="17.39999999999999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spans="1:28" ht="17.399999999999999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spans="1:28" ht="17.399999999999999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spans="1:28" ht="17.399999999999999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spans="1:28" ht="17.399999999999999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spans="1:28" ht="17.399999999999999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spans="1:28" ht="17.399999999999999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spans="1:28" ht="17.399999999999999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spans="1:28" ht="17.399999999999999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spans="1:28" ht="17.399999999999999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spans="1:28" ht="17.39999999999999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spans="1:28" ht="17.399999999999999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spans="1:28" ht="17.399999999999999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spans="1:28" ht="17.399999999999999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spans="1:28" ht="17.399999999999999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spans="1:28" ht="17.399999999999999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spans="1:28" ht="17.399999999999999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spans="1:28" ht="17.399999999999999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spans="1:28" ht="17.399999999999999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spans="1:28" ht="17.399999999999999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spans="1:28" ht="17.39999999999999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spans="1:28" ht="17.399999999999999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spans="1:28" ht="17.399999999999999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spans="1:28" ht="17.399999999999999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spans="1:28" ht="17.399999999999999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spans="1:28" ht="17.399999999999999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spans="1:28" ht="17.399999999999999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spans="1:28" ht="17.399999999999999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spans="1:28" ht="17.399999999999999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spans="1:28" ht="17.399999999999999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spans="1:28" ht="17.39999999999999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spans="1:28" ht="17.399999999999999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spans="1:28" ht="17.399999999999999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spans="1:28" ht="17.399999999999999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spans="1:28" ht="17.399999999999999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spans="1:28" ht="17.399999999999999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spans="1:28" ht="17.399999999999999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spans="1:28" ht="17.399999999999999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spans="1:28" ht="17.399999999999999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spans="1:28" ht="17.399999999999999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spans="1:28" ht="17.39999999999999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spans="1:28" ht="17.399999999999999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spans="1:28" ht="17.399999999999999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spans="1:28" ht="17.399999999999999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spans="1:28" ht="17.399999999999999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spans="1:28" ht="17.399999999999999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spans="1:28" ht="17.399999999999999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spans="1:28" ht="17.399999999999999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spans="1:28" ht="17.399999999999999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spans="1:28" ht="17.399999999999999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spans="1:28" ht="17.39999999999999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spans="1:28" ht="17.399999999999999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spans="1:28" ht="17.399999999999999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spans="1:28" ht="17.399999999999999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spans="1:28" ht="17.399999999999999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spans="1:28" ht="17.399999999999999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spans="1:28" ht="17.399999999999999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spans="1:28" ht="17.399999999999999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spans="1:28" ht="17.399999999999999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spans="1:28" ht="17.399999999999999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spans="1:28" ht="17.3999999999999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spans="1:28" ht="17.399999999999999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spans="1:28" ht="17.399999999999999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spans="1:28" ht="17.399999999999999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spans="1:28" ht="17.399999999999999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spans="1:28" ht="17.399999999999999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spans="1:28" ht="17.399999999999999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spans="1:28" ht="17.399999999999999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spans="1:28" ht="17.399999999999999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spans="1:28" ht="17.399999999999999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spans="1:28" ht="17.39999999999999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spans="1:28" ht="17.399999999999999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spans="1:28" ht="17.399999999999999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spans="1:28" ht="17.399999999999999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spans="1:28" ht="17.399999999999999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spans="1:28" ht="17.399999999999999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spans="1:28" ht="17.399999999999999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spans="1:28" ht="17.399999999999999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spans="1:28" ht="17.399999999999999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spans="1:28" ht="17.399999999999999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spans="1:28" ht="17.39999999999999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spans="1:28" ht="17.399999999999999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spans="1:28" ht="17.399999999999999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spans="1:28" ht="17.399999999999999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spans="1:28" ht="17.399999999999999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spans="1:28" ht="17.399999999999999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spans="1:28" ht="17.399999999999999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spans="1:28" ht="17.399999999999999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spans="1:28" ht="17.399999999999999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spans="1:28" ht="17.399999999999999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spans="1:28" ht="17.39999999999999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spans="1:28" ht="17.399999999999999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spans="1:28" ht="17.399999999999999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spans="1:28" ht="17.399999999999999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spans="1:28" ht="17.399999999999999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spans="1:28" ht="17.399999999999999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spans="1:28" ht="17.399999999999999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spans="1:28" ht="17.399999999999999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spans="1:28" ht="17.399999999999999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spans="1:28" ht="17.399999999999999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spans="1:28" ht="17.39999999999999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spans="1:28" ht="17.399999999999999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spans="1:28" ht="17.399999999999999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spans="1:28" ht="17.399999999999999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spans="1:28" ht="17.399999999999999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spans="1:28" ht="17.399999999999999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spans="1:28" ht="17.399999999999999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spans="1:28" ht="17.399999999999999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spans="1:28" ht="17.399999999999999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spans="1:28" ht="17.399999999999999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spans="1:28" ht="17.39999999999999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spans="1:28" ht="17.399999999999999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spans="1:28" ht="17.399999999999999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spans="1:28" ht="17.399999999999999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spans="1:28" ht="17.399999999999999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spans="1:28" ht="17.399999999999999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spans="1:28" ht="17.399999999999999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spans="1:28" ht="17.399999999999999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spans="1:28" ht="17.399999999999999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spans="1:28" ht="17.399999999999999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spans="1:28" ht="17.39999999999999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spans="1:28" ht="17.399999999999999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spans="1:28" ht="17.399999999999999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spans="1:28" ht="17.399999999999999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spans="1:28" ht="17.399999999999999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spans="1:28" ht="17.399999999999999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spans="1:28" ht="17.399999999999999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spans="1:28" ht="17.399999999999999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spans="1:28" ht="17.399999999999999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spans="1:28" ht="17.399999999999999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spans="1:28" ht="17.39999999999999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spans="1:28" ht="17.399999999999999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spans="1:28" ht="17.399999999999999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spans="1:28" ht="17.399999999999999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spans="1:28" ht="17.399999999999999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spans="1:28" ht="17.399999999999999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spans="1:28" ht="17.399999999999999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spans="1:28" ht="17.399999999999999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ht="17.399999999999999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ht="17.399999999999999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ht="17.39999999999999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ht="17.399999999999999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ht="17.399999999999999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ht="17.399999999999999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ht="17.399999999999999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ht="17.399999999999999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ht="17.399999999999999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ht="17.399999999999999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spans="1:28" ht="17.399999999999999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spans="1:28" ht="17.399999999999999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spans="1:28" ht="17.39999999999999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spans="1:28" ht="17.399999999999999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spans="1:28" ht="17.399999999999999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</sheetData>
  <autoFilter ref="A1:X291" xr:uid="{00000000-0009-0000-0000-000001000000}">
    <sortState xmlns:xlrd2="http://schemas.microsoft.com/office/spreadsheetml/2017/richdata2" ref="A2:X291">
      <sortCondition ref="A1:A291"/>
    </sortState>
  </autoFilter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996"/>
  <sheetViews>
    <sheetView tabSelected="1" topLeftCell="A196" workbookViewId="0">
      <selection activeCell="E212" sqref="E212"/>
    </sheetView>
  </sheetViews>
  <sheetFormatPr defaultColWidth="12.6640625" defaultRowHeight="15.75" customHeight="1"/>
  <cols>
    <col min="1" max="1" width="12.77734375" style="46" bestFit="1" customWidth="1"/>
    <col min="2" max="2" width="13.77734375" style="46" bestFit="1" customWidth="1"/>
    <col min="3" max="32" width="12.77734375" style="46" bestFit="1" customWidth="1"/>
    <col min="33" max="16384" width="12.6640625" style="46"/>
  </cols>
  <sheetData>
    <row r="1" spans="1:32" s="31" customFormat="1" ht="15.75" customHeight="1">
      <c r="A1" s="31" t="s">
        <v>539</v>
      </c>
      <c r="B1" s="31" t="s">
        <v>535</v>
      </c>
      <c r="C1" s="31" t="s">
        <v>552</v>
      </c>
      <c r="D1" s="31" t="s">
        <v>536</v>
      </c>
      <c r="E1" s="31" t="s">
        <v>553</v>
      </c>
      <c r="F1" s="31" t="s">
        <v>537</v>
      </c>
      <c r="G1" s="31" t="s">
        <v>554</v>
      </c>
      <c r="H1" s="31" t="s">
        <v>540</v>
      </c>
      <c r="I1" s="31" t="s">
        <v>556</v>
      </c>
      <c r="J1" s="31" t="s">
        <v>541</v>
      </c>
      <c r="K1" s="31" t="s">
        <v>555</v>
      </c>
      <c r="L1" s="31" t="s">
        <v>542</v>
      </c>
      <c r="M1" s="31" t="s">
        <v>557</v>
      </c>
      <c r="N1" s="31" t="s">
        <v>543</v>
      </c>
      <c r="O1" s="31" t="s">
        <v>558</v>
      </c>
      <c r="P1" s="31" t="s">
        <v>544</v>
      </c>
      <c r="Q1" s="31" t="s">
        <v>559</v>
      </c>
      <c r="R1" s="31" t="s">
        <v>545</v>
      </c>
      <c r="S1" s="31" t="s">
        <v>560</v>
      </c>
      <c r="T1" s="31" t="s">
        <v>546</v>
      </c>
      <c r="U1" s="31" t="s">
        <v>561</v>
      </c>
      <c r="V1" s="31" t="s">
        <v>547</v>
      </c>
      <c r="W1" s="31" t="s">
        <v>562</v>
      </c>
      <c r="X1" s="31" t="s">
        <v>538</v>
      </c>
      <c r="Y1" s="31" t="s">
        <v>563</v>
      </c>
      <c r="Z1" s="31" t="s">
        <v>548</v>
      </c>
      <c r="AA1" s="31" t="s">
        <v>564</v>
      </c>
      <c r="AB1" s="31" t="s">
        <v>549</v>
      </c>
      <c r="AC1" s="31" t="s">
        <v>565</v>
      </c>
      <c r="AD1" s="31" t="s">
        <v>550</v>
      </c>
      <c r="AE1" s="31" t="s">
        <v>566</v>
      </c>
      <c r="AF1" s="31" t="s">
        <v>551</v>
      </c>
    </row>
    <row r="2" spans="1:32" ht="15.75" customHeight="1">
      <c r="A2" s="53">
        <v>5.3079999999999998</v>
      </c>
      <c r="B2" s="53">
        <v>12.18333333</v>
      </c>
      <c r="C2" s="54">
        <v>8.6690000000000005</v>
      </c>
      <c r="D2" s="54">
        <v>9.27</v>
      </c>
      <c r="E2" s="54">
        <v>8.6690000000000005</v>
      </c>
      <c r="F2" s="54">
        <v>9.4</v>
      </c>
      <c r="G2" s="54">
        <v>8.6690000000000005</v>
      </c>
      <c r="H2" s="54">
        <v>9.65</v>
      </c>
      <c r="I2" s="53">
        <v>8.6690000000000005</v>
      </c>
      <c r="J2" s="53">
        <v>9.5500000000000007</v>
      </c>
      <c r="K2" s="53">
        <v>8.6690000000000005</v>
      </c>
      <c r="L2" s="53">
        <v>9.5299999999999994</v>
      </c>
      <c r="M2" s="53">
        <v>8.6690000000000005</v>
      </c>
      <c r="N2" s="53">
        <v>9.23</v>
      </c>
      <c r="O2" s="53">
        <v>8.6690000000000005</v>
      </c>
      <c r="P2" s="53">
        <v>9.1999999999999993</v>
      </c>
      <c r="Q2" s="53">
        <v>8.6690000000000005</v>
      </c>
      <c r="R2" s="53">
        <v>10.02</v>
      </c>
      <c r="S2" s="53">
        <v>8.6690000000000005</v>
      </c>
      <c r="T2" s="53">
        <v>9.6199999999999992</v>
      </c>
      <c r="U2" s="53">
        <v>8.6690000000000005</v>
      </c>
      <c r="V2" s="53">
        <v>11.67</v>
      </c>
      <c r="W2" s="53">
        <v>8.6690000000000005</v>
      </c>
      <c r="X2" s="53">
        <v>9.35</v>
      </c>
      <c r="Y2" s="53">
        <v>8.67</v>
      </c>
      <c r="Z2" s="53">
        <v>9.15</v>
      </c>
      <c r="AA2" s="53">
        <v>8.6690000000000005</v>
      </c>
      <c r="AB2" s="53">
        <v>8.8699999999999992</v>
      </c>
      <c r="AC2" s="53">
        <v>8.6690000000000005</v>
      </c>
      <c r="AD2" s="53">
        <v>8.73</v>
      </c>
      <c r="AE2" s="53">
        <v>8.6690000000000005</v>
      </c>
      <c r="AF2" s="53">
        <v>8.8800000000000008</v>
      </c>
    </row>
    <row r="3" spans="1:32" ht="15.75" customHeight="1">
      <c r="A3" s="53">
        <v>8.0939999999999994</v>
      </c>
      <c r="B3" s="53">
        <v>11.983333330000001</v>
      </c>
      <c r="C3" s="54">
        <v>8.0939999999999994</v>
      </c>
      <c r="D3" s="54">
        <v>9.18</v>
      </c>
      <c r="E3" s="54">
        <v>8.0939999999999994</v>
      </c>
      <c r="F3" s="54">
        <v>9.2200000000000006</v>
      </c>
      <c r="G3" s="54">
        <v>8.0939999999999994</v>
      </c>
      <c r="H3" s="54">
        <v>9.5500000000000007</v>
      </c>
      <c r="I3" s="53">
        <v>8.0939999999999994</v>
      </c>
      <c r="J3" s="53">
        <v>9.3699999999999992</v>
      </c>
      <c r="K3" s="53">
        <v>8.0939999999999994</v>
      </c>
      <c r="L3" s="53">
        <v>9.25</v>
      </c>
      <c r="M3" s="53">
        <v>8.0939999999999994</v>
      </c>
      <c r="N3" s="53">
        <v>9</v>
      </c>
      <c r="O3" s="53">
        <v>8.0939999999999994</v>
      </c>
      <c r="P3" s="53">
        <v>9.08</v>
      </c>
      <c r="Q3" s="53">
        <v>8.0939999999999994</v>
      </c>
      <c r="R3" s="53">
        <v>9.77</v>
      </c>
      <c r="S3" s="53">
        <v>8.0939999999999994</v>
      </c>
      <c r="T3" s="53">
        <v>9.42</v>
      </c>
      <c r="U3" s="53">
        <v>8.0939999999999994</v>
      </c>
      <c r="V3" s="53">
        <v>11.57</v>
      </c>
      <c r="W3" s="53">
        <v>8.0939999999999994</v>
      </c>
      <c r="X3" s="53">
        <v>9.1999999999999993</v>
      </c>
      <c r="Y3" s="53">
        <v>8.09</v>
      </c>
      <c r="Z3" s="53">
        <v>8.85</v>
      </c>
      <c r="AA3" s="53">
        <v>8.0939999999999994</v>
      </c>
      <c r="AB3" s="53">
        <v>8.58</v>
      </c>
      <c r="AC3" s="53">
        <v>8.0939999999999994</v>
      </c>
      <c r="AD3" s="53">
        <v>8.4499999999999993</v>
      </c>
      <c r="AE3" s="53">
        <v>8.0939999999999994</v>
      </c>
      <c r="AF3" s="53">
        <v>8.6199999999999992</v>
      </c>
    </row>
    <row r="4" spans="1:32" ht="15.75" customHeight="1">
      <c r="A4" s="53">
        <v>8.6440000000000001</v>
      </c>
      <c r="B4" s="53">
        <v>14.633333329999999</v>
      </c>
      <c r="C4" s="54">
        <v>8.6440000000000001</v>
      </c>
      <c r="D4" s="54">
        <v>11.63</v>
      </c>
      <c r="E4" s="54">
        <v>8.6440000000000001</v>
      </c>
      <c r="F4" s="54">
        <v>11.67</v>
      </c>
      <c r="G4" s="54">
        <v>8.6440000000000001</v>
      </c>
      <c r="H4" s="54">
        <v>12.52</v>
      </c>
      <c r="I4" s="53">
        <v>8.6440000000000001</v>
      </c>
      <c r="J4" s="53">
        <v>11.98</v>
      </c>
      <c r="K4" s="53">
        <v>8.6440000000000001</v>
      </c>
      <c r="L4" s="53">
        <v>12.07</v>
      </c>
      <c r="M4" s="53">
        <v>8.6440000000000001</v>
      </c>
      <c r="N4" s="53">
        <v>11.93</v>
      </c>
      <c r="O4" s="53">
        <v>8.6440000000000001</v>
      </c>
      <c r="P4" s="53">
        <v>11.47</v>
      </c>
      <c r="Q4" s="53">
        <v>8.6440000000000001</v>
      </c>
      <c r="R4" s="53">
        <v>12.45</v>
      </c>
      <c r="S4" s="53">
        <v>8.6440000000000001</v>
      </c>
      <c r="T4" s="53">
        <v>11.98</v>
      </c>
      <c r="U4" s="53">
        <v>8.6440000000000001</v>
      </c>
      <c r="V4" s="53">
        <v>13.93</v>
      </c>
      <c r="W4" s="53">
        <v>8.6440000000000001</v>
      </c>
      <c r="X4" s="53">
        <v>11.87</v>
      </c>
      <c r="Y4" s="53">
        <v>8.64</v>
      </c>
      <c r="Z4" s="53">
        <v>11.5</v>
      </c>
      <c r="AA4" s="53">
        <v>8.6440000000000001</v>
      </c>
      <c r="AB4" s="53">
        <v>11.12</v>
      </c>
      <c r="AC4" s="53">
        <v>8.6440000000000001</v>
      </c>
      <c r="AD4" s="53">
        <v>10.82</v>
      </c>
      <c r="AE4" s="53">
        <v>8.6440000000000001</v>
      </c>
      <c r="AF4" s="53">
        <v>11.27</v>
      </c>
    </row>
    <row r="5" spans="1:32" ht="15.75" customHeight="1">
      <c r="A5" s="53">
        <v>8.8930000000000007</v>
      </c>
      <c r="B5" s="53">
        <v>14.41666667</v>
      </c>
      <c r="C5" s="54">
        <v>8.8930000000000007</v>
      </c>
      <c r="D5" s="54">
        <v>11.32</v>
      </c>
      <c r="E5" s="54">
        <v>8.8930000000000007</v>
      </c>
      <c r="F5" s="54">
        <v>11.57</v>
      </c>
      <c r="G5" s="54">
        <v>8.8930000000000007</v>
      </c>
      <c r="H5" s="54">
        <v>11.88</v>
      </c>
      <c r="I5" s="53">
        <v>8.8930000000000007</v>
      </c>
      <c r="J5" s="53">
        <v>11.57</v>
      </c>
      <c r="K5" s="53">
        <v>8.8930000000000007</v>
      </c>
      <c r="L5" s="53">
        <v>11.7</v>
      </c>
      <c r="M5" s="53">
        <v>8.8930000000000007</v>
      </c>
      <c r="N5" s="53">
        <v>11.32</v>
      </c>
      <c r="O5" s="53">
        <v>8.8930000000000007</v>
      </c>
      <c r="P5" s="53">
        <v>11.27</v>
      </c>
      <c r="Q5" s="53">
        <v>8.8930000000000007</v>
      </c>
      <c r="R5" s="53">
        <v>12.13</v>
      </c>
      <c r="S5" s="53">
        <v>8.8930000000000007</v>
      </c>
      <c r="T5" s="53">
        <v>11.7</v>
      </c>
      <c r="U5" s="53">
        <v>8.8930000000000007</v>
      </c>
      <c r="V5" s="53">
        <v>13.75</v>
      </c>
      <c r="W5" s="53">
        <v>8.8930000000000007</v>
      </c>
      <c r="X5" s="53">
        <v>11.35</v>
      </c>
      <c r="Y5" s="53">
        <v>8.89</v>
      </c>
      <c r="Z5" s="53">
        <v>11.03</v>
      </c>
      <c r="AA5" s="53">
        <v>8.8930000000000007</v>
      </c>
      <c r="AB5" s="53">
        <v>10.73</v>
      </c>
      <c r="AC5" s="53">
        <v>8.8930000000000007</v>
      </c>
      <c r="AD5" s="53">
        <v>10.73</v>
      </c>
      <c r="AE5" s="53">
        <v>8.8930000000000007</v>
      </c>
      <c r="AF5" s="53">
        <v>11.08</v>
      </c>
    </row>
    <row r="6" spans="1:32" ht="15.75" customHeight="1">
      <c r="A6" s="53">
        <v>8.3640000000000008</v>
      </c>
      <c r="B6" s="53">
        <v>13.66666667</v>
      </c>
      <c r="C6" s="54">
        <v>8.3640000000000008</v>
      </c>
      <c r="D6" s="54">
        <v>10.02</v>
      </c>
      <c r="E6" s="54">
        <v>8.3640000000000008</v>
      </c>
      <c r="F6" s="54">
        <v>10.130000000000001</v>
      </c>
      <c r="G6" s="54">
        <v>8.3640000000000008</v>
      </c>
      <c r="H6" s="54">
        <v>10.53</v>
      </c>
      <c r="I6" s="53">
        <v>8.3640000000000008</v>
      </c>
      <c r="J6" s="53">
        <v>10.35</v>
      </c>
      <c r="K6" s="53">
        <v>8.3640000000000008</v>
      </c>
      <c r="L6" s="53">
        <v>10.18</v>
      </c>
      <c r="M6" s="53">
        <v>8.3640000000000008</v>
      </c>
      <c r="N6" s="53">
        <v>10.07</v>
      </c>
      <c r="O6" s="53">
        <v>8.3640000000000008</v>
      </c>
      <c r="P6" s="53">
        <v>9.9700000000000006</v>
      </c>
      <c r="Q6" s="53">
        <v>8.3640000000000008</v>
      </c>
      <c r="R6" s="53">
        <v>10.85</v>
      </c>
      <c r="S6" s="53">
        <v>8.3640000000000008</v>
      </c>
      <c r="T6" s="53">
        <v>10.45</v>
      </c>
      <c r="U6" s="53">
        <v>8.3640000000000008</v>
      </c>
      <c r="V6" s="53">
        <v>12.45</v>
      </c>
      <c r="W6" s="53">
        <v>8.3640000000000008</v>
      </c>
      <c r="X6" s="53">
        <v>10.220000000000001</v>
      </c>
      <c r="Y6" s="53">
        <v>8.36</v>
      </c>
      <c r="Z6" s="53">
        <v>9.8699999999999992</v>
      </c>
      <c r="AA6" s="53">
        <v>8.3640000000000008</v>
      </c>
      <c r="AB6" s="53">
        <v>9.4499999999999993</v>
      </c>
      <c r="AC6" s="53">
        <v>8.3640000000000008</v>
      </c>
      <c r="AD6" s="53">
        <v>9.32</v>
      </c>
      <c r="AE6" s="53">
        <v>8.3640000000000008</v>
      </c>
      <c r="AF6" s="53">
        <v>9.42</v>
      </c>
    </row>
    <row r="7" spans="1:32" ht="15.75" customHeight="1">
      <c r="A7" s="53">
        <v>11.512</v>
      </c>
      <c r="B7" s="53">
        <v>11.06666667</v>
      </c>
      <c r="C7" s="54">
        <v>8.8940000000000001</v>
      </c>
      <c r="D7" s="54">
        <v>10.68</v>
      </c>
      <c r="E7" s="54">
        <v>8.8940000000000001</v>
      </c>
      <c r="F7" s="54">
        <v>10.82</v>
      </c>
      <c r="G7" s="54">
        <v>8.8940000000000001</v>
      </c>
      <c r="H7" s="54">
        <v>11.2</v>
      </c>
      <c r="I7" s="53">
        <v>8.8940000000000001</v>
      </c>
      <c r="J7" s="53">
        <v>10.98</v>
      </c>
      <c r="K7" s="53">
        <v>8.8940000000000001</v>
      </c>
      <c r="L7" s="53">
        <v>10.95</v>
      </c>
      <c r="M7" s="53">
        <v>8.8940000000000001</v>
      </c>
      <c r="N7" s="53">
        <v>10.97</v>
      </c>
      <c r="O7" s="53">
        <v>8.8940000000000001</v>
      </c>
      <c r="P7" s="53">
        <v>10.73</v>
      </c>
      <c r="Q7" s="53">
        <v>8.8940000000000001</v>
      </c>
      <c r="R7" s="53">
        <v>11.85</v>
      </c>
      <c r="S7" s="53">
        <v>8.8940000000000001</v>
      </c>
      <c r="T7" s="53">
        <v>11.23</v>
      </c>
      <c r="U7" s="53">
        <v>8.8940000000000001</v>
      </c>
      <c r="V7" s="53">
        <v>13.2</v>
      </c>
      <c r="W7" s="53">
        <v>8.8940000000000001</v>
      </c>
      <c r="X7" s="53">
        <v>10.88</v>
      </c>
      <c r="Y7" s="53">
        <v>8.89</v>
      </c>
      <c r="Z7" s="53">
        <v>10.57</v>
      </c>
      <c r="AA7" s="53">
        <v>8.8940000000000001</v>
      </c>
      <c r="AB7" s="53">
        <v>10.15</v>
      </c>
      <c r="AC7" s="53">
        <v>8.8940000000000001</v>
      </c>
      <c r="AD7" s="53">
        <v>10</v>
      </c>
      <c r="AE7" s="53">
        <v>8.8940000000000001</v>
      </c>
      <c r="AF7" s="53">
        <v>10.220000000000001</v>
      </c>
    </row>
    <row r="8" spans="1:32" ht="15.75" customHeight="1">
      <c r="A8" s="53">
        <v>8.782</v>
      </c>
      <c r="B8" s="53">
        <v>14.366666670000001</v>
      </c>
      <c r="C8" s="54">
        <v>8.782</v>
      </c>
      <c r="D8" s="54">
        <v>11.13</v>
      </c>
      <c r="E8" s="54">
        <v>8.782</v>
      </c>
      <c r="F8" s="54">
        <v>11.25</v>
      </c>
      <c r="G8" s="54">
        <v>8.782</v>
      </c>
      <c r="H8" s="54">
        <v>11.63</v>
      </c>
      <c r="I8" s="53">
        <v>8.782</v>
      </c>
      <c r="J8" s="53">
        <v>11.45</v>
      </c>
      <c r="K8" s="53">
        <v>8.782</v>
      </c>
      <c r="L8" s="53">
        <v>11.45</v>
      </c>
      <c r="M8" s="53">
        <v>8.782</v>
      </c>
      <c r="N8" s="53">
        <v>11.13</v>
      </c>
      <c r="O8" s="53">
        <v>8.782</v>
      </c>
      <c r="P8" s="53">
        <v>11.08</v>
      </c>
      <c r="Q8" s="53">
        <v>8.782</v>
      </c>
      <c r="R8" s="53">
        <v>11.98</v>
      </c>
      <c r="S8" s="53">
        <v>8.782</v>
      </c>
      <c r="T8" s="53">
        <v>11.57</v>
      </c>
      <c r="U8" s="53">
        <v>8.782</v>
      </c>
      <c r="V8" s="53">
        <v>13.57</v>
      </c>
      <c r="W8" s="53">
        <v>8.782</v>
      </c>
      <c r="X8" s="53">
        <v>11.23</v>
      </c>
      <c r="Y8" s="53">
        <v>8.7799999999999994</v>
      </c>
      <c r="Z8" s="53">
        <v>10.95</v>
      </c>
      <c r="AA8" s="53">
        <v>8.782</v>
      </c>
      <c r="AB8" s="53">
        <v>10.63</v>
      </c>
      <c r="AC8" s="53">
        <v>8.782</v>
      </c>
      <c r="AD8" s="53">
        <v>10.6</v>
      </c>
      <c r="AE8" s="53">
        <v>8.782</v>
      </c>
      <c r="AF8" s="53">
        <v>10.93</v>
      </c>
    </row>
    <row r="9" spans="1:32" ht="15.75" customHeight="1">
      <c r="A9" s="53">
        <v>5.5759999999999996</v>
      </c>
      <c r="B9" s="53">
        <v>12.733333330000001</v>
      </c>
      <c r="C9" s="54">
        <v>9.4009999999999998</v>
      </c>
      <c r="D9" s="54">
        <v>10.67</v>
      </c>
      <c r="E9" s="54">
        <v>9.4009999999999998</v>
      </c>
      <c r="F9" s="54">
        <v>10.82</v>
      </c>
      <c r="G9" s="54">
        <v>9.4009999999999998</v>
      </c>
      <c r="H9" s="54">
        <v>11.18</v>
      </c>
      <c r="I9" s="53">
        <v>9.4009999999999998</v>
      </c>
      <c r="J9" s="53">
        <v>11</v>
      </c>
      <c r="K9" s="53">
        <v>9.4009999999999998</v>
      </c>
      <c r="L9" s="53">
        <v>11.18</v>
      </c>
      <c r="M9" s="53">
        <v>9.4009999999999998</v>
      </c>
      <c r="N9" s="53">
        <v>10.72</v>
      </c>
      <c r="O9" s="53">
        <v>9.4009999999999998</v>
      </c>
      <c r="P9" s="53">
        <v>10.73</v>
      </c>
      <c r="Q9" s="53">
        <v>9.4009999999999998</v>
      </c>
      <c r="R9" s="53">
        <v>11.62</v>
      </c>
      <c r="S9" s="53">
        <v>9.4009999999999998</v>
      </c>
      <c r="T9" s="53">
        <v>11.07</v>
      </c>
      <c r="U9" s="53">
        <v>5.9080000000000004</v>
      </c>
      <c r="V9" s="53">
        <v>13.03</v>
      </c>
      <c r="W9" s="53">
        <v>9.4009999999999998</v>
      </c>
      <c r="X9" s="53">
        <v>10.78</v>
      </c>
      <c r="Y9" s="53">
        <v>9.4</v>
      </c>
      <c r="Z9" s="53">
        <v>10.52</v>
      </c>
      <c r="AA9" s="53">
        <v>9.4009999999999998</v>
      </c>
      <c r="AB9" s="53">
        <v>10.119999999999999</v>
      </c>
      <c r="AC9" s="53">
        <v>5.5759999999999996</v>
      </c>
      <c r="AD9" s="53">
        <v>10.82</v>
      </c>
      <c r="AE9" s="53">
        <v>5.5759999999999996</v>
      </c>
      <c r="AF9" s="53">
        <v>10.75</v>
      </c>
    </row>
    <row r="10" spans="1:32" ht="15.75" customHeight="1">
      <c r="A10" s="53">
        <v>5.157</v>
      </c>
      <c r="B10" s="53">
        <v>12.03333333</v>
      </c>
      <c r="C10" s="54">
        <v>5.157</v>
      </c>
      <c r="D10" s="54">
        <v>11.57</v>
      </c>
      <c r="E10" s="54">
        <v>5.157</v>
      </c>
      <c r="F10" s="54">
        <v>11.83</v>
      </c>
      <c r="G10" s="54">
        <v>5.157</v>
      </c>
      <c r="H10" s="54">
        <v>12.35</v>
      </c>
      <c r="I10" s="53">
        <v>5.157</v>
      </c>
      <c r="J10" s="53">
        <v>12.8</v>
      </c>
      <c r="K10" s="53">
        <v>5.157</v>
      </c>
      <c r="L10" s="53">
        <v>13.07</v>
      </c>
      <c r="M10" s="53">
        <v>5.157</v>
      </c>
      <c r="N10" s="53">
        <v>12.33</v>
      </c>
      <c r="O10" s="53">
        <v>5.157</v>
      </c>
      <c r="P10" s="53">
        <v>12.07</v>
      </c>
      <c r="Q10" s="53">
        <v>5.157</v>
      </c>
      <c r="R10" s="53">
        <v>12.22</v>
      </c>
      <c r="S10" s="53">
        <v>5.157</v>
      </c>
      <c r="T10" s="53">
        <v>12.23</v>
      </c>
      <c r="U10" s="53">
        <v>5.157</v>
      </c>
      <c r="V10" s="53">
        <v>13.02</v>
      </c>
      <c r="W10" s="53">
        <v>5.157</v>
      </c>
      <c r="X10" s="53">
        <v>12.32</v>
      </c>
      <c r="Y10" s="53">
        <v>5.16</v>
      </c>
      <c r="Z10" s="53">
        <v>11.98</v>
      </c>
      <c r="AA10" s="53">
        <v>5.157</v>
      </c>
      <c r="AB10" s="53">
        <v>10.93</v>
      </c>
      <c r="AC10" s="53">
        <v>5.157</v>
      </c>
      <c r="AD10" s="53">
        <v>10.220000000000001</v>
      </c>
      <c r="AE10" s="53">
        <v>5.157</v>
      </c>
      <c r="AF10" s="53">
        <v>10.53</v>
      </c>
    </row>
    <row r="11" spans="1:32" ht="15.75" customHeight="1">
      <c r="A11" s="53">
        <v>4.9690000000000003</v>
      </c>
      <c r="B11" s="53">
        <v>11.81666667</v>
      </c>
      <c r="C11" s="54">
        <v>4.9690000000000003</v>
      </c>
      <c r="D11" s="54">
        <v>11.78</v>
      </c>
      <c r="E11" s="54">
        <v>4.9690000000000003</v>
      </c>
      <c r="F11" s="54">
        <v>12.08</v>
      </c>
      <c r="G11" s="54">
        <v>4.9690000000000003</v>
      </c>
      <c r="H11" s="54">
        <v>12.68</v>
      </c>
      <c r="I11" s="53">
        <v>4.9690000000000003</v>
      </c>
      <c r="J11" s="53">
        <v>12.7</v>
      </c>
      <c r="K11" s="53">
        <v>4.9690000000000003</v>
      </c>
      <c r="L11" s="53">
        <v>12.45</v>
      </c>
      <c r="M11" s="53">
        <v>4.9690000000000003</v>
      </c>
      <c r="N11" s="53">
        <v>12.38</v>
      </c>
      <c r="O11" s="53">
        <v>4.9690000000000003</v>
      </c>
      <c r="P11" s="53">
        <v>11.77</v>
      </c>
      <c r="Q11" s="53">
        <v>4.9690000000000003</v>
      </c>
      <c r="R11" s="53">
        <v>12.5</v>
      </c>
      <c r="S11" s="53">
        <v>4.9690000000000003</v>
      </c>
      <c r="T11" s="53">
        <v>12.15</v>
      </c>
      <c r="U11" s="53">
        <v>4.9690000000000003</v>
      </c>
      <c r="V11" s="53">
        <v>12.92</v>
      </c>
      <c r="W11" s="53">
        <v>4.9690000000000003</v>
      </c>
      <c r="X11" s="53">
        <v>12.43</v>
      </c>
      <c r="Y11" s="53">
        <v>4.97</v>
      </c>
      <c r="Z11" s="53">
        <v>11.8</v>
      </c>
      <c r="AA11" s="53">
        <v>4.9690000000000003</v>
      </c>
      <c r="AB11" s="53">
        <v>11.3</v>
      </c>
      <c r="AC11" s="53">
        <v>4.9690000000000003</v>
      </c>
      <c r="AD11" s="53">
        <v>10.87</v>
      </c>
      <c r="AE11" s="53">
        <v>4.9690000000000003</v>
      </c>
      <c r="AF11" s="53">
        <v>11.9</v>
      </c>
    </row>
    <row r="12" spans="1:32" ht="15.75" customHeight="1">
      <c r="A12" s="53">
        <v>4.9580000000000002</v>
      </c>
      <c r="B12" s="53">
        <v>12.05</v>
      </c>
      <c r="C12" s="54">
        <v>4.9580000000000002</v>
      </c>
      <c r="D12" s="54">
        <v>11.7</v>
      </c>
      <c r="E12" s="54">
        <v>4.9580000000000002</v>
      </c>
      <c r="F12" s="54">
        <v>11.98</v>
      </c>
      <c r="G12" s="54">
        <v>4.9580000000000002</v>
      </c>
      <c r="H12" s="54">
        <v>12.52</v>
      </c>
      <c r="I12" s="53">
        <v>4.9580000000000002</v>
      </c>
      <c r="J12" s="53">
        <v>12.73</v>
      </c>
      <c r="K12" s="53">
        <v>4.9580000000000002</v>
      </c>
      <c r="L12" s="53">
        <v>12.35</v>
      </c>
      <c r="M12" s="53">
        <v>4.9580000000000002</v>
      </c>
      <c r="N12" s="53">
        <v>12.03</v>
      </c>
      <c r="O12" s="53">
        <v>4.9580000000000002</v>
      </c>
      <c r="P12" s="53">
        <v>11.65</v>
      </c>
      <c r="Q12" s="53">
        <v>4.9580000000000002</v>
      </c>
      <c r="R12" s="53">
        <v>12.23</v>
      </c>
      <c r="S12" s="53">
        <v>4.9580000000000002</v>
      </c>
      <c r="T12" s="53">
        <v>12.27</v>
      </c>
      <c r="U12" s="53">
        <v>4.9580000000000002</v>
      </c>
      <c r="V12" s="53">
        <v>14.25</v>
      </c>
      <c r="W12" s="53">
        <v>4.9580000000000002</v>
      </c>
      <c r="X12" s="53">
        <v>12.32</v>
      </c>
      <c r="Y12" s="53">
        <v>4.96</v>
      </c>
      <c r="Z12" s="53">
        <v>11.88</v>
      </c>
      <c r="AA12" s="53">
        <v>4.9580000000000002</v>
      </c>
      <c r="AB12" s="53">
        <v>11.55</v>
      </c>
      <c r="AC12" s="53">
        <v>4.9580000000000002</v>
      </c>
      <c r="AD12" s="53">
        <v>10.67</v>
      </c>
      <c r="AE12" s="53">
        <v>4.9580000000000002</v>
      </c>
      <c r="AF12" s="53">
        <v>10.57</v>
      </c>
    </row>
    <row r="13" spans="1:32" ht="15.75" customHeight="1">
      <c r="A13" s="53">
        <v>4.3570000000000002</v>
      </c>
      <c r="B13" s="53">
        <v>10.45</v>
      </c>
      <c r="C13" s="54">
        <v>4.3570000000000002</v>
      </c>
      <c r="D13" s="54">
        <v>10.199999999999999</v>
      </c>
      <c r="E13" s="54">
        <v>4.3570000000000002</v>
      </c>
      <c r="F13" s="54">
        <v>10.32</v>
      </c>
      <c r="G13" s="54">
        <v>4.3570000000000002</v>
      </c>
      <c r="H13" s="54">
        <v>10.93</v>
      </c>
      <c r="I13" s="53">
        <v>4.3570000000000002</v>
      </c>
      <c r="J13" s="53">
        <v>11.25</v>
      </c>
      <c r="K13" s="53">
        <v>4.3570000000000002</v>
      </c>
      <c r="L13" s="53">
        <v>11.08</v>
      </c>
      <c r="M13" s="53">
        <v>4.3570000000000002</v>
      </c>
      <c r="N13" s="53">
        <v>10.95</v>
      </c>
      <c r="O13" s="53">
        <v>4.3570000000000002</v>
      </c>
      <c r="P13" s="53">
        <v>10.23</v>
      </c>
      <c r="Q13" s="53">
        <v>4.3570000000000002</v>
      </c>
      <c r="R13" s="53">
        <v>10.58</v>
      </c>
      <c r="S13" s="53">
        <v>4.3570000000000002</v>
      </c>
      <c r="T13" s="53">
        <v>10.73</v>
      </c>
      <c r="U13" s="53">
        <v>4.3570000000000002</v>
      </c>
      <c r="V13" s="53">
        <v>11.53</v>
      </c>
      <c r="W13" s="53">
        <v>4.3570000000000002</v>
      </c>
      <c r="X13" s="53">
        <v>10.98</v>
      </c>
      <c r="Y13" s="53">
        <v>4.3600000000000003</v>
      </c>
      <c r="Z13" s="53">
        <v>10.65</v>
      </c>
      <c r="AA13" s="53">
        <v>4.3570000000000002</v>
      </c>
      <c r="AB13" s="53">
        <v>9.67</v>
      </c>
      <c r="AC13" s="53">
        <v>4.3570000000000002</v>
      </c>
      <c r="AD13" s="53">
        <v>9.15</v>
      </c>
      <c r="AE13" s="53">
        <v>4.3570000000000002</v>
      </c>
      <c r="AF13" s="53">
        <v>9.18</v>
      </c>
    </row>
    <row r="14" spans="1:32" ht="15.75" customHeight="1">
      <c r="A14" s="53">
        <v>4.7770000000000001</v>
      </c>
      <c r="B14" s="53">
        <v>11.483333330000001</v>
      </c>
      <c r="C14" s="54">
        <v>4.7770000000000001</v>
      </c>
      <c r="D14" s="54">
        <v>11.43</v>
      </c>
      <c r="E14" s="54">
        <v>4.7770000000000001</v>
      </c>
      <c r="F14" s="54">
        <v>11.73</v>
      </c>
      <c r="G14" s="54">
        <v>4.7770000000000001</v>
      </c>
      <c r="H14" s="54">
        <v>12.35</v>
      </c>
      <c r="I14" s="53">
        <v>4.7770000000000001</v>
      </c>
      <c r="J14" s="53">
        <v>12.4</v>
      </c>
      <c r="K14" s="53">
        <v>4.7770000000000001</v>
      </c>
      <c r="L14" s="53">
        <v>12.02</v>
      </c>
      <c r="M14" s="53">
        <v>4.7770000000000001</v>
      </c>
      <c r="N14" s="53">
        <v>11.8</v>
      </c>
      <c r="O14" s="53">
        <v>4.7770000000000001</v>
      </c>
      <c r="P14" s="53">
        <v>11.33</v>
      </c>
      <c r="Q14" s="53">
        <v>4.7770000000000001</v>
      </c>
      <c r="R14" s="53">
        <v>11.82</v>
      </c>
      <c r="S14" s="53">
        <v>4.7770000000000001</v>
      </c>
      <c r="T14" s="53">
        <v>11.78</v>
      </c>
      <c r="U14" s="53">
        <v>4.7770000000000001</v>
      </c>
      <c r="V14" s="53">
        <v>12.57</v>
      </c>
      <c r="W14" s="53">
        <v>4.7770000000000001</v>
      </c>
      <c r="X14" s="53">
        <v>11.93</v>
      </c>
      <c r="Y14" s="53">
        <v>4.78</v>
      </c>
      <c r="Z14" s="53">
        <v>11.58</v>
      </c>
      <c r="AA14" s="53">
        <v>4.7770000000000001</v>
      </c>
      <c r="AB14" s="53">
        <v>11.02</v>
      </c>
      <c r="AC14" s="53">
        <v>4.7770000000000001</v>
      </c>
      <c r="AD14" s="53">
        <v>10.48</v>
      </c>
      <c r="AE14" s="53">
        <v>4.7770000000000001</v>
      </c>
      <c r="AF14" s="53">
        <v>11.5</v>
      </c>
    </row>
    <row r="15" spans="1:32" ht="15.75" customHeight="1">
      <c r="A15" s="53">
        <v>4.51</v>
      </c>
      <c r="B15" s="53">
        <v>10.8</v>
      </c>
      <c r="C15" s="54">
        <v>4.51</v>
      </c>
      <c r="D15" s="54">
        <v>10.57</v>
      </c>
      <c r="E15" s="54">
        <v>4.51</v>
      </c>
      <c r="F15" s="54">
        <v>10.73</v>
      </c>
      <c r="G15" s="54">
        <v>4.51</v>
      </c>
      <c r="H15" s="54">
        <v>11.28</v>
      </c>
      <c r="I15" s="53">
        <v>4.51</v>
      </c>
      <c r="J15" s="53">
        <v>11.43</v>
      </c>
      <c r="K15" s="53">
        <v>4.51</v>
      </c>
      <c r="L15" s="53">
        <v>11</v>
      </c>
      <c r="M15" s="53">
        <v>4.51</v>
      </c>
      <c r="N15" s="53">
        <v>10.75</v>
      </c>
      <c r="O15" s="53">
        <v>4.51</v>
      </c>
      <c r="P15" s="53">
        <v>10.52</v>
      </c>
      <c r="Q15" s="53">
        <v>4.51</v>
      </c>
      <c r="R15" s="53">
        <v>10.9</v>
      </c>
      <c r="S15" s="53">
        <v>4.51</v>
      </c>
      <c r="T15" s="53">
        <v>11.07</v>
      </c>
      <c r="U15" s="53">
        <v>4.7510000000000003</v>
      </c>
      <c r="V15" s="53">
        <v>11.78</v>
      </c>
      <c r="W15" s="53">
        <v>4.51</v>
      </c>
      <c r="X15" s="53">
        <v>11.07</v>
      </c>
      <c r="Y15" s="53">
        <v>4.51</v>
      </c>
      <c r="Z15" s="53">
        <v>10.78</v>
      </c>
      <c r="AA15" s="53">
        <v>4.51</v>
      </c>
      <c r="AB15" s="53">
        <v>9.8800000000000008</v>
      </c>
      <c r="AC15" s="53">
        <v>4.51</v>
      </c>
      <c r="AD15" s="53">
        <v>9.33</v>
      </c>
      <c r="AE15" s="53">
        <v>4.51</v>
      </c>
      <c r="AF15" s="53">
        <v>9.4</v>
      </c>
    </row>
    <row r="16" spans="1:32" ht="15.75" customHeight="1">
      <c r="A16" s="53">
        <v>5.6150000000000002</v>
      </c>
      <c r="B16" s="53">
        <v>13.5</v>
      </c>
      <c r="C16" s="54">
        <v>5.4219999999999997</v>
      </c>
      <c r="D16" s="54">
        <v>13.57</v>
      </c>
      <c r="E16" s="54">
        <v>5.4219999999999997</v>
      </c>
      <c r="F16" s="54">
        <v>13.72</v>
      </c>
      <c r="G16" s="54">
        <v>5.4219999999999997</v>
      </c>
      <c r="H16" s="54">
        <v>14.22</v>
      </c>
      <c r="I16" s="53">
        <v>5.6150000000000002</v>
      </c>
      <c r="J16" s="53">
        <v>13.7</v>
      </c>
      <c r="K16" s="53">
        <v>5.6150000000000002</v>
      </c>
      <c r="L16" s="53">
        <v>13.53</v>
      </c>
      <c r="M16" s="53">
        <v>5.6150000000000002</v>
      </c>
      <c r="N16" s="53">
        <v>13.33</v>
      </c>
      <c r="O16" s="53">
        <v>5.6150000000000002</v>
      </c>
      <c r="P16" s="53">
        <v>13.15</v>
      </c>
      <c r="Q16" s="53">
        <v>5.6150000000000002</v>
      </c>
      <c r="R16" s="53">
        <v>13.25</v>
      </c>
      <c r="S16" s="53">
        <v>5.6150000000000002</v>
      </c>
      <c r="T16" s="53">
        <v>13.42</v>
      </c>
      <c r="U16" s="53">
        <v>5.6150000000000002</v>
      </c>
      <c r="V16" s="53">
        <v>13.6</v>
      </c>
      <c r="W16" s="53">
        <v>5.6150000000000002</v>
      </c>
      <c r="X16" s="53">
        <v>13.72</v>
      </c>
      <c r="Y16" s="53">
        <v>5.62</v>
      </c>
      <c r="Z16" s="53">
        <v>13.35</v>
      </c>
      <c r="AA16" s="53">
        <v>5.6150000000000002</v>
      </c>
      <c r="AB16" s="53">
        <v>12.65</v>
      </c>
      <c r="AC16" s="53">
        <v>5.6150000000000002</v>
      </c>
      <c r="AD16" s="53">
        <v>12.32</v>
      </c>
      <c r="AE16" s="53">
        <v>5.6150000000000002</v>
      </c>
      <c r="AF16" s="53">
        <v>12.4</v>
      </c>
    </row>
    <row r="17" spans="1:32" ht="15.75" customHeight="1">
      <c r="A17" s="53">
        <v>5.2320000000000002</v>
      </c>
      <c r="B17" s="53">
        <v>12.6</v>
      </c>
      <c r="C17" s="54">
        <v>5.2320000000000002</v>
      </c>
      <c r="D17" s="54">
        <v>11.98</v>
      </c>
      <c r="E17" s="54">
        <v>5.2320000000000002</v>
      </c>
      <c r="F17" s="54">
        <v>12.37</v>
      </c>
      <c r="G17" s="54">
        <v>5.2320000000000002</v>
      </c>
      <c r="H17" s="54">
        <v>13.05</v>
      </c>
      <c r="I17" s="53">
        <v>5.2320000000000002</v>
      </c>
      <c r="J17" s="53">
        <v>12.6</v>
      </c>
      <c r="K17" s="53">
        <v>5.2320000000000002</v>
      </c>
      <c r="L17" s="53">
        <v>12.35</v>
      </c>
      <c r="M17" s="53">
        <v>5.2320000000000002</v>
      </c>
      <c r="N17" s="53">
        <v>12.2</v>
      </c>
      <c r="O17" s="53">
        <v>5.2320000000000002</v>
      </c>
      <c r="P17" s="53">
        <v>12.12</v>
      </c>
      <c r="Q17" s="53">
        <v>5.2320000000000002</v>
      </c>
      <c r="R17" s="53">
        <v>12.23</v>
      </c>
      <c r="S17" s="53">
        <v>5.2320000000000002</v>
      </c>
      <c r="T17" s="53">
        <v>12.48</v>
      </c>
      <c r="U17" s="53">
        <v>5.2320000000000002</v>
      </c>
      <c r="V17" s="53">
        <v>12.57</v>
      </c>
      <c r="W17" s="53">
        <v>5.2320000000000002</v>
      </c>
      <c r="X17" s="53">
        <v>12.57</v>
      </c>
      <c r="Y17" s="53">
        <v>5.23</v>
      </c>
      <c r="Z17" s="53">
        <v>12.18</v>
      </c>
      <c r="AA17" s="53">
        <v>5.2320000000000002</v>
      </c>
      <c r="AB17" s="53">
        <v>11.52</v>
      </c>
      <c r="AC17" s="53">
        <v>5.2320000000000002</v>
      </c>
      <c r="AD17" s="53">
        <v>11.37</v>
      </c>
      <c r="AE17" s="53">
        <v>5.2320000000000002</v>
      </c>
      <c r="AF17" s="53">
        <v>11.32</v>
      </c>
    </row>
    <row r="18" spans="1:32" ht="15.75" customHeight="1">
      <c r="A18" s="53">
        <v>4.29</v>
      </c>
      <c r="B18" s="53">
        <v>10.53333333</v>
      </c>
      <c r="C18" s="54">
        <v>4.29</v>
      </c>
      <c r="D18" s="54">
        <v>10.32</v>
      </c>
      <c r="E18" s="54">
        <v>4.29</v>
      </c>
      <c r="F18" s="54">
        <v>10.6</v>
      </c>
      <c r="G18" s="54">
        <v>4.29</v>
      </c>
      <c r="H18" s="54">
        <v>11.28</v>
      </c>
      <c r="I18" s="53">
        <v>4.29</v>
      </c>
      <c r="J18" s="53">
        <v>11.28</v>
      </c>
      <c r="K18" s="53">
        <v>4.29</v>
      </c>
      <c r="L18" s="53">
        <v>10.95</v>
      </c>
      <c r="M18" s="53">
        <v>4.29</v>
      </c>
      <c r="N18" s="53">
        <v>10.83</v>
      </c>
      <c r="O18" s="53">
        <v>4.29</v>
      </c>
      <c r="P18" s="53">
        <v>10.37</v>
      </c>
      <c r="Q18" s="53">
        <v>4.29</v>
      </c>
      <c r="R18" s="53">
        <v>10.78</v>
      </c>
      <c r="S18" s="53">
        <v>4.29</v>
      </c>
      <c r="T18" s="53">
        <v>10.77</v>
      </c>
      <c r="U18" s="53">
        <v>4.29</v>
      </c>
      <c r="V18" s="53">
        <v>11.58</v>
      </c>
      <c r="W18" s="53">
        <v>4.29</v>
      </c>
      <c r="X18" s="53">
        <v>10.9</v>
      </c>
      <c r="Y18" s="53">
        <v>4.29</v>
      </c>
      <c r="Z18" s="53">
        <v>10.68</v>
      </c>
      <c r="AA18" s="53">
        <v>4.29</v>
      </c>
      <c r="AB18" s="53">
        <v>9.8000000000000007</v>
      </c>
      <c r="AC18" s="53">
        <v>4.29</v>
      </c>
      <c r="AD18" s="53">
        <v>9.5</v>
      </c>
      <c r="AE18" s="53">
        <v>4.29</v>
      </c>
      <c r="AF18" s="53">
        <v>9.57</v>
      </c>
    </row>
    <row r="19" spans="1:32" ht="15.75" customHeight="1">
      <c r="A19" s="53">
        <v>4.0970000000000004</v>
      </c>
      <c r="B19" s="53">
        <v>9.7166666670000001</v>
      </c>
      <c r="C19" s="54">
        <v>4.0970000000000004</v>
      </c>
      <c r="D19" s="54">
        <v>9.42</v>
      </c>
      <c r="E19" s="54">
        <v>4.0970000000000004</v>
      </c>
      <c r="F19" s="54">
        <v>9.6199999999999992</v>
      </c>
      <c r="G19" s="54">
        <v>4.0970000000000004</v>
      </c>
      <c r="H19" s="54">
        <v>10.15</v>
      </c>
      <c r="I19" s="53">
        <v>4.0970000000000004</v>
      </c>
      <c r="J19" s="53">
        <v>10.25</v>
      </c>
      <c r="K19" s="53">
        <v>4.0970000000000004</v>
      </c>
      <c r="L19" s="53">
        <v>9.9700000000000006</v>
      </c>
      <c r="M19" s="53">
        <v>4.0970000000000004</v>
      </c>
      <c r="N19" s="53">
        <v>9.68</v>
      </c>
      <c r="O19" s="53">
        <v>4.0970000000000004</v>
      </c>
      <c r="P19" s="53">
        <v>9.3800000000000008</v>
      </c>
      <c r="Q19" s="53">
        <v>4.0970000000000004</v>
      </c>
      <c r="R19" s="53">
        <v>9.8000000000000007</v>
      </c>
      <c r="S19" s="53">
        <v>4.0970000000000004</v>
      </c>
      <c r="T19" s="53">
        <v>10</v>
      </c>
      <c r="U19" s="53">
        <v>4.3380000000000001</v>
      </c>
      <c r="V19" s="53">
        <v>10.6</v>
      </c>
      <c r="W19" s="53">
        <v>4.0970000000000004</v>
      </c>
      <c r="X19" s="53">
        <v>9.98</v>
      </c>
      <c r="Y19" s="53">
        <v>4.0999999999999996</v>
      </c>
      <c r="Z19" s="53">
        <v>9.5299999999999994</v>
      </c>
      <c r="AA19" s="53">
        <v>4.0970000000000004</v>
      </c>
      <c r="AB19" s="53">
        <v>8.82</v>
      </c>
      <c r="AC19" s="53">
        <v>4.0970000000000004</v>
      </c>
      <c r="AD19" s="53">
        <v>8.17</v>
      </c>
      <c r="AE19" s="53">
        <v>4.0970000000000004</v>
      </c>
      <c r="AF19" s="53">
        <v>8.25</v>
      </c>
    </row>
    <row r="20" spans="1:32" ht="15.75" customHeight="1">
      <c r="A20" s="53">
        <v>4.202</v>
      </c>
      <c r="B20" s="53">
        <v>9.8000000000000007</v>
      </c>
      <c r="C20" s="54">
        <v>4.202</v>
      </c>
      <c r="D20" s="54">
        <v>9.5</v>
      </c>
      <c r="E20" s="54">
        <v>4.202</v>
      </c>
      <c r="F20" s="54">
        <v>9.57</v>
      </c>
      <c r="G20" s="54">
        <v>4.202</v>
      </c>
      <c r="H20" s="54">
        <v>10.15</v>
      </c>
      <c r="I20" s="53">
        <v>4.202</v>
      </c>
      <c r="J20" s="53">
        <v>10.38</v>
      </c>
      <c r="K20" s="53">
        <v>4.202</v>
      </c>
      <c r="L20" s="53">
        <v>10.07</v>
      </c>
      <c r="M20" s="53">
        <v>4.202</v>
      </c>
      <c r="N20" s="53">
        <v>9.82</v>
      </c>
      <c r="O20" s="53">
        <v>4.202</v>
      </c>
      <c r="P20" s="53">
        <v>9.5500000000000007</v>
      </c>
      <c r="Q20" s="53">
        <v>4.202</v>
      </c>
      <c r="R20" s="53">
        <v>9.9499999999999993</v>
      </c>
      <c r="S20" s="53">
        <v>4.202</v>
      </c>
      <c r="T20" s="53">
        <v>10.08</v>
      </c>
      <c r="U20" s="53">
        <v>4.4429999999999996</v>
      </c>
      <c r="V20" s="53">
        <v>10.58</v>
      </c>
      <c r="W20" s="53">
        <v>4.202</v>
      </c>
      <c r="X20" s="53">
        <v>10.1</v>
      </c>
      <c r="Y20" s="53">
        <v>4.2</v>
      </c>
      <c r="Z20" s="53">
        <v>9.6300000000000008</v>
      </c>
      <c r="AA20" s="53">
        <v>4.202</v>
      </c>
      <c r="AB20" s="53">
        <v>8.93</v>
      </c>
      <c r="AC20" s="53">
        <v>4.202</v>
      </c>
      <c r="AD20" s="53">
        <v>8.27</v>
      </c>
      <c r="AE20" s="53">
        <v>4.202</v>
      </c>
      <c r="AF20" s="53">
        <v>8.3800000000000008</v>
      </c>
    </row>
    <row r="21" spans="1:32" ht="15.75" customHeight="1">
      <c r="A21" s="53">
        <v>4.62</v>
      </c>
      <c r="B21" s="53">
        <v>10.41666667</v>
      </c>
      <c r="C21" s="54">
        <v>4.62</v>
      </c>
      <c r="D21" s="54">
        <v>10.17</v>
      </c>
      <c r="E21" s="54">
        <v>4.62</v>
      </c>
      <c r="F21" s="54">
        <v>10.23</v>
      </c>
      <c r="G21" s="54">
        <v>4.62</v>
      </c>
      <c r="H21" s="54">
        <v>10.88</v>
      </c>
      <c r="I21" s="53">
        <v>4.62</v>
      </c>
      <c r="J21" s="53">
        <v>10.98</v>
      </c>
      <c r="K21" s="53">
        <v>4.62</v>
      </c>
      <c r="L21" s="53">
        <v>10.7</v>
      </c>
      <c r="M21" s="53">
        <v>4.62</v>
      </c>
      <c r="N21" s="53">
        <v>10.43</v>
      </c>
      <c r="O21" s="53">
        <v>4.62</v>
      </c>
      <c r="P21" s="53">
        <v>10.130000000000001</v>
      </c>
      <c r="Q21" s="53">
        <v>4.62</v>
      </c>
      <c r="R21" s="53">
        <v>10.53</v>
      </c>
      <c r="S21" s="53">
        <v>4.62</v>
      </c>
      <c r="T21" s="53">
        <v>10.72</v>
      </c>
      <c r="U21" s="53">
        <v>4.8609999999999998</v>
      </c>
      <c r="V21" s="53">
        <v>11.27</v>
      </c>
      <c r="W21" s="53">
        <v>4.62</v>
      </c>
      <c r="X21" s="53">
        <v>10.72</v>
      </c>
      <c r="Y21" s="53">
        <v>4.62</v>
      </c>
      <c r="Z21" s="53">
        <v>10.3</v>
      </c>
      <c r="AA21" s="53">
        <v>4.62</v>
      </c>
      <c r="AB21" s="53">
        <v>9.5</v>
      </c>
      <c r="AC21" s="53">
        <v>4.62</v>
      </c>
      <c r="AD21" s="53">
        <v>8.82</v>
      </c>
      <c r="AE21" s="53">
        <v>4.62</v>
      </c>
      <c r="AF21" s="53">
        <v>8.98</v>
      </c>
    </row>
    <row r="22" spans="1:32" ht="15.75" customHeight="1">
      <c r="A22" s="53">
        <v>3.649</v>
      </c>
      <c r="B22" s="53">
        <v>8.6333333329999995</v>
      </c>
      <c r="C22" s="54">
        <v>3.649</v>
      </c>
      <c r="D22" s="54">
        <v>8.42</v>
      </c>
      <c r="E22" s="54">
        <v>3.649</v>
      </c>
      <c r="F22" s="54">
        <v>8.68</v>
      </c>
      <c r="G22" s="54">
        <v>3.649</v>
      </c>
      <c r="H22" s="54">
        <v>9.3699999999999992</v>
      </c>
      <c r="I22" s="53">
        <v>3.649</v>
      </c>
      <c r="J22" s="53">
        <v>9.3000000000000007</v>
      </c>
      <c r="K22" s="53">
        <v>3.649</v>
      </c>
      <c r="L22" s="53">
        <v>9.17</v>
      </c>
      <c r="M22" s="53">
        <v>3.649</v>
      </c>
      <c r="N22" s="53">
        <v>8.98</v>
      </c>
      <c r="O22" s="53">
        <v>3.649</v>
      </c>
      <c r="P22" s="53">
        <v>8.58</v>
      </c>
      <c r="Q22" s="53">
        <v>3.649</v>
      </c>
      <c r="R22" s="53">
        <v>8.9</v>
      </c>
      <c r="S22" s="53">
        <v>3.649</v>
      </c>
      <c r="T22" s="53">
        <v>8.8800000000000008</v>
      </c>
      <c r="U22" s="53">
        <v>3.649</v>
      </c>
      <c r="V22" s="53">
        <v>9.58</v>
      </c>
      <c r="W22" s="53">
        <v>3.649</v>
      </c>
      <c r="X22" s="53">
        <v>9.1199999999999992</v>
      </c>
      <c r="Y22" s="53">
        <v>3.65</v>
      </c>
      <c r="Z22" s="53">
        <v>8.8000000000000007</v>
      </c>
      <c r="AA22" s="53">
        <v>3.649</v>
      </c>
      <c r="AB22" s="53">
        <v>7.97</v>
      </c>
      <c r="AC22" s="53">
        <v>3.649</v>
      </c>
      <c r="AD22" s="53">
        <v>7.47</v>
      </c>
      <c r="AE22" s="53">
        <v>3.649</v>
      </c>
      <c r="AF22" s="53">
        <v>7.63</v>
      </c>
    </row>
    <row r="23" spans="1:32" ht="15.75" customHeight="1">
      <c r="A23" s="53">
        <v>3.48</v>
      </c>
      <c r="B23" s="53">
        <v>8.8666666670000005</v>
      </c>
      <c r="C23" s="54">
        <v>3.48</v>
      </c>
      <c r="D23" s="54">
        <v>8.7200000000000006</v>
      </c>
      <c r="E23" s="54">
        <v>3.48</v>
      </c>
      <c r="F23" s="54">
        <v>8.83</v>
      </c>
      <c r="G23" s="54">
        <v>3.48</v>
      </c>
      <c r="H23" s="54">
        <v>9.33</v>
      </c>
      <c r="I23" s="53">
        <v>3.48</v>
      </c>
      <c r="J23" s="53">
        <v>9.5</v>
      </c>
      <c r="K23" s="53">
        <v>3.48</v>
      </c>
      <c r="L23" s="53">
        <v>9.27</v>
      </c>
      <c r="M23" s="53">
        <v>3.48</v>
      </c>
      <c r="N23" s="53">
        <v>9.08</v>
      </c>
      <c r="O23" s="53">
        <v>3.48</v>
      </c>
      <c r="P23" s="53">
        <v>8.6300000000000008</v>
      </c>
      <c r="Q23" s="53">
        <v>3.48</v>
      </c>
      <c r="R23" s="53">
        <v>8.8699999999999992</v>
      </c>
      <c r="S23" s="53">
        <v>3.48</v>
      </c>
      <c r="T23" s="53">
        <v>9.07</v>
      </c>
      <c r="U23" s="53">
        <v>3.48</v>
      </c>
      <c r="V23" s="53">
        <v>9.9700000000000006</v>
      </c>
      <c r="W23" s="53">
        <v>3.48</v>
      </c>
      <c r="X23" s="53">
        <v>9.48</v>
      </c>
      <c r="Y23" s="53">
        <v>3.48</v>
      </c>
      <c r="Z23" s="53">
        <v>9.3699999999999992</v>
      </c>
      <c r="AA23" s="53">
        <v>3.48</v>
      </c>
      <c r="AB23" s="53">
        <v>8.6300000000000008</v>
      </c>
      <c r="AC23" s="53">
        <v>3.48</v>
      </c>
      <c r="AD23" s="53">
        <v>8.3699999999999992</v>
      </c>
      <c r="AE23" s="53">
        <v>3.48</v>
      </c>
      <c r="AF23" s="53">
        <v>8.08</v>
      </c>
    </row>
    <row r="24" spans="1:32" ht="15.75" customHeight="1">
      <c r="A24" s="53">
        <v>4.1379999999999999</v>
      </c>
      <c r="B24" s="53">
        <v>9.8333333330000006</v>
      </c>
      <c r="C24" s="54">
        <v>4.1379999999999999</v>
      </c>
      <c r="D24" s="54">
        <v>9.6</v>
      </c>
      <c r="E24" s="54">
        <v>4.1379999999999999</v>
      </c>
      <c r="F24" s="54">
        <v>9.73</v>
      </c>
      <c r="G24" s="54">
        <v>4.1379999999999999</v>
      </c>
      <c r="H24" s="54">
        <v>10.28</v>
      </c>
      <c r="I24" s="53">
        <v>3.9870000000000001</v>
      </c>
      <c r="J24" s="53">
        <v>9.73</v>
      </c>
      <c r="K24" s="53">
        <v>3.9870000000000001</v>
      </c>
      <c r="L24" s="53">
        <v>9.6199999999999992</v>
      </c>
      <c r="M24" s="53">
        <v>4.1379999999999999</v>
      </c>
      <c r="N24" s="53">
        <v>9.82</v>
      </c>
      <c r="O24" s="53">
        <v>4.1379999999999999</v>
      </c>
      <c r="P24" s="53">
        <v>9.5299999999999994</v>
      </c>
      <c r="Q24" s="53">
        <v>3.9870000000000001</v>
      </c>
      <c r="R24" s="53">
        <v>9.5</v>
      </c>
      <c r="S24" s="53">
        <v>3.9870000000000001</v>
      </c>
      <c r="T24" s="53">
        <v>9.6</v>
      </c>
      <c r="U24" s="53">
        <v>3.9870000000000001</v>
      </c>
      <c r="V24" s="53">
        <v>9.8699999999999992</v>
      </c>
      <c r="W24" s="53">
        <v>4.1379999999999999</v>
      </c>
      <c r="X24" s="53">
        <v>10.1</v>
      </c>
      <c r="Y24" s="53">
        <v>4.1399999999999997</v>
      </c>
      <c r="Z24" s="53">
        <v>9.6999999999999993</v>
      </c>
      <c r="AA24" s="53">
        <v>4.1379999999999999</v>
      </c>
      <c r="AB24" s="53">
        <v>8.9499999999999993</v>
      </c>
      <c r="AC24" s="53">
        <v>4.1379999999999999</v>
      </c>
      <c r="AD24" s="53">
        <v>8.32</v>
      </c>
      <c r="AE24" s="53">
        <v>4.1379999999999999</v>
      </c>
      <c r="AF24" s="53">
        <v>8.4</v>
      </c>
    </row>
    <row r="25" spans="1:32" ht="15.75" customHeight="1">
      <c r="A25" s="53">
        <v>4.2359999999999998</v>
      </c>
      <c r="B25" s="53">
        <v>10.16666667</v>
      </c>
      <c r="C25" s="54">
        <v>4.2350000000000003</v>
      </c>
      <c r="D25" s="54">
        <v>9.8000000000000007</v>
      </c>
      <c r="E25" s="54">
        <v>4.2350000000000003</v>
      </c>
      <c r="F25" s="54">
        <v>9.8800000000000008</v>
      </c>
      <c r="G25" s="54">
        <v>4.2350000000000003</v>
      </c>
      <c r="H25" s="54">
        <v>10.43</v>
      </c>
      <c r="I25" s="53">
        <v>4.2359999999999998</v>
      </c>
      <c r="J25" s="53">
        <v>10.220000000000001</v>
      </c>
      <c r="K25" s="53">
        <v>4.2359999999999998</v>
      </c>
      <c r="L25" s="53">
        <v>10.1</v>
      </c>
      <c r="M25" s="53">
        <v>4.2359999999999998</v>
      </c>
      <c r="N25" s="53">
        <v>10.08</v>
      </c>
      <c r="O25" s="53">
        <v>4.2359999999999998</v>
      </c>
      <c r="P25" s="53">
        <v>9.8699999999999992</v>
      </c>
      <c r="Q25" s="53">
        <v>4.2359999999999998</v>
      </c>
      <c r="R25" s="53">
        <v>9.9700000000000006</v>
      </c>
      <c r="S25" s="53">
        <v>4.2359999999999998</v>
      </c>
      <c r="T25" s="53">
        <v>10.050000000000001</v>
      </c>
      <c r="U25" s="53">
        <v>4.2359999999999998</v>
      </c>
      <c r="V25" s="53">
        <v>10.33</v>
      </c>
      <c r="W25" s="53">
        <v>4.2359999999999998</v>
      </c>
      <c r="X25" s="53">
        <v>10.23</v>
      </c>
      <c r="Y25" s="53">
        <v>4.24</v>
      </c>
      <c r="Z25" s="53">
        <v>9.9499999999999993</v>
      </c>
      <c r="AA25" s="53">
        <v>4.2359999999999998</v>
      </c>
      <c r="AB25" s="53">
        <v>9.3000000000000007</v>
      </c>
      <c r="AC25" s="53">
        <v>4.2359999999999998</v>
      </c>
      <c r="AD25" s="53">
        <v>9.1999999999999993</v>
      </c>
      <c r="AE25" s="53">
        <v>4.2359999999999998</v>
      </c>
      <c r="AF25" s="53">
        <v>9.2799999999999994</v>
      </c>
    </row>
    <row r="26" spans="1:32" ht="15.75" customHeight="1">
      <c r="A26" s="53">
        <v>3.8370000000000002</v>
      </c>
      <c r="B26" s="53">
        <v>9.15</v>
      </c>
      <c r="C26" s="54">
        <v>3.8370000000000002</v>
      </c>
      <c r="D26" s="54">
        <v>8.77</v>
      </c>
      <c r="E26" s="54">
        <v>3.8370000000000002</v>
      </c>
      <c r="F26" s="54">
        <v>8.92</v>
      </c>
      <c r="G26" s="54">
        <v>3.8370000000000002</v>
      </c>
      <c r="H26" s="54">
        <v>9.48</v>
      </c>
      <c r="I26" s="53">
        <v>3.8370000000000002</v>
      </c>
      <c r="J26" s="53">
        <v>9.2200000000000006</v>
      </c>
      <c r="K26" s="53">
        <v>3.8370000000000002</v>
      </c>
      <c r="L26" s="53">
        <v>9.1300000000000008</v>
      </c>
      <c r="M26" s="53">
        <v>3.8370000000000002</v>
      </c>
      <c r="N26" s="53">
        <v>9.08</v>
      </c>
      <c r="O26" s="53">
        <v>3.8370000000000002</v>
      </c>
      <c r="P26" s="53">
        <v>8.82</v>
      </c>
      <c r="Q26" s="53">
        <v>3.8370000000000002</v>
      </c>
      <c r="R26" s="53">
        <v>9</v>
      </c>
      <c r="S26" s="53">
        <v>3.8370000000000002</v>
      </c>
      <c r="T26" s="53">
        <v>9.02</v>
      </c>
      <c r="U26" s="53">
        <v>3.8370000000000002</v>
      </c>
      <c r="V26" s="53">
        <v>9.1999999999999993</v>
      </c>
      <c r="W26" s="53">
        <v>3.8370000000000002</v>
      </c>
      <c r="X26" s="53">
        <v>9.23</v>
      </c>
      <c r="Y26" s="53">
        <v>3.84</v>
      </c>
      <c r="Z26" s="53">
        <v>8.9</v>
      </c>
      <c r="AA26" s="53">
        <v>3.8370000000000002</v>
      </c>
      <c r="AB26" s="53">
        <v>8.33</v>
      </c>
      <c r="AC26" s="53">
        <v>3.8370000000000002</v>
      </c>
      <c r="AD26" s="53">
        <v>8.1999999999999993</v>
      </c>
      <c r="AE26" s="53">
        <v>3.8370000000000002</v>
      </c>
      <c r="AF26" s="53">
        <v>8.25</v>
      </c>
    </row>
    <row r="27" spans="1:32" ht="15.75" customHeight="1">
      <c r="A27" s="53">
        <v>3.657</v>
      </c>
      <c r="B27" s="53">
        <v>8.8000000000000007</v>
      </c>
      <c r="C27" s="54">
        <v>3.657</v>
      </c>
      <c r="D27" s="54">
        <v>8.52</v>
      </c>
      <c r="E27" s="54">
        <v>3.657</v>
      </c>
      <c r="F27" s="54">
        <v>8.7200000000000006</v>
      </c>
      <c r="G27" s="54">
        <v>3.657</v>
      </c>
      <c r="H27" s="54">
        <v>9.3699999999999992</v>
      </c>
      <c r="I27" s="53">
        <v>3.657</v>
      </c>
      <c r="J27" s="53">
        <v>9.4700000000000006</v>
      </c>
      <c r="K27" s="53">
        <v>3.657</v>
      </c>
      <c r="L27" s="53">
        <v>9.02</v>
      </c>
      <c r="M27" s="53">
        <v>3.657</v>
      </c>
      <c r="N27" s="53">
        <v>8.8800000000000008</v>
      </c>
      <c r="O27" s="53">
        <v>3.657</v>
      </c>
      <c r="P27" s="53">
        <v>8.4499999999999993</v>
      </c>
      <c r="Q27" s="53">
        <v>3.657</v>
      </c>
      <c r="R27" s="53">
        <v>8.98</v>
      </c>
      <c r="S27" s="53">
        <v>3.657</v>
      </c>
      <c r="T27" s="53">
        <v>9.0500000000000007</v>
      </c>
      <c r="U27" s="53">
        <v>3.8730000000000002</v>
      </c>
      <c r="V27" s="53">
        <v>9.35</v>
      </c>
      <c r="W27" s="53">
        <v>3.657</v>
      </c>
      <c r="X27" s="53">
        <v>9.1</v>
      </c>
      <c r="Y27" s="53">
        <v>3.66</v>
      </c>
      <c r="Z27" s="53">
        <v>8.82</v>
      </c>
      <c r="AA27" s="53">
        <v>3.657</v>
      </c>
      <c r="AB27" s="53">
        <v>8.07</v>
      </c>
      <c r="AC27" s="53">
        <v>3.657</v>
      </c>
      <c r="AD27" s="53">
        <v>7.52</v>
      </c>
      <c r="AE27" s="53">
        <v>3.657</v>
      </c>
      <c r="AF27" s="53">
        <v>7.48</v>
      </c>
    </row>
    <row r="28" spans="1:32" ht="15.75" customHeight="1">
      <c r="A28" s="53">
        <v>3.6389999999999998</v>
      </c>
      <c r="B28" s="53">
        <v>8.7666666670000009</v>
      </c>
      <c r="C28" s="54">
        <v>3.6389999999999998</v>
      </c>
      <c r="D28" s="54">
        <v>8.4499999999999993</v>
      </c>
      <c r="E28" s="54">
        <v>3.6389999999999998</v>
      </c>
      <c r="F28" s="54">
        <v>8.6</v>
      </c>
      <c r="G28" s="54">
        <v>3.6389999999999998</v>
      </c>
      <c r="H28" s="54">
        <v>9.1999999999999993</v>
      </c>
      <c r="I28" s="53">
        <v>3.6389999999999998</v>
      </c>
      <c r="J28" s="53">
        <v>9.3699999999999992</v>
      </c>
      <c r="K28" s="53">
        <v>3.6389999999999998</v>
      </c>
      <c r="L28" s="53">
        <v>8.92</v>
      </c>
      <c r="M28" s="53">
        <v>3.6389999999999998</v>
      </c>
      <c r="N28" s="53">
        <v>8.82</v>
      </c>
      <c r="O28" s="53">
        <v>3.6389999999999998</v>
      </c>
      <c r="P28" s="53">
        <v>8.3800000000000008</v>
      </c>
      <c r="Q28" s="53">
        <v>3.6389999999999998</v>
      </c>
      <c r="R28" s="53">
        <v>8.82</v>
      </c>
      <c r="S28" s="53">
        <v>3.6389999999999998</v>
      </c>
      <c r="T28" s="53">
        <v>9.0500000000000007</v>
      </c>
      <c r="U28" s="53">
        <v>3.9380000000000002</v>
      </c>
      <c r="V28" s="53">
        <v>9.2799999999999994</v>
      </c>
      <c r="W28" s="53">
        <v>3.6389999999999998</v>
      </c>
      <c r="X28" s="53">
        <v>9.02</v>
      </c>
      <c r="Y28" s="53">
        <v>3.64</v>
      </c>
      <c r="Z28" s="53">
        <v>8.6300000000000008</v>
      </c>
      <c r="AA28" s="53">
        <v>3.6389999999999998</v>
      </c>
      <c r="AB28" s="53">
        <v>7.93</v>
      </c>
      <c r="AC28" s="53">
        <v>3.6389999999999998</v>
      </c>
      <c r="AD28" s="53">
        <v>7.42</v>
      </c>
      <c r="AE28" s="53">
        <v>3.6389999999999998</v>
      </c>
      <c r="AF28" s="53">
        <v>7.37</v>
      </c>
    </row>
    <row r="29" spans="1:32" ht="15.75" customHeight="1">
      <c r="A29" s="53">
        <v>2.9950000000000001</v>
      </c>
      <c r="B29" s="53">
        <v>7.5</v>
      </c>
      <c r="C29" s="54">
        <v>2.9950000000000001</v>
      </c>
      <c r="D29" s="54">
        <v>7.35</v>
      </c>
      <c r="E29" s="54">
        <v>2.9950000000000001</v>
      </c>
      <c r="F29" s="54">
        <v>7.58</v>
      </c>
      <c r="G29" s="54">
        <v>2.9950000000000001</v>
      </c>
      <c r="H29" s="54">
        <v>8.1199999999999992</v>
      </c>
      <c r="I29" s="53">
        <v>2.9950000000000001</v>
      </c>
      <c r="J29" s="53">
        <v>8.1300000000000008</v>
      </c>
      <c r="K29" s="53">
        <v>2.9950000000000001</v>
      </c>
      <c r="L29" s="53">
        <v>7.85</v>
      </c>
      <c r="M29" s="53">
        <v>2.9950000000000001</v>
      </c>
      <c r="N29" s="53">
        <v>7.78</v>
      </c>
      <c r="O29" s="53">
        <v>2.9950000000000001</v>
      </c>
      <c r="P29" s="53">
        <v>7.38</v>
      </c>
      <c r="Q29" s="53">
        <v>2.9950000000000001</v>
      </c>
      <c r="R29" s="53">
        <v>7.38</v>
      </c>
      <c r="S29" s="53">
        <v>2.9950000000000001</v>
      </c>
      <c r="T29" s="53">
        <v>7.52</v>
      </c>
      <c r="U29" s="53">
        <v>2.9950000000000001</v>
      </c>
      <c r="V29" s="53">
        <v>7.77</v>
      </c>
      <c r="W29" s="53">
        <v>2.9950000000000001</v>
      </c>
      <c r="X29" s="53">
        <v>7.82</v>
      </c>
      <c r="Y29" s="53">
        <v>3</v>
      </c>
      <c r="Z29" s="53">
        <v>7.52</v>
      </c>
      <c r="AA29" s="53">
        <v>2.9950000000000001</v>
      </c>
      <c r="AB29" s="53">
        <v>6.98</v>
      </c>
      <c r="AC29" s="53">
        <v>2.9950000000000001</v>
      </c>
      <c r="AD29" s="53">
        <v>6.55</v>
      </c>
      <c r="AE29" s="53">
        <v>2.9950000000000001</v>
      </c>
      <c r="AF29" s="53">
        <v>6.68</v>
      </c>
    </row>
    <row r="30" spans="1:32" ht="15.75" customHeight="1">
      <c r="A30" s="53">
        <v>3.9140000000000001</v>
      </c>
      <c r="B30" s="53">
        <v>9.15</v>
      </c>
      <c r="C30" s="54">
        <v>3.9140000000000001</v>
      </c>
      <c r="D30" s="54">
        <v>8.92</v>
      </c>
      <c r="E30" s="54">
        <v>3.9140000000000001</v>
      </c>
      <c r="F30" s="54">
        <v>9.23</v>
      </c>
      <c r="G30" s="54">
        <v>3.9140000000000001</v>
      </c>
      <c r="H30" s="54">
        <v>9.9</v>
      </c>
      <c r="I30" s="53">
        <v>3.9140000000000001</v>
      </c>
      <c r="J30" s="53">
        <v>9.48</v>
      </c>
      <c r="K30" s="53">
        <v>3.9140000000000001</v>
      </c>
      <c r="L30" s="53">
        <v>9.3699999999999992</v>
      </c>
      <c r="M30" s="53">
        <v>3.9140000000000001</v>
      </c>
      <c r="N30" s="53">
        <v>9.23</v>
      </c>
      <c r="O30" s="53">
        <v>3.9140000000000001</v>
      </c>
      <c r="P30" s="53">
        <v>9.15</v>
      </c>
      <c r="Q30" s="53">
        <v>3.9140000000000001</v>
      </c>
      <c r="R30" s="53">
        <v>9.17</v>
      </c>
      <c r="S30" s="53">
        <v>3.9140000000000001</v>
      </c>
      <c r="T30" s="53">
        <v>9.23</v>
      </c>
      <c r="U30" s="53">
        <v>3.9140000000000001</v>
      </c>
      <c r="V30" s="53">
        <v>9.4</v>
      </c>
      <c r="W30" s="53">
        <v>3.9140000000000001</v>
      </c>
      <c r="X30" s="53">
        <v>9.4700000000000006</v>
      </c>
      <c r="Y30" s="53">
        <v>3.91</v>
      </c>
      <c r="Z30" s="53">
        <v>9.17</v>
      </c>
      <c r="AA30" s="53">
        <v>3.9140000000000001</v>
      </c>
      <c r="AB30" s="53">
        <v>8.52</v>
      </c>
      <c r="AC30" s="53">
        <v>3.9140000000000001</v>
      </c>
      <c r="AD30" s="53">
        <v>8.18</v>
      </c>
      <c r="AE30" s="53">
        <v>3.9140000000000001</v>
      </c>
      <c r="AF30" s="53">
        <v>8.1999999999999993</v>
      </c>
    </row>
    <row r="31" spans="1:32" ht="15.75" customHeight="1">
      <c r="A31" s="53">
        <v>3.3559999999999999</v>
      </c>
      <c r="B31" s="53">
        <v>8.3666666670000005</v>
      </c>
      <c r="C31" s="54">
        <v>3.3559999999999999</v>
      </c>
      <c r="D31" s="54">
        <v>8.25</v>
      </c>
      <c r="E31" s="54">
        <v>3.3559999999999999</v>
      </c>
      <c r="F31" s="54">
        <v>8.27</v>
      </c>
      <c r="G31" s="54">
        <v>3.3559999999999999</v>
      </c>
      <c r="H31" s="54">
        <v>8.85</v>
      </c>
      <c r="I31" s="53">
        <v>3.3559999999999999</v>
      </c>
      <c r="J31" s="53">
        <v>8.7799999999999994</v>
      </c>
      <c r="K31" s="53">
        <v>3.3559999999999999</v>
      </c>
      <c r="L31" s="53">
        <v>8.7200000000000006</v>
      </c>
      <c r="M31" s="53">
        <v>3.3559999999999999</v>
      </c>
      <c r="N31" s="53">
        <v>8.2799999999999994</v>
      </c>
      <c r="O31" s="53">
        <v>3.3559999999999999</v>
      </c>
      <c r="P31" s="53">
        <v>8.35</v>
      </c>
      <c r="Q31" s="53">
        <v>3.3559999999999999</v>
      </c>
      <c r="R31" s="53">
        <v>8.5299999999999994</v>
      </c>
      <c r="S31" s="53">
        <v>3.3559999999999999</v>
      </c>
      <c r="T31" s="53">
        <v>8.58</v>
      </c>
      <c r="U31" s="53">
        <v>3.3559999999999999</v>
      </c>
      <c r="V31" s="53">
        <v>8.6999999999999993</v>
      </c>
      <c r="W31" s="53">
        <v>3.3559999999999999</v>
      </c>
      <c r="X31" s="53">
        <v>8.5</v>
      </c>
      <c r="Y31" s="53">
        <v>3.36</v>
      </c>
      <c r="Z31" s="53">
        <v>8.0500000000000007</v>
      </c>
      <c r="AA31" s="53">
        <v>3.3559999999999999</v>
      </c>
      <c r="AB31" s="53">
        <v>7.77</v>
      </c>
      <c r="AC31" s="53">
        <v>3.3559999999999999</v>
      </c>
      <c r="AD31" s="53">
        <v>7.12</v>
      </c>
      <c r="AE31" s="53">
        <v>3.3559999999999999</v>
      </c>
      <c r="AF31" s="53">
        <v>7.5</v>
      </c>
    </row>
    <row r="32" spans="1:32" ht="15.75" customHeight="1">
      <c r="A32" s="53">
        <v>2.891</v>
      </c>
      <c r="B32" s="53">
        <v>6.4333333330000002</v>
      </c>
      <c r="C32" s="54">
        <v>2.6709999999999998</v>
      </c>
      <c r="D32" s="54">
        <v>6.57</v>
      </c>
      <c r="E32" s="54">
        <v>2.6709999999999998</v>
      </c>
      <c r="F32" s="54">
        <v>6.72</v>
      </c>
      <c r="G32" s="54">
        <v>2.6709999999999998</v>
      </c>
      <c r="H32" s="54">
        <v>7.22</v>
      </c>
      <c r="I32" s="53">
        <v>2.891</v>
      </c>
      <c r="J32" s="53">
        <v>6.52</v>
      </c>
      <c r="K32" s="53">
        <v>2.891</v>
      </c>
      <c r="L32" s="53">
        <v>6.33</v>
      </c>
      <c r="M32" s="53">
        <v>2.891</v>
      </c>
      <c r="N32" s="53">
        <v>6.22</v>
      </c>
      <c r="O32" s="53">
        <v>2.891</v>
      </c>
      <c r="P32" s="53">
        <v>6.02</v>
      </c>
      <c r="Q32" s="53">
        <v>2.891</v>
      </c>
      <c r="R32" s="53">
        <v>6.38</v>
      </c>
      <c r="S32" s="53">
        <v>2.891</v>
      </c>
      <c r="T32" s="53">
        <v>6.58</v>
      </c>
      <c r="U32" s="53">
        <v>2.891</v>
      </c>
      <c r="V32" s="53">
        <v>6.38</v>
      </c>
      <c r="W32" s="53">
        <v>2.891</v>
      </c>
      <c r="X32" s="53">
        <v>6.4</v>
      </c>
      <c r="Y32" s="53">
        <v>2.89</v>
      </c>
      <c r="Z32" s="53">
        <v>5.88</v>
      </c>
      <c r="AA32" s="53">
        <v>2.891</v>
      </c>
      <c r="AB32" s="53">
        <v>5.72</v>
      </c>
      <c r="AC32" s="53">
        <v>2.891</v>
      </c>
      <c r="AD32" s="53">
        <v>5.52</v>
      </c>
      <c r="AE32" s="53">
        <v>2.891</v>
      </c>
      <c r="AF32" s="53">
        <v>5.48</v>
      </c>
    </row>
    <row r="33" spans="1:32" ht="15.75" customHeight="1">
      <c r="A33" s="53">
        <v>2.673</v>
      </c>
      <c r="B33" s="53">
        <v>6.4</v>
      </c>
      <c r="C33" s="54">
        <v>2.6459999999999999</v>
      </c>
      <c r="D33" s="54">
        <v>6.68</v>
      </c>
      <c r="E33" s="54">
        <v>2.6459999999999999</v>
      </c>
      <c r="F33" s="54">
        <v>6.77</v>
      </c>
      <c r="G33" s="54">
        <v>2.6459999999999999</v>
      </c>
      <c r="H33" s="54">
        <v>7.3</v>
      </c>
      <c r="I33" s="53">
        <v>2.673</v>
      </c>
      <c r="J33" s="53">
        <v>6.78</v>
      </c>
      <c r="K33" s="53">
        <v>2.673</v>
      </c>
      <c r="L33" s="53">
        <v>6.48</v>
      </c>
      <c r="M33" s="53">
        <v>2.673</v>
      </c>
      <c r="N33" s="53">
        <v>6.48</v>
      </c>
      <c r="O33" s="53">
        <v>2.673</v>
      </c>
      <c r="P33" s="53">
        <v>6.45</v>
      </c>
      <c r="Q33" s="53">
        <v>2.673</v>
      </c>
      <c r="R33" s="53">
        <v>6.65</v>
      </c>
      <c r="S33" s="53">
        <v>2.673</v>
      </c>
      <c r="T33" s="53">
        <v>6.67</v>
      </c>
      <c r="U33" s="53">
        <v>2.673</v>
      </c>
      <c r="V33" s="53">
        <v>6.58</v>
      </c>
      <c r="W33" s="53">
        <v>2.673</v>
      </c>
      <c r="X33" s="53">
        <v>6.48</v>
      </c>
      <c r="Y33" s="53">
        <v>2.67</v>
      </c>
      <c r="Z33" s="53">
        <v>6.23</v>
      </c>
      <c r="AA33" s="53">
        <v>2.673</v>
      </c>
      <c r="AB33" s="53">
        <v>6.02</v>
      </c>
      <c r="AC33" s="53">
        <v>2.673</v>
      </c>
      <c r="AD33" s="53">
        <v>5.93</v>
      </c>
      <c r="AE33" s="53">
        <v>2.673</v>
      </c>
      <c r="AF33" s="53">
        <v>5.98</v>
      </c>
    </row>
    <row r="34" spans="1:32" ht="15.75" customHeight="1">
      <c r="A34" s="53">
        <v>2.9820000000000002</v>
      </c>
      <c r="B34" s="53">
        <v>7.5833333329999997</v>
      </c>
      <c r="C34" s="54">
        <v>2.9820000000000002</v>
      </c>
      <c r="D34" s="54">
        <v>7.43</v>
      </c>
      <c r="E34" s="54">
        <v>2.9820000000000002</v>
      </c>
      <c r="F34" s="54">
        <v>7.68</v>
      </c>
      <c r="G34" s="54">
        <v>2.9820000000000002</v>
      </c>
      <c r="H34" s="54">
        <v>8.1999999999999993</v>
      </c>
      <c r="I34" s="53">
        <v>2.9820000000000002</v>
      </c>
      <c r="J34" s="53">
        <v>8.1300000000000008</v>
      </c>
      <c r="K34" s="53">
        <v>2.9820000000000002</v>
      </c>
      <c r="L34" s="53">
        <v>7.88</v>
      </c>
      <c r="M34" s="53">
        <v>2.9820000000000002</v>
      </c>
      <c r="N34" s="53">
        <v>7.77</v>
      </c>
      <c r="O34" s="53">
        <v>2.9820000000000002</v>
      </c>
      <c r="P34" s="53">
        <v>7.47</v>
      </c>
      <c r="Q34" s="53">
        <v>2.9820000000000002</v>
      </c>
      <c r="R34" s="53">
        <v>7.47</v>
      </c>
      <c r="S34" s="53">
        <v>2.9820000000000002</v>
      </c>
      <c r="T34" s="53">
        <v>7.63</v>
      </c>
      <c r="U34" s="53">
        <v>2.9820000000000002</v>
      </c>
      <c r="V34" s="53">
        <v>7.88</v>
      </c>
      <c r="W34" s="53">
        <v>2.9820000000000002</v>
      </c>
      <c r="X34" s="53">
        <v>7.82</v>
      </c>
      <c r="Y34" s="53">
        <v>2.98</v>
      </c>
      <c r="Z34" s="53">
        <v>7.55</v>
      </c>
      <c r="AA34" s="53">
        <v>2.9820000000000002</v>
      </c>
      <c r="AB34" s="53">
        <v>7.03</v>
      </c>
      <c r="AC34" s="53">
        <v>2.9820000000000002</v>
      </c>
      <c r="AD34" s="53">
        <v>6.58</v>
      </c>
      <c r="AE34" s="53">
        <v>2.9820000000000002</v>
      </c>
      <c r="AF34" s="53">
        <v>6.8</v>
      </c>
    </row>
    <row r="35" spans="1:32" ht="15.75" customHeight="1">
      <c r="A35" s="53">
        <v>2.4</v>
      </c>
      <c r="B35" s="53">
        <v>6.6</v>
      </c>
      <c r="C35" s="54">
        <v>2.4</v>
      </c>
      <c r="D35" s="54">
        <v>6.43</v>
      </c>
      <c r="E35" s="54">
        <v>2.4</v>
      </c>
      <c r="F35" s="54">
        <v>6.73</v>
      </c>
      <c r="G35" s="54">
        <v>2.4</v>
      </c>
      <c r="H35" s="54">
        <v>7.1</v>
      </c>
      <c r="I35" s="53">
        <v>2.4</v>
      </c>
      <c r="J35" s="53">
        <v>7.13</v>
      </c>
      <c r="K35" s="53">
        <v>2.4</v>
      </c>
      <c r="L35" s="53">
        <v>6.93</v>
      </c>
      <c r="M35" s="53">
        <v>2.4</v>
      </c>
      <c r="N35" s="53">
        <v>6.88</v>
      </c>
      <c r="O35" s="53">
        <v>2.4</v>
      </c>
      <c r="P35" s="53">
        <v>6.6</v>
      </c>
      <c r="Q35" s="53">
        <v>2.4</v>
      </c>
      <c r="R35" s="53">
        <v>6.62</v>
      </c>
      <c r="S35" s="53">
        <v>2.4</v>
      </c>
      <c r="T35" s="53">
        <v>6.75</v>
      </c>
      <c r="U35" s="53">
        <v>2.4</v>
      </c>
      <c r="V35" s="53">
        <v>6.82</v>
      </c>
      <c r="W35" s="53">
        <v>2.4</v>
      </c>
      <c r="X35" s="53">
        <v>6.88</v>
      </c>
      <c r="Y35" s="53">
        <v>2.4</v>
      </c>
      <c r="Z35" s="53">
        <v>6.47</v>
      </c>
      <c r="AA35" s="53">
        <v>2.4</v>
      </c>
      <c r="AB35" s="53">
        <v>6.13</v>
      </c>
      <c r="AC35" s="53">
        <v>2.4</v>
      </c>
      <c r="AD35" s="53">
        <v>5.88</v>
      </c>
      <c r="AE35" s="53">
        <v>2.4</v>
      </c>
      <c r="AF35" s="53">
        <v>6.05</v>
      </c>
    </row>
    <row r="36" spans="1:32" ht="15.75" customHeight="1">
      <c r="A36" s="53">
        <v>1.891</v>
      </c>
      <c r="B36" s="53">
        <v>4.6166666669999996</v>
      </c>
      <c r="C36" s="54">
        <v>1.891</v>
      </c>
      <c r="D36" s="54">
        <v>4.57</v>
      </c>
      <c r="E36" s="54">
        <v>1.891</v>
      </c>
      <c r="F36" s="54">
        <v>4.7699999999999996</v>
      </c>
      <c r="G36" s="54">
        <v>1.891</v>
      </c>
      <c r="H36" s="54">
        <v>5.15</v>
      </c>
      <c r="I36" s="53">
        <v>1.891</v>
      </c>
      <c r="J36" s="53">
        <v>5</v>
      </c>
      <c r="K36" s="53">
        <v>1.891</v>
      </c>
      <c r="L36" s="53">
        <v>4.83</v>
      </c>
      <c r="M36" s="53">
        <v>1.891</v>
      </c>
      <c r="N36" s="53">
        <v>4.67</v>
      </c>
      <c r="O36" s="53">
        <v>1.891</v>
      </c>
      <c r="P36" s="53">
        <v>4.8</v>
      </c>
      <c r="Q36" s="53">
        <v>1.891</v>
      </c>
      <c r="R36" s="53">
        <v>4.7</v>
      </c>
      <c r="S36" s="53">
        <v>1.891</v>
      </c>
      <c r="T36" s="53">
        <v>4.7699999999999996</v>
      </c>
      <c r="U36" s="53">
        <v>1.891</v>
      </c>
      <c r="V36" s="53">
        <v>4.8499999999999996</v>
      </c>
      <c r="W36" s="53">
        <v>1.891</v>
      </c>
      <c r="X36" s="53">
        <v>4.8499999999999996</v>
      </c>
      <c r="Y36" s="53">
        <v>1.89</v>
      </c>
      <c r="Z36" s="53">
        <v>4.55</v>
      </c>
      <c r="AA36" s="53">
        <v>1.891</v>
      </c>
      <c r="AB36" s="53">
        <v>4.3</v>
      </c>
      <c r="AC36" s="53">
        <v>1.891</v>
      </c>
      <c r="AD36" s="53">
        <v>4.2300000000000004</v>
      </c>
      <c r="AE36" s="53">
        <v>1.891</v>
      </c>
      <c r="AF36" s="53">
        <v>4.3499999999999996</v>
      </c>
    </row>
    <row r="37" spans="1:32" ht="15.75" customHeight="1">
      <c r="A37" s="53">
        <v>2.8149999999999999</v>
      </c>
      <c r="B37" s="53">
        <v>7.3166666669999998</v>
      </c>
      <c r="C37" s="54">
        <v>2.8149999999999999</v>
      </c>
      <c r="D37" s="54">
        <v>7.2</v>
      </c>
      <c r="E37" s="54">
        <v>2.8149999999999999</v>
      </c>
      <c r="F37" s="54">
        <v>7.35</v>
      </c>
      <c r="G37" s="54">
        <v>2.8149999999999999</v>
      </c>
      <c r="H37" s="54">
        <v>7.82</v>
      </c>
      <c r="I37" s="53">
        <v>2.8149999999999999</v>
      </c>
      <c r="J37" s="53">
        <v>7.58</v>
      </c>
      <c r="K37" s="53">
        <v>2.8149999999999999</v>
      </c>
      <c r="L37" s="53">
        <v>7.47</v>
      </c>
      <c r="M37" s="53">
        <v>2.8149999999999999</v>
      </c>
      <c r="N37" s="53">
        <v>7.57</v>
      </c>
      <c r="O37" s="53">
        <v>2.8149999999999999</v>
      </c>
      <c r="P37" s="53">
        <v>7.37</v>
      </c>
      <c r="Q37" s="53">
        <v>2.8149999999999999</v>
      </c>
      <c r="R37" s="53">
        <v>7.3</v>
      </c>
      <c r="S37" s="53">
        <v>2.8149999999999999</v>
      </c>
      <c r="T37" s="53">
        <v>7.5</v>
      </c>
      <c r="U37" s="53">
        <v>2.8149999999999999</v>
      </c>
      <c r="V37" s="53">
        <v>7.5</v>
      </c>
      <c r="W37" s="53">
        <v>2.8149999999999999</v>
      </c>
      <c r="X37" s="53">
        <v>7.52</v>
      </c>
      <c r="Y37" s="53">
        <v>2.82</v>
      </c>
      <c r="Z37" s="53">
        <v>7.12</v>
      </c>
      <c r="AA37" s="53">
        <v>2.8149999999999999</v>
      </c>
      <c r="AB37" s="53">
        <v>6.72</v>
      </c>
      <c r="AC37" s="53">
        <v>2.8149999999999999</v>
      </c>
      <c r="AD37" s="53">
        <v>6.53</v>
      </c>
      <c r="AE37" s="53">
        <v>2.8149999999999999</v>
      </c>
      <c r="AF37" s="53">
        <v>6.7</v>
      </c>
    </row>
    <row r="38" spans="1:32" ht="15.75" customHeight="1">
      <c r="A38" s="53">
        <v>2.8580000000000001</v>
      </c>
      <c r="B38" s="53">
        <v>7.2166666670000001</v>
      </c>
      <c r="C38" s="54">
        <v>2.8580000000000001</v>
      </c>
      <c r="D38" s="54">
        <v>7.05</v>
      </c>
      <c r="E38" s="54">
        <v>2.8580000000000001</v>
      </c>
      <c r="F38" s="54">
        <v>7.23</v>
      </c>
      <c r="G38" s="54">
        <v>2.8580000000000001</v>
      </c>
      <c r="H38" s="54">
        <v>7.67</v>
      </c>
      <c r="I38" s="53">
        <v>2.8580000000000001</v>
      </c>
      <c r="J38" s="53">
        <v>7.57</v>
      </c>
      <c r="K38" s="53">
        <v>2.8580000000000001</v>
      </c>
      <c r="L38" s="53">
        <v>7.42</v>
      </c>
      <c r="M38" s="53">
        <v>2.8580000000000001</v>
      </c>
      <c r="N38" s="53">
        <v>7.45</v>
      </c>
      <c r="O38" s="53">
        <v>2.8580000000000001</v>
      </c>
      <c r="P38" s="53">
        <v>7.22</v>
      </c>
      <c r="Q38" s="53">
        <v>2.8580000000000001</v>
      </c>
      <c r="R38" s="53">
        <v>7.23</v>
      </c>
      <c r="S38" s="53">
        <v>2.8580000000000001</v>
      </c>
      <c r="T38" s="53">
        <v>7.4</v>
      </c>
      <c r="U38" s="53">
        <v>2.8580000000000001</v>
      </c>
      <c r="V38" s="53">
        <v>7.47</v>
      </c>
      <c r="W38" s="53">
        <v>2.8580000000000001</v>
      </c>
      <c r="X38" s="53">
        <v>7.48</v>
      </c>
      <c r="Y38" s="53">
        <v>2.86</v>
      </c>
      <c r="Z38" s="53">
        <v>7.1</v>
      </c>
      <c r="AA38" s="53">
        <v>2.8580000000000001</v>
      </c>
      <c r="AB38" s="53">
        <v>6.67</v>
      </c>
      <c r="AC38" s="53">
        <v>2.8580000000000001</v>
      </c>
      <c r="AD38" s="53">
        <v>6.43</v>
      </c>
      <c r="AE38" s="53">
        <v>2.8580000000000001</v>
      </c>
      <c r="AF38" s="53">
        <v>6.58</v>
      </c>
    </row>
    <row r="39" spans="1:32" ht="15.75" customHeight="1">
      <c r="A39" s="53">
        <v>2.6709999999999998</v>
      </c>
      <c r="B39" s="53">
        <v>6.95</v>
      </c>
      <c r="C39" s="54">
        <v>2.6709999999999998</v>
      </c>
      <c r="D39" s="54">
        <v>6.8</v>
      </c>
      <c r="E39" s="54">
        <v>2.6709999999999998</v>
      </c>
      <c r="F39" s="54">
        <v>6.95</v>
      </c>
      <c r="G39" s="54">
        <v>2.6709999999999998</v>
      </c>
      <c r="H39" s="54">
        <v>7.32</v>
      </c>
      <c r="I39" s="53">
        <v>2.6709999999999998</v>
      </c>
      <c r="J39" s="53">
        <v>7.23</v>
      </c>
      <c r="K39" s="53">
        <v>2.6709999999999998</v>
      </c>
      <c r="L39" s="53">
        <v>7.1</v>
      </c>
      <c r="M39" s="53">
        <v>2.6709999999999998</v>
      </c>
      <c r="N39" s="53">
        <v>7.2</v>
      </c>
      <c r="O39" s="53">
        <v>2.6709999999999998</v>
      </c>
      <c r="P39" s="53">
        <v>7</v>
      </c>
      <c r="Q39" s="53">
        <v>2.6709999999999998</v>
      </c>
      <c r="R39" s="53">
        <v>6.93</v>
      </c>
      <c r="S39" s="53">
        <v>2.6709999999999998</v>
      </c>
      <c r="T39" s="53">
        <v>7.13</v>
      </c>
      <c r="U39" s="53">
        <v>2.6709999999999998</v>
      </c>
      <c r="V39" s="53">
        <v>7.17</v>
      </c>
      <c r="W39" s="53">
        <v>2.6709999999999998</v>
      </c>
      <c r="X39" s="53">
        <v>7.12</v>
      </c>
      <c r="Y39" s="53">
        <v>2.67</v>
      </c>
      <c r="Z39" s="53">
        <v>6.77</v>
      </c>
      <c r="AA39" s="53">
        <v>2.6709999999999998</v>
      </c>
      <c r="AB39" s="53">
        <v>6.35</v>
      </c>
      <c r="AC39" s="53">
        <v>2.6709999999999998</v>
      </c>
      <c r="AD39" s="53">
        <v>6.13</v>
      </c>
      <c r="AE39" s="53">
        <v>2.6709999999999998</v>
      </c>
      <c r="AF39" s="53">
        <v>6.32</v>
      </c>
    </row>
    <row r="40" spans="1:32" ht="15.75" customHeight="1">
      <c r="A40" s="53">
        <v>2.9710000000000001</v>
      </c>
      <c r="B40" s="53">
        <v>7.6</v>
      </c>
      <c r="C40" s="54">
        <v>2.9710000000000001</v>
      </c>
      <c r="D40" s="54">
        <v>6.77</v>
      </c>
      <c r="E40" s="54">
        <v>2.9710000000000001</v>
      </c>
      <c r="F40" s="54">
        <v>7.17</v>
      </c>
      <c r="G40" s="54">
        <v>2.9710000000000001</v>
      </c>
      <c r="H40" s="54">
        <v>8.33</v>
      </c>
      <c r="I40" s="53">
        <v>2.9710000000000001</v>
      </c>
      <c r="J40" s="53">
        <v>8.5</v>
      </c>
      <c r="K40" s="53">
        <v>2.9710000000000001</v>
      </c>
      <c r="L40" s="53">
        <v>8.52</v>
      </c>
      <c r="M40" s="53">
        <v>2.9710000000000001</v>
      </c>
      <c r="N40" s="53">
        <v>8.6999999999999993</v>
      </c>
      <c r="O40" s="53">
        <v>2.9710000000000001</v>
      </c>
      <c r="P40" s="53">
        <v>7.15</v>
      </c>
      <c r="Q40" s="53">
        <v>2.9710000000000001</v>
      </c>
      <c r="R40" s="53">
        <v>8.33</v>
      </c>
      <c r="S40" s="53">
        <v>2.9710000000000001</v>
      </c>
      <c r="T40" s="53">
        <v>8.15</v>
      </c>
      <c r="U40" s="53">
        <v>2.9710000000000001</v>
      </c>
      <c r="V40" s="53">
        <v>9.2799999999999994</v>
      </c>
      <c r="W40" s="53">
        <v>2.9710000000000001</v>
      </c>
      <c r="X40" s="53">
        <v>8.43</v>
      </c>
      <c r="Y40" s="53">
        <v>2.97</v>
      </c>
      <c r="Z40" s="53">
        <v>6.72</v>
      </c>
      <c r="AA40" s="53">
        <v>2.9710000000000001</v>
      </c>
      <c r="AB40" s="53">
        <v>6.35</v>
      </c>
      <c r="AC40" s="53">
        <v>2.9710000000000001</v>
      </c>
      <c r="AD40" s="53">
        <v>6.22</v>
      </c>
      <c r="AE40" s="53">
        <v>2.9710000000000001</v>
      </c>
      <c r="AF40" s="53">
        <v>6.47</v>
      </c>
    </row>
    <row r="41" spans="1:32" ht="15.75" customHeight="1">
      <c r="A41" s="53">
        <v>2.5259999999999998</v>
      </c>
      <c r="B41" s="53">
        <v>6.766666667</v>
      </c>
      <c r="C41" s="54">
        <v>2.5259999999999998</v>
      </c>
      <c r="D41" s="54">
        <v>6</v>
      </c>
      <c r="E41" s="54">
        <v>2.5259999999999998</v>
      </c>
      <c r="F41" s="54">
        <v>6.28</v>
      </c>
      <c r="G41" s="54">
        <v>2.5259999999999998</v>
      </c>
      <c r="H41" s="54">
        <v>7.48</v>
      </c>
      <c r="I41" s="53">
        <v>2.5259999999999998</v>
      </c>
      <c r="J41" s="53">
        <v>7.75</v>
      </c>
      <c r="K41" s="53">
        <v>2.5259999999999998</v>
      </c>
      <c r="L41" s="53">
        <v>7.75</v>
      </c>
      <c r="M41" s="53">
        <v>2.5259999999999998</v>
      </c>
      <c r="N41" s="53">
        <v>7.63</v>
      </c>
      <c r="O41" s="53">
        <v>2.5259999999999998</v>
      </c>
      <c r="P41" s="53">
        <v>6.22</v>
      </c>
      <c r="Q41" s="53">
        <v>2.5259999999999998</v>
      </c>
      <c r="R41" s="53">
        <v>7.4</v>
      </c>
      <c r="S41" s="53">
        <v>2.5259999999999998</v>
      </c>
      <c r="T41" s="53">
        <v>7.42</v>
      </c>
      <c r="U41" s="53">
        <v>2.5259999999999998</v>
      </c>
      <c r="V41" s="53">
        <v>8.27</v>
      </c>
      <c r="W41" s="53">
        <v>2.5259999999999998</v>
      </c>
      <c r="X41" s="53">
        <v>7.65</v>
      </c>
      <c r="Y41" s="53">
        <v>2.5299999999999998</v>
      </c>
      <c r="Z41" s="53">
        <v>5.97</v>
      </c>
      <c r="AA41" s="53">
        <v>2.5259999999999998</v>
      </c>
      <c r="AB41" s="53">
        <v>5.37</v>
      </c>
      <c r="AC41" s="53">
        <v>2.5259999999999998</v>
      </c>
      <c r="AD41" s="53">
        <v>5.3</v>
      </c>
      <c r="AE41" s="53">
        <v>2.5259999999999998</v>
      </c>
      <c r="AF41" s="53">
        <v>5.52</v>
      </c>
    </row>
    <row r="42" spans="1:32" ht="15.75" customHeight="1">
      <c r="A42" s="53">
        <v>3.2629999999999999</v>
      </c>
      <c r="B42" s="53">
        <v>8.7166666670000001</v>
      </c>
      <c r="C42" s="54">
        <v>3.2629999999999999</v>
      </c>
      <c r="D42" s="54">
        <v>7.82</v>
      </c>
      <c r="E42" s="54">
        <v>3.2629999999999999</v>
      </c>
      <c r="F42" s="54">
        <v>8.15</v>
      </c>
      <c r="G42" s="54">
        <v>3.2629999999999999</v>
      </c>
      <c r="H42" s="54">
        <v>9.3800000000000008</v>
      </c>
      <c r="I42" s="53">
        <v>3.2629999999999999</v>
      </c>
      <c r="J42" s="53">
        <v>9.6199999999999992</v>
      </c>
      <c r="K42" s="53">
        <v>3.2629999999999999</v>
      </c>
      <c r="L42" s="53">
        <v>9.57</v>
      </c>
      <c r="M42" s="53">
        <v>3.2629999999999999</v>
      </c>
      <c r="N42" s="53">
        <v>9.77</v>
      </c>
      <c r="O42" s="53">
        <v>3.2629999999999999</v>
      </c>
      <c r="P42" s="53">
        <v>8.1999999999999993</v>
      </c>
      <c r="Q42" s="53">
        <v>3.2629999999999999</v>
      </c>
      <c r="R42" s="53">
        <v>9.3800000000000008</v>
      </c>
      <c r="S42" s="53">
        <v>3.2629999999999999</v>
      </c>
      <c r="T42" s="53">
        <v>9.2200000000000006</v>
      </c>
      <c r="U42" s="53">
        <v>3.2629999999999999</v>
      </c>
      <c r="V42" s="53">
        <v>10.37</v>
      </c>
      <c r="W42" s="53">
        <v>3.2629999999999999</v>
      </c>
      <c r="X42" s="53">
        <v>9.5500000000000007</v>
      </c>
      <c r="Y42" s="53">
        <v>3.26</v>
      </c>
      <c r="Z42" s="53">
        <v>7.82</v>
      </c>
      <c r="AA42" s="53">
        <v>3.2629999999999999</v>
      </c>
      <c r="AB42" s="53">
        <v>7.45</v>
      </c>
      <c r="AC42" s="53">
        <v>3.2629999999999999</v>
      </c>
      <c r="AD42" s="53">
        <v>7.32</v>
      </c>
      <c r="AE42" s="53">
        <v>3.2629999999999999</v>
      </c>
      <c r="AF42" s="53">
        <v>7.47</v>
      </c>
    </row>
    <row r="43" spans="1:32" ht="15.75" customHeight="1">
      <c r="A43" s="53">
        <v>4.3259999999999996</v>
      </c>
      <c r="B43" s="53">
        <v>9.1833333330000002</v>
      </c>
      <c r="C43" s="54">
        <v>4.3209999999999997</v>
      </c>
      <c r="D43" s="54">
        <v>9.08</v>
      </c>
      <c r="E43" s="54">
        <v>4.3209999999999997</v>
      </c>
      <c r="F43" s="54">
        <v>9.1999999999999993</v>
      </c>
      <c r="G43" s="54">
        <v>4.3209999999999997</v>
      </c>
      <c r="H43" s="54">
        <v>10.32</v>
      </c>
      <c r="I43" s="53">
        <v>4.3259999999999996</v>
      </c>
      <c r="J43" s="53">
        <v>10.55</v>
      </c>
      <c r="K43" s="53">
        <v>4.3259999999999996</v>
      </c>
      <c r="L43" s="53">
        <v>10.37</v>
      </c>
      <c r="M43" s="53">
        <v>4.3259999999999996</v>
      </c>
      <c r="N43" s="53">
        <v>10.73</v>
      </c>
      <c r="O43" s="53">
        <v>4.3259999999999996</v>
      </c>
      <c r="P43" s="53">
        <v>9.1</v>
      </c>
      <c r="Q43" s="53">
        <v>4.3259999999999996</v>
      </c>
      <c r="R43" s="53">
        <v>10.43</v>
      </c>
      <c r="S43" s="53">
        <v>4.3259999999999996</v>
      </c>
      <c r="T43" s="53">
        <v>10.050000000000001</v>
      </c>
      <c r="U43" s="53">
        <v>4.3259999999999996</v>
      </c>
      <c r="V43" s="53">
        <v>11.72</v>
      </c>
      <c r="W43" s="53">
        <v>4.3259999999999996</v>
      </c>
      <c r="X43" s="53">
        <v>10.42</v>
      </c>
      <c r="Y43" s="53">
        <v>4.33</v>
      </c>
      <c r="Z43" s="53">
        <v>8.48</v>
      </c>
      <c r="AA43" s="53">
        <v>4.3259999999999996</v>
      </c>
      <c r="AB43" s="53">
        <v>8.2799999999999994</v>
      </c>
      <c r="AC43" s="53">
        <v>4.3259999999999996</v>
      </c>
      <c r="AD43" s="53">
        <v>8.08</v>
      </c>
      <c r="AE43" s="53">
        <v>4.3259999999999996</v>
      </c>
      <c r="AF43" s="53">
        <v>8.43</v>
      </c>
    </row>
    <row r="44" spans="1:32" ht="15.75" customHeight="1">
      <c r="A44" s="53">
        <v>4.5869999999999997</v>
      </c>
      <c r="B44" s="53">
        <v>8.0666666669999998</v>
      </c>
      <c r="C44" s="54">
        <v>4.5869999999999997</v>
      </c>
      <c r="D44" s="54">
        <v>7.43</v>
      </c>
      <c r="E44" s="54">
        <v>4.5869999999999997</v>
      </c>
      <c r="F44" s="54">
        <v>7.67</v>
      </c>
      <c r="G44" s="54">
        <v>4.5869999999999997</v>
      </c>
      <c r="H44" s="54">
        <v>8.1199999999999992</v>
      </c>
      <c r="I44" s="53">
        <v>4.5869999999999997</v>
      </c>
      <c r="J44" s="53">
        <v>7.88</v>
      </c>
      <c r="K44" s="53">
        <v>4.5869999999999997</v>
      </c>
      <c r="L44" s="53">
        <v>7.72</v>
      </c>
      <c r="M44" s="53">
        <v>4.5869999999999997</v>
      </c>
      <c r="N44" s="53">
        <v>8.1300000000000008</v>
      </c>
      <c r="O44" s="53">
        <v>4.5869999999999997</v>
      </c>
      <c r="P44" s="53">
        <v>7.55</v>
      </c>
      <c r="Q44" s="53">
        <v>4.5869999999999997</v>
      </c>
      <c r="R44" s="53">
        <v>8.15</v>
      </c>
      <c r="S44" s="53">
        <v>4.5869999999999997</v>
      </c>
      <c r="T44" s="53">
        <v>8.58</v>
      </c>
      <c r="U44" s="53">
        <v>4.5869999999999997</v>
      </c>
      <c r="V44" s="53">
        <v>8.6999999999999993</v>
      </c>
      <c r="W44" s="53">
        <v>4.5869999999999997</v>
      </c>
      <c r="X44" s="53">
        <v>7.68</v>
      </c>
      <c r="Y44" s="53">
        <v>4.59</v>
      </c>
      <c r="Z44" s="53">
        <v>7.32</v>
      </c>
      <c r="AA44" s="53">
        <v>4.5869999999999997</v>
      </c>
      <c r="AB44" s="53">
        <v>7.1</v>
      </c>
      <c r="AC44" s="53">
        <v>4.5869999999999997</v>
      </c>
      <c r="AD44" s="53">
        <v>7.02</v>
      </c>
      <c r="AE44" s="53">
        <v>4.5869999999999997</v>
      </c>
      <c r="AF44" s="53">
        <v>6.9</v>
      </c>
    </row>
    <row r="45" spans="1:32" ht="15.75" customHeight="1">
      <c r="A45" s="53">
        <v>4.9690000000000003</v>
      </c>
      <c r="B45" s="53">
        <v>8.65</v>
      </c>
      <c r="C45" s="54">
        <v>4.9690000000000003</v>
      </c>
      <c r="D45" s="54">
        <v>8.02</v>
      </c>
      <c r="E45" s="54">
        <v>4.9690000000000003</v>
      </c>
      <c r="F45" s="54">
        <v>8.23</v>
      </c>
      <c r="G45" s="54">
        <v>4.9690000000000003</v>
      </c>
      <c r="H45" s="54">
        <v>8.6</v>
      </c>
      <c r="I45" s="53">
        <v>4.9690000000000003</v>
      </c>
      <c r="J45" s="53">
        <v>8.35</v>
      </c>
      <c r="K45" s="53">
        <v>4.9690000000000003</v>
      </c>
      <c r="L45" s="53">
        <v>8.17</v>
      </c>
      <c r="M45" s="53">
        <v>4.9690000000000003</v>
      </c>
      <c r="N45" s="53">
        <v>8.6300000000000008</v>
      </c>
      <c r="O45" s="53">
        <v>4.9690000000000003</v>
      </c>
      <c r="P45" s="53">
        <v>7.98</v>
      </c>
      <c r="Q45" s="53">
        <v>4.9690000000000003</v>
      </c>
      <c r="R45" s="53">
        <v>8.8699999999999992</v>
      </c>
      <c r="S45" s="53">
        <v>4.9690000000000003</v>
      </c>
      <c r="T45" s="53">
        <v>8.85</v>
      </c>
      <c r="U45" s="53">
        <v>4.9690000000000003</v>
      </c>
      <c r="V45" s="53">
        <v>9.27</v>
      </c>
      <c r="W45" s="53">
        <v>4.9690000000000003</v>
      </c>
      <c r="X45" s="53">
        <v>8.0299999999999994</v>
      </c>
      <c r="Y45" s="53">
        <v>4.97</v>
      </c>
      <c r="Z45" s="53">
        <v>7.7</v>
      </c>
      <c r="AA45" s="53">
        <v>4.9690000000000003</v>
      </c>
      <c r="AB45" s="53">
        <v>7.52</v>
      </c>
      <c r="AC45" s="53">
        <v>4.9690000000000003</v>
      </c>
      <c r="AD45" s="53">
        <v>7.52</v>
      </c>
      <c r="AE45" s="53">
        <v>4.9690000000000003</v>
      </c>
      <c r="AF45" s="53">
        <v>7.42</v>
      </c>
    </row>
    <row r="46" spans="1:32" ht="15.75" customHeight="1">
      <c r="A46" s="53">
        <v>5.88</v>
      </c>
      <c r="B46" s="53">
        <v>10.66666667</v>
      </c>
      <c r="C46" s="54">
        <v>5.88</v>
      </c>
      <c r="D46" s="54">
        <v>10.02</v>
      </c>
      <c r="E46" s="54">
        <v>5.88</v>
      </c>
      <c r="F46" s="54">
        <v>10.220000000000001</v>
      </c>
      <c r="G46" s="54">
        <v>5.88</v>
      </c>
      <c r="H46" s="54">
        <v>10.67</v>
      </c>
      <c r="I46" s="53">
        <v>5.88</v>
      </c>
      <c r="J46" s="53">
        <v>10.23</v>
      </c>
      <c r="K46" s="53">
        <v>5.88</v>
      </c>
      <c r="L46" s="53">
        <v>10.130000000000001</v>
      </c>
      <c r="M46" s="53">
        <v>5.88</v>
      </c>
      <c r="N46" s="53">
        <v>10.47</v>
      </c>
      <c r="O46" s="53">
        <v>5.88</v>
      </c>
      <c r="P46" s="53">
        <v>9.93</v>
      </c>
      <c r="Q46" s="53">
        <v>5.88</v>
      </c>
      <c r="R46" s="53">
        <v>10.83</v>
      </c>
      <c r="S46" s="53">
        <v>5.88</v>
      </c>
      <c r="T46" s="53">
        <v>11.08</v>
      </c>
      <c r="U46" s="53">
        <v>5.88</v>
      </c>
      <c r="V46" s="53">
        <v>11.33</v>
      </c>
      <c r="W46" s="53">
        <v>5.88</v>
      </c>
      <c r="X46" s="53">
        <v>9.9499999999999993</v>
      </c>
      <c r="Y46" s="53">
        <v>5.88</v>
      </c>
      <c r="Z46" s="53">
        <v>9.65</v>
      </c>
      <c r="AA46" s="53">
        <v>5.88</v>
      </c>
      <c r="AB46" s="53">
        <v>9.52</v>
      </c>
      <c r="AC46" s="53">
        <v>5.88</v>
      </c>
      <c r="AD46" s="53">
        <v>9.4700000000000006</v>
      </c>
      <c r="AE46" s="53">
        <v>5.88</v>
      </c>
      <c r="AF46" s="53">
        <v>9.48</v>
      </c>
    </row>
    <row r="47" spans="1:32" ht="15.75" customHeight="1">
      <c r="A47" s="53">
        <v>5.3460000000000001</v>
      </c>
      <c r="B47" s="53">
        <v>9.5666666669999998</v>
      </c>
      <c r="C47" s="54">
        <v>5.3460000000000001</v>
      </c>
      <c r="D47" s="54">
        <v>8.82</v>
      </c>
      <c r="E47" s="54">
        <v>5.3460000000000001</v>
      </c>
      <c r="F47" s="54">
        <v>9.0299999999999994</v>
      </c>
      <c r="G47" s="54">
        <v>5.3460000000000001</v>
      </c>
      <c r="H47" s="54">
        <v>9.52</v>
      </c>
      <c r="I47" s="53">
        <v>5.3460000000000001</v>
      </c>
      <c r="J47" s="53">
        <v>9.17</v>
      </c>
      <c r="K47" s="53">
        <v>5.3460000000000001</v>
      </c>
      <c r="L47" s="53">
        <v>9.0299999999999994</v>
      </c>
      <c r="M47" s="53">
        <v>5.3460000000000001</v>
      </c>
      <c r="N47" s="53">
        <v>9.4499999999999993</v>
      </c>
      <c r="O47" s="53">
        <v>5.3460000000000001</v>
      </c>
      <c r="P47" s="53">
        <v>9</v>
      </c>
      <c r="Q47" s="53">
        <v>5.3460000000000001</v>
      </c>
      <c r="R47" s="53">
        <v>9.57</v>
      </c>
      <c r="S47" s="53">
        <v>5.3460000000000001</v>
      </c>
      <c r="T47" s="53">
        <v>9.67</v>
      </c>
      <c r="U47" s="53">
        <v>5.3460000000000001</v>
      </c>
      <c r="V47" s="53">
        <v>10.17</v>
      </c>
      <c r="W47" s="53">
        <v>5.3460000000000001</v>
      </c>
      <c r="X47" s="53">
        <v>9.02</v>
      </c>
      <c r="Y47" s="53">
        <v>5.35</v>
      </c>
      <c r="Z47" s="53">
        <v>8.68</v>
      </c>
      <c r="AA47" s="53">
        <v>5.3460000000000001</v>
      </c>
      <c r="AB47" s="53">
        <v>8.5500000000000007</v>
      </c>
      <c r="AC47" s="53">
        <v>5.3460000000000001</v>
      </c>
      <c r="AD47" s="53">
        <v>8.4499999999999993</v>
      </c>
      <c r="AE47" s="53">
        <v>5.3460000000000001</v>
      </c>
      <c r="AF47" s="53">
        <v>8.43</v>
      </c>
    </row>
    <row r="48" spans="1:32" ht="15.75" customHeight="1">
      <c r="A48" s="53">
        <v>4.6959999999999997</v>
      </c>
      <c r="B48" s="53">
        <v>9.9666666670000001</v>
      </c>
      <c r="C48" s="54">
        <v>4.6959999999999997</v>
      </c>
      <c r="D48" s="54">
        <v>9.7799999999999994</v>
      </c>
      <c r="E48" s="54">
        <v>4.6959999999999997</v>
      </c>
      <c r="F48" s="54">
        <v>9.9</v>
      </c>
      <c r="G48" s="54">
        <v>4.6959999999999997</v>
      </c>
      <c r="H48" s="54">
        <v>11.05</v>
      </c>
      <c r="I48" s="53">
        <v>4.6959999999999997</v>
      </c>
      <c r="J48" s="53">
        <v>11.33</v>
      </c>
      <c r="K48" s="53">
        <v>4.6959999999999997</v>
      </c>
      <c r="L48" s="53">
        <v>11.07</v>
      </c>
      <c r="M48" s="53">
        <v>4.6959999999999997</v>
      </c>
      <c r="N48" s="53">
        <v>11.25</v>
      </c>
      <c r="O48" s="53">
        <v>4.6959999999999997</v>
      </c>
      <c r="P48" s="53">
        <v>10.33</v>
      </c>
      <c r="Q48" s="53">
        <v>4.6959999999999997</v>
      </c>
      <c r="R48" s="53">
        <v>11.15</v>
      </c>
      <c r="S48" s="53">
        <v>4.6959999999999997</v>
      </c>
      <c r="T48" s="53">
        <v>10.68</v>
      </c>
      <c r="U48" s="53">
        <v>4.6959999999999997</v>
      </c>
      <c r="V48" s="53">
        <v>12.13</v>
      </c>
      <c r="W48" s="53">
        <v>4.6959999999999997</v>
      </c>
      <c r="X48" s="53">
        <v>11.17</v>
      </c>
      <c r="Y48" s="53">
        <v>4.7</v>
      </c>
      <c r="Z48" s="53">
        <v>9.6</v>
      </c>
      <c r="AA48" s="53">
        <v>4.6959999999999997</v>
      </c>
      <c r="AB48" s="53">
        <v>8.92</v>
      </c>
      <c r="AC48" s="53">
        <v>4.6959999999999997</v>
      </c>
      <c r="AD48" s="53">
        <v>8.77</v>
      </c>
      <c r="AE48" s="53">
        <v>4.6959999999999997</v>
      </c>
      <c r="AF48" s="53">
        <v>9.07</v>
      </c>
    </row>
    <row r="49" spans="1:32" ht="15.75" customHeight="1">
      <c r="A49" s="53">
        <v>3.6469999999999998</v>
      </c>
      <c r="B49" s="53">
        <v>7.7</v>
      </c>
      <c r="C49" s="54">
        <v>3.6469999999999998</v>
      </c>
      <c r="D49" s="54">
        <v>7.42</v>
      </c>
      <c r="E49" s="54">
        <v>3.6469999999999998</v>
      </c>
      <c r="F49" s="54">
        <v>7.58</v>
      </c>
      <c r="G49" s="54">
        <v>3.6469999999999998</v>
      </c>
      <c r="H49" s="54">
        <v>8.8000000000000007</v>
      </c>
      <c r="I49" s="53">
        <v>3.6469999999999998</v>
      </c>
      <c r="J49" s="53">
        <v>8.98</v>
      </c>
      <c r="K49" s="53">
        <v>3.6469999999999998</v>
      </c>
      <c r="L49" s="53">
        <v>8.7799999999999994</v>
      </c>
      <c r="M49" s="53">
        <v>3.6469999999999998</v>
      </c>
      <c r="N49" s="53">
        <v>9.1</v>
      </c>
      <c r="O49" s="53">
        <v>3.6469999999999998</v>
      </c>
      <c r="P49" s="53">
        <v>7.47</v>
      </c>
      <c r="Q49" s="53">
        <v>3.6469999999999998</v>
      </c>
      <c r="R49" s="53">
        <v>8.8800000000000008</v>
      </c>
      <c r="S49" s="53">
        <v>3.6469999999999998</v>
      </c>
      <c r="T49" s="53">
        <v>8.4499999999999993</v>
      </c>
      <c r="U49" s="53">
        <v>3.6469999999999998</v>
      </c>
      <c r="V49" s="53">
        <v>9.73</v>
      </c>
      <c r="W49" s="53">
        <v>3.6469999999999998</v>
      </c>
      <c r="X49" s="53">
        <v>8.75</v>
      </c>
      <c r="Y49" s="53">
        <v>3.65</v>
      </c>
      <c r="Z49" s="53">
        <v>7.13</v>
      </c>
      <c r="AA49" s="53">
        <v>3.6469999999999998</v>
      </c>
      <c r="AB49" s="53">
        <v>6.55</v>
      </c>
      <c r="AC49" s="53">
        <v>3.6469999999999998</v>
      </c>
      <c r="AD49" s="53">
        <v>6.38</v>
      </c>
      <c r="AE49" s="53">
        <v>3.6469999999999998</v>
      </c>
      <c r="AF49" s="53">
        <v>6.7</v>
      </c>
    </row>
    <row r="50" spans="1:32" ht="15.75" customHeight="1">
      <c r="A50" s="53">
        <v>3.3380000000000001</v>
      </c>
      <c r="B50" s="53">
        <v>7.3666666669999996</v>
      </c>
      <c r="C50" s="54">
        <v>3.3380000000000001</v>
      </c>
      <c r="D50" s="54">
        <v>6.98</v>
      </c>
      <c r="E50" s="54">
        <v>3.3380000000000001</v>
      </c>
      <c r="F50" s="54">
        <v>7.25</v>
      </c>
      <c r="G50" s="54">
        <v>3.3380000000000001</v>
      </c>
      <c r="H50" s="54">
        <v>8.35</v>
      </c>
      <c r="I50" s="53">
        <v>3.3380000000000001</v>
      </c>
      <c r="J50" s="53">
        <v>8.6</v>
      </c>
      <c r="K50" s="53">
        <v>3.3380000000000001</v>
      </c>
      <c r="L50" s="53">
        <v>8.4700000000000006</v>
      </c>
      <c r="M50" s="53">
        <v>3.3380000000000001</v>
      </c>
      <c r="N50" s="53">
        <v>8.73</v>
      </c>
      <c r="O50" s="53">
        <v>3.3380000000000001</v>
      </c>
      <c r="P50" s="53">
        <v>7.22</v>
      </c>
      <c r="Q50" s="53">
        <v>3.3380000000000001</v>
      </c>
      <c r="R50" s="53">
        <v>8.48</v>
      </c>
      <c r="S50" s="53">
        <v>3.3380000000000001</v>
      </c>
      <c r="T50" s="53">
        <v>8.23</v>
      </c>
      <c r="U50" s="53">
        <v>3.3380000000000001</v>
      </c>
      <c r="V50" s="53">
        <v>9.42</v>
      </c>
      <c r="W50" s="53">
        <v>3.3380000000000001</v>
      </c>
      <c r="X50" s="53">
        <v>8.4499999999999993</v>
      </c>
      <c r="Y50" s="53">
        <v>3.34</v>
      </c>
      <c r="Z50" s="53">
        <v>6.65</v>
      </c>
      <c r="AA50" s="53">
        <v>3.3380000000000001</v>
      </c>
      <c r="AB50" s="53">
        <v>6.42</v>
      </c>
      <c r="AC50" s="53">
        <v>3.3380000000000001</v>
      </c>
      <c r="AD50" s="53">
        <v>6.2</v>
      </c>
      <c r="AE50" s="53">
        <v>3.3380000000000001</v>
      </c>
      <c r="AF50" s="53">
        <v>6.43</v>
      </c>
    </row>
    <row r="51" spans="1:32" ht="15.75" customHeight="1">
      <c r="A51" s="53">
        <v>2.738</v>
      </c>
      <c r="B51" s="53">
        <v>6.4166666670000003</v>
      </c>
      <c r="C51" s="54">
        <v>2.738</v>
      </c>
      <c r="D51" s="54">
        <v>6.02</v>
      </c>
      <c r="E51" s="54">
        <v>2.738</v>
      </c>
      <c r="F51" s="54">
        <v>6.35</v>
      </c>
      <c r="G51" s="54">
        <v>2.738</v>
      </c>
      <c r="H51" s="54">
        <v>7.37</v>
      </c>
      <c r="I51" s="53">
        <v>2.738</v>
      </c>
      <c r="J51" s="53">
        <v>7.63</v>
      </c>
      <c r="K51" s="53">
        <v>2.738</v>
      </c>
      <c r="L51" s="53">
        <v>7.57</v>
      </c>
      <c r="M51" s="53">
        <v>2.738</v>
      </c>
      <c r="N51" s="53">
        <v>7.83</v>
      </c>
      <c r="O51" s="53">
        <v>2.738</v>
      </c>
      <c r="P51" s="53">
        <v>6.25</v>
      </c>
      <c r="Q51" s="53">
        <v>2.738</v>
      </c>
      <c r="R51" s="53">
        <v>7.57</v>
      </c>
      <c r="S51" s="53">
        <v>2.738</v>
      </c>
      <c r="T51" s="53">
        <v>7.3</v>
      </c>
      <c r="U51" s="53">
        <v>2.738</v>
      </c>
      <c r="V51" s="53">
        <v>8.43</v>
      </c>
      <c r="W51" s="53">
        <v>2.738</v>
      </c>
      <c r="X51" s="53">
        <v>7.33</v>
      </c>
      <c r="Y51" s="53">
        <v>2.74</v>
      </c>
      <c r="Z51" s="53">
        <v>5.7</v>
      </c>
      <c r="AA51" s="53">
        <v>2.738</v>
      </c>
      <c r="AB51" s="53">
        <v>5.37</v>
      </c>
      <c r="AC51" s="53">
        <v>2.738</v>
      </c>
      <c r="AD51" s="53">
        <v>5.22</v>
      </c>
      <c r="AE51" s="53">
        <v>2.738</v>
      </c>
      <c r="AF51" s="53">
        <v>5.4</v>
      </c>
    </row>
    <row r="52" spans="1:32" ht="15.75" customHeight="1">
      <c r="A52" s="53">
        <v>3.734</v>
      </c>
      <c r="B52" s="53">
        <v>8.2166666670000001</v>
      </c>
      <c r="C52" s="54">
        <v>3.734</v>
      </c>
      <c r="D52" s="54">
        <v>7.82</v>
      </c>
      <c r="E52" s="54">
        <v>3.734</v>
      </c>
      <c r="F52" s="54">
        <v>8.08</v>
      </c>
      <c r="G52" s="54">
        <v>3.734</v>
      </c>
      <c r="H52" s="54">
        <v>9.27</v>
      </c>
      <c r="I52" s="53">
        <v>3.734</v>
      </c>
      <c r="J52" s="53">
        <v>9.4700000000000006</v>
      </c>
      <c r="K52" s="53">
        <v>3.734</v>
      </c>
      <c r="L52" s="53">
        <v>9.4</v>
      </c>
      <c r="M52" s="53">
        <v>3.734</v>
      </c>
      <c r="N52" s="53">
        <v>9.73</v>
      </c>
      <c r="O52" s="53">
        <v>3.734</v>
      </c>
      <c r="P52" s="53">
        <v>8.48</v>
      </c>
      <c r="Q52" s="53">
        <v>3.734</v>
      </c>
      <c r="R52" s="53">
        <v>9.48</v>
      </c>
      <c r="S52" s="53">
        <v>3.734</v>
      </c>
      <c r="T52" s="53">
        <v>9.08</v>
      </c>
      <c r="U52" s="53">
        <v>3.734</v>
      </c>
      <c r="V52" s="53">
        <v>10.25</v>
      </c>
      <c r="W52" s="53">
        <v>3.734</v>
      </c>
      <c r="X52" s="53">
        <v>9.35</v>
      </c>
      <c r="Y52" s="53">
        <v>3.73</v>
      </c>
      <c r="Z52" s="53">
        <v>7.45</v>
      </c>
      <c r="AA52" s="53">
        <v>3.734</v>
      </c>
      <c r="AB52" s="53">
        <v>7.18</v>
      </c>
      <c r="AC52" s="53">
        <v>3.734</v>
      </c>
      <c r="AD52" s="53">
        <v>6.93</v>
      </c>
      <c r="AE52" s="53">
        <v>3.734</v>
      </c>
      <c r="AF52" s="53">
        <v>7.35</v>
      </c>
    </row>
    <row r="53" spans="1:32" ht="15.75" customHeight="1">
      <c r="A53" s="53">
        <v>4.1680000000000001</v>
      </c>
      <c r="B53" s="53">
        <v>8.7333333329999991</v>
      </c>
      <c r="C53" s="54">
        <v>4.1680000000000001</v>
      </c>
      <c r="D53" s="54">
        <v>8.3800000000000008</v>
      </c>
      <c r="E53" s="54">
        <v>4.1680000000000001</v>
      </c>
      <c r="F53" s="54">
        <v>8.75</v>
      </c>
      <c r="G53" s="54">
        <v>4.1680000000000001</v>
      </c>
      <c r="H53" s="54">
        <v>9.77</v>
      </c>
      <c r="I53" s="53">
        <v>4.1680000000000001</v>
      </c>
      <c r="J53" s="53">
        <v>10.08</v>
      </c>
      <c r="K53" s="53">
        <v>4.1680000000000001</v>
      </c>
      <c r="L53" s="53">
        <v>9.85</v>
      </c>
      <c r="M53" s="53">
        <v>4.1680000000000001</v>
      </c>
      <c r="N53" s="53">
        <v>10.1</v>
      </c>
      <c r="O53" s="53">
        <v>4.1680000000000001</v>
      </c>
      <c r="P53" s="53">
        <v>8.5</v>
      </c>
      <c r="Q53" s="53">
        <v>4.1680000000000001</v>
      </c>
      <c r="R53" s="53">
        <v>9.9700000000000006</v>
      </c>
      <c r="S53" s="53">
        <v>4.1680000000000001</v>
      </c>
      <c r="T53" s="53">
        <v>9.6300000000000008</v>
      </c>
      <c r="U53" s="53">
        <v>4.1680000000000001</v>
      </c>
      <c r="V53" s="53">
        <v>10.73</v>
      </c>
      <c r="W53" s="53">
        <v>4.1680000000000001</v>
      </c>
      <c r="X53" s="53">
        <v>9.82</v>
      </c>
      <c r="Y53" s="53">
        <v>4.17</v>
      </c>
      <c r="Z53" s="53">
        <v>7.88</v>
      </c>
      <c r="AA53" s="53">
        <v>4.1680000000000001</v>
      </c>
      <c r="AB53" s="53">
        <v>7.6</v>
      </c>
      <c r="AC53" s="53">
        <v>4.1680000000000001</v>
      </c>
      <c r="AD53" s="53">
        <v>7.38</v>
      </c>
      <c r="AE53" s="53">
        <v>4.1680000000000001</v>
      </c>
      <c r="AF53" s="53">
        <v>7.93</v>
      </c>
    </row>
    <row r="54" spans="1:32" ht="15.75" customHeight="1">
      <c r="A54" s="53">
        <v>4.7089999999999996</v>
      </c>
      <c r="B54" s="53">
        <v>9.65</v>
      </c>
      <c r="C54" s="54">
        <v>4.7089999999999996</v>
      </c>
      <c r="D54" s="54">
        <v>9.3000000000000007</v>
      </c>
      <c r="E54" s="54">
        <v>4.7089999999999996</v>
      </c>
      <c r="F54" s="54">
        <v>9.85</v>
      </c>
      <c r="G54" s="54">
        <v>4.7089999999999996</v>
      </c>
      <c r="H54" s="54">
        <v>10.75</v>
      </c>
      <c r="I54" s="53">
        <v>4.7089999999999996</v>
      </c>
      <c r="J54" s="53">
        <v>10.98</v>
      </c>
      <c r="K54" s="53">
        <v>4.7089999999999996</v>
      </c>
      <c r="L54" s="53">
        <v>10.82</v>
      </c>
      <c r="M54" s="53">
        <v>4.7089999999999996</v>
      </c>
      <c r="N54" s="53">
        <v>11.03</v>
      </c>
      <c r="O54" s="53">
        <v>4.7089999999999996</v>
      </c>
      <c r="P54" s="53">
        <v>9.42</v>
      </c>
      <c r="Q54" s="53">
        <v>4.7089999999999996</v>
      </c>
      <c r="R54" s="53">
        <v>10.9</v>
      </c>
      <c r="S54" s="53">
        <v>4.7089999999999996</v>
      </c>
      <c r="T54" s="53">
        <v>10.53</v>
      </c>
      <c r="U54" s="53">
        <v>4.7089999999999996</v>
      </c>
      <c r="V54" s="53">
        <v>11.67</v>
      </c>
      <c r="W54" s="53">
        <v>4.7089999999999996</v>
      </c>
      <c r="X54" s="53">
        <v>10.77</v>
      </c>
      <c r="Y54" s="53">
        <v>4.71</v>
      </c>
      <c r="Z54" s="53">
        <v>8.82</v>
      </c>
      <c r="AA54" s="53">
        <v>4.7089999999999996</v>
      </c>
      <c r="AB54" s="53">
        <v>8.48</v>
      </c>
      <c r="AC54" s="53">
        <v>4.7089999999999996</v>
      </c>
      <c r="AD54" s="53">
        <v>8.2799999999999994</v>
      </c>
      <c r="AE54" s="53">
        <v>4.7089999999999996</v>
      </c>
      <c r="AF54" s="53">
        <v>8.9</v>
      </c>
    </row>
    <row r="55" spans="1:32" ht="15.75" customHeight="1">
      <c r="A55" s="53">
        <v>5.1289999999999996</v>
      </c>
      <c r="B55" s="53">
        <v>10.75</v>
      </c>
      <c r="C55" s="54">
        <v>5.1289999999999996</v>
      </c>
      <c r="D55" s="54">
        <v>10.37</v>
      </c>
      <c r="E55" s="54">
        <v>5.1289999999999996</v>
      </c>
      <c r="F55" s="54">
        <v>10.77</v>
      </c>
      <c r="G55" s="54">
        <v>5.1289999999999996</v>
      </c>
      <c r="H55" s="54">
        <v>11.62</v>
      </c>
      <c r="I55" s="53">
        <v>5.1289999999999996</v>
      </c>
      <c r="J55" s="53">
        <v>11.93</v>
      </c>
      <c r="K55" s="53">
        <v>5.1289999999999996</v>
      </c>
      <c r="L55" s="53">
        <v>11.73</v>
      </c>
      <c r="M55" s="53">
        <v>5.1289999999999996</v>
      </c>
      <c r="N55" s="53">
        <v>12.05</v>
      </c>
      <c r="O55" s="53">
        <v>5.1289999999999996</v>
      </c>
      <c r="P55" s="53">
        <v>10.55</v>
      </c>
      <c r="Q55" s="53">
        <v>5.1289999999999996</v>
      </c>
      <c r="R55" s="53">
        <v>11.9</v>
      </c>
      <c r="S55" s="53">
        <v>5.1289999999999996</v>
      </c>
      <c r="T55" s="53">
        <v>11.5</v>
      </c>
      <c r="U55" s="53">
        <v>5.1289999999999996</v>
      </c>
      <c r="V55" s="53">
        <v>12.77</v>
      </c>
      <c r="W55" s="53">
        <v>5.1289999999999996</v>
      </c>
      <c r="X55" s="53">
        <v>11.82</v>
      </c>
      <c r="Y55" s="53">
        <v>5.13</v>
      </c>
      <c r="Z55" s="53">
        <v>9.8000000000000007</v>
      </c>
      <c r="AA55" s="53">
        <v>5.1289999999999996</v>
      </c>
      <c r="AB55" s="53">
        <v>9.8699999999999992</v>
      </c>
      <c r="AC55" s="53">
        <v>5.1289999999999996</v>
      </c>
      <c r="AD55" s="53">
        <v>9.48</v>
      </c>
      <c r="AE55" s="53">
        <v>5.1289999999999996</v>
      </c>
      <c r="AF55" s="53">
        <v>10</v>
      </c>
    </row>
    <row r="56" spans="1:32" ht="15.75" customHeight="1">
      <c r="A56" s="53">
        <v>7.5579999999999998</v>
      </c>
      <c r="B56" s="53">
        <v>14.616666670000001</v>
      </c>
      <c r="C56" s="54">
        <v>7.5579999999999998</v>
      </c>
      <c r="D56" s="54">
        <v>14.35</v>
      </c>
      <c r="E56" s="54">
        <v>7.5579999999999998</v>
      </c>
      <c r="F56" s="54">
        <v>14.82</v>
      </c>
      <c r="G56" s="54">
        <v>7.5579999999999998</v>
      </c>
      <c r="H56" s="54">
        <v>15.98</v>
      </c>
      <c r="I56" s="53">
        <v>7.5579999999999998</v>
      </c>
      <c r="J56" s="53">
        <v>16.2</v>
      </c>
      <c r="K56" s="53">
        <v>7.5579999999999998</v>
      </c>
      <c r="L56" s="53">
        <v>16.23</v>
      </c>
      <c r="M56" s="53">
        <v>7.5579999999999998</v>
      </c>
      <c r="N56" s="53">
        <v>15.9</v>
      </c>
      <c r="O56" s="53">
        <v>7.5579999999999998</v>
      </c>
      <c r="P56" s="53">
        <v>14.1</v>
      </c>
      <c r="Q56" s="53">
        <v>7.5579999999999998</v>
      </c>
      <c r="R56" s="53">
        <v>16.02</v>
      </c>
      <c r="S56" s="53">
        <v>7.5579999999999998</v>
      </c>
      <c r="T56" s="53">
        <v>15.18</v>
      </c>
      <c r="U56" s="53">
        <v>7.5579999999999998</v>
      </c>
      <c r="V56" s="53">
        <v>16.32</v>
      </c>
      <c r="W56" s="53">
        <v>7.5579999999999998</v>
      </c>
      <c r="X56" s="53">
        <v>15.53</v>
      </c>
      <c r="Y56" s="53">
        <v>7.56</v>
      </c>
      <c r="Z56" s="53">
        <v>13.25</v>
      </c>
      <c r="AA56" s="53">
        <v>7.5579999999999998</v>
      </c>
      <c r="AB56" s="53">
        <v>13.37</v>
      </c>
      <c r="AC56" s="53">
        <v>7.5579999999999998</v>
      </c>
      <c r="AD56" s="53">
        <v>12.88</v>
      </c>
      <c r="AE56" s="53">
        <v>7.5579999999999998</v>
      </c>
      <c r="AF56" s="53">
        <v>13.62</v>
      </c>
    </row>
    <row r="57" spans="1:32" ht="15.75" customHeight="1">
      <c r="A57" s="53">
        <v>7.93</v>
      </c>
      <c r="B57" s="53">
        <v>15.41666667</v>
      </c>
      <c r="C57" s="54">
        <v>7.93</v>
      </c>
      <c r="D57" s="54">
        <v>15.13</v>
      </c>
      <c r="E57" s="54">
        <v>7.93</v>
      </c>
      <c r="F57" s="54">
        <v>15.6</v>
      </c>
      <c r="G57" s="54">
        <v>7.93</v>
      </c>
      <c r="H57" s="54">
        <v>16.7</v>
      </c>
      <c r="I57" s="53">
        <v>7.93</v>
      </c>
      <c r="J57" s="53">
        <v>17.02</v>
      </c>
      <c r="K57" s="53">
        <v>7.93</v>
      </c>
      <c r="L57" s="53">
        <v>17.03</v>
      </c>
      <c r="M57" s="53">
        <v>7.93</v>
      </c>
      <c r="N57" s="53">
        <v>16.77</v>
      </c>
      <c r="O57" s="53">
        <v>7.93</v>
      </c>
      <c r="P57" s="53">
        <v>14.92</v>
      </c>
      <c r="Q57" s="53">
        <v>7.93</v>
      </c>
      <c r="R57" s="53">
        <v>16.78</v>
      </c>
      <c r="S57" s="53">
        <v>7.93</v>
      </c>
      <c r="T57" s="53">
        <v>15.98</v>
      </c>
      <c r="U57" s="53">
        <v>7.93</v>
      </c>
      <c r="V57" s="53">
        <v>17.03</v>
      </c>
      <c r="W57" s="53">
        <v>7.93</v>
      </c>
      <c r="X57" s="53">
        <v>16.329999999999998</v>
      </c>
      <c r="Y57" s="53">
        <v>7.93</v>
      </c>
      <c r="Z57" s="53">
        <v>14.05</v>
      </c>
      <c r="AA57" s="53">
        <v>7.93</v>
      </c>
      <c r="AB57" s="53">
        <v>14.17</v>
      </c>
      <c r="AC57" s="53">
        <v>7.93</v>
      </c>
      <c r="AD57" s="53">
        <v>13.65</v>
      </c>
      <c r="AE57" s="53">
        <v>7.93</v>
      </c>
      <c r="AF57" s="53">
        <v>14.38</v>
      </c>
    </row>
    <row r="58" spans="1:32" ht="15.75" customHeight="1">
      <c r="A58" s="53">
        <v>10.412000000000001</v>
      </c>
      <c r="B58" s="53">
        <v>15.016666669999999</v>
      </c>
      <c r="C58" s="54">
        <v>10.412000000000001</v>
      </c>
      <c r="D58" s="54">
        <v>13.83</v>
      </c>
      <c r="E58" s="54">
        <v>10.412000000000001</v>
      </c>
      <c r="F58" s="54">
        <v>14.02</v>
      </c>
      <c r="G58" s="54">
        <v>10.412000000000001</v>
      </c>
      <c r="H58" s="54">
        <v>15.42</v>
      </c>
      <c r="I58" s="53">
        <v>10.412000000000001</v>
      </c>
      <c r="J58" s="53">
        <v>15.77</v>
      </c>
      <c r="K58" s="53">
        <v>10.412000000000001</v>
      </c>
      <c r="L58" s="53">
        <v>15.55</v>
      </c>
      <c r="M58" s="53">
        <v>10.412000000000001</v>
      </c>
      <c r="N58" s="53">
        <v>16.03</v>
      </c>
      <c r="O58" s="53">
        <v>10.412000000000001</v>
      </c>
      <c r="P58" s="53">
        <v>14.2</v>
      </c>
      <c r="Q58" s="53">
        <v>10.412000000000001</v>
      </c>
      <c r="R58" s="53">
        <v>17.18</v>
      </c>
      <c r="S58" s="53">
        <v>10.412000000000001</v>
      </c>
      <c r="T58" s="53">
        <v>15.93</v>
      </c>
      <c r="U58" s="53">
        <v>7.7030000000000003</v>
      </c>
      <c r="V58" s="53">
        <v>16.399999999999999</v>
      </c>
      <c r="W58" s="53">
        <v>10.412000000000001</v>
      </c>
      <c r="X58" s="53">
        <v>16.45</v>
      </c>
      <c r="Y58" s="53">
        <v>10.41</v>
      </c>
      <c r="Z58" s="53">
        <v>13.58</v>
      </c>
      <c r="AA58" s="53">
        <v>10.412000000000001</v>
      </c>
      <c r="AB58" s="53">
        <v>12.77</v>
      </c>
      <c r="AC58" s="53">
        <v>10.412000000000001</v>
      </c>
      <c r="AD58" s="53">
        <v>12.57</v>
      </c>
      <c r="AE58" s="53">
        <v>10.412000000000001</v>
      </c>
      <c r="AF58" s="53">
        <v>12.72</v>
      </c>
    </row>
    <row r="59" spans="1:32" ht="15.75" customHeight="1">
      <c r="A59" s="53">
        <v>10.628</v>
      </c>
      <c r="B59" s="53">
        <v>15.883333329999999</v>
      </c>
      <c r="C59" s="54">
        <v>10.628</v>
      </c>
      <c r="D59" s="54">
        <v>14.57</v>
      </c>
      <c r="E59" s="54">
        <v>10.628</v>
      </c>
      <c r="F59" s="54">
        <v>14.85</v>
      </c>
      <c r="G59" s="54">
        <v>10.628</v>
      </c>
      <c r="H59" s="54">
        <v>16.25</v>
      </c>
      <c r="I59" s="53">
        <v>10.628</v>
      </c>
      <c r="J59" s="53">
        <v>16.62</v>
      </c>
      <c r="K59" s="53">
        <v>10.628</v>
      </c>
      <c r="L59" s="53">
        <v>16.38</v>
      </c>
      <c r="M59" s="53">
        <v>10.628</v>
      </c>
      <c r="N59" s="53">
        <v>16.8</v>
      </c>
      <c r="O59" s="53">
        <v>10.628</v>
      </c>
      <c r="P59" s="53">
        <v>15.02</v>
      </c>
      <c r="Q59" s="53">
        <v>10.628</v>
      </c>
      <c r="R59" s="53">
        <v>18.07</v>
      </c>
      <c r="S59" s="53">
        <v>10.628</v>
      </c>
      <c r="T59" s="53">
        <v>16.75</v>
      </c>
      <c r="U59" s="53">
        <v>7.9189999999999996</v>
      </c>
      <c r="V59" s="53">
        <v>17.38</v>
      </c>
      <c r="W59" s="53">
        <v>10.628</v>
      </c>
      <c r="X59" s="53">
        <v>17.32</v>
      </c>
      <c r="Y59" s="53">
        <v>10.63</v>
      </c>
      <c r="Z59" s="53">
        <v>14.38</v>
      </c>
      <c r="AA59" s="53">
        <v>10.628</v>
      </c>
      <c r="AB59" s="53">
        <v>13.65</v>
      </c>
      <c r="AC59" s="53">
        <v>10.628</v>
      </c>
      <c r="AD59" s="53">
        <v>13.43</v>
      </c>
      <c r="AE59" s="53">
        <v>10.628</v>
      </c>
      <c r="AF59" s="53">
        <v>13.57</v>
      </c>
    </row>
    <row r="60" spans="1:32" ht="15.75" customHeight="1">
      <c r="A60" s="53">
        <v>9.9169999999999998</v>
      </c>
      <c r="B60" s="53">
        <v>13.16666667</v>
      </c>
      <c r="C60" s="54">
        <v>9.9169999999999998</v>
      </c>
      <c r="D60" s="54">
        <v>12.73</v>
      </c>
      <c r="E60" s="54">
        <v>9.9169999999999998</v>
      </c>
      <c r="F60" s="54">
        <v>12.82</v>
      </c>
      <c r="G60" s="54">
        <v>9.9169999999999998</v>
      </c>
      <c r="H60" s="54">
        <v>14.25</v>
      </c>
      <c r="I60" s="53">
        <v>9.9169999999999998</v>
      </c>
      <c r="J60" s="53">
        <v>14.62</v>
      </c>
      <c r="K60" s="53">
        <v>9.9169999999999998</v>
      </c>
      <c r="L60" s="53">
        <v>14.35</v>
      </c>
      <c r="M60" s="53">
        <v>9.9169999999999998</v>
      </c>
      <c r="N60" s="53">
        <v>14.9</v>
      </c>
      <c r="O60" s="53">
        <v>9.9169999999999998</v>
      </c>
      <c r="P60" s="53">
        <v>13.22</v>
      </c>
      <c r="Q60" s="53">
        <v>9.9169999999999998</v>
      </c>
      <c r="R60" s="53">
        <v>15.6</v>
      </c>
      <c r="S60" s="53">
        <v>9.9169999999999998</v>
      </c>
      <c r="T60" s="53">
        <v>14.52</v>
      </c>
      <c r="U60" s="53">
        <v>9.9169999999999998</v>
      </c>
      <c r="V60" s="53">
        <v>17.18</v>
      </c>
      <c r="W60" s="53">
        <v>9.9169999999999998</v>
      </c>
      <c r="X60" s="53">
        <v>15.43</v>
      </c>
      <c r="Y60" s="53">
        <v>9.92</v>
      </c>
      <c r="Z60" s="53">
        <v>12.37</v>
      </c>
      <c r="AA60" s="53">
        <v>9.9169999999999998</v>
      </c>
      <c r="AB60" s="53">
        <v>11.75</v>
      </c>
      <c r="AC60" s="53">
        <v>9.9169999999999998</v>
      </c>
      <c r="AD60" s="53">
        <v>11.45</v>
      </c>
      <c r="AE60" s="53">
        <v>9.9169999999999998</v>
      </c>
      <c r="AF60" s="53">
        <v>11.82</v>
      </c>
    </row>
    <row r="61" spans="1:32" ht="15.75" customHeight="1">
      <c r="A61" s="53">
        <v>9.7040000000000006</v>
      </c>
      <c r="B61" s="53">
        <v>14.016666669999999</v>
      </c>
      <c r="C61" s="54">
        <v>9.7040000000000006</v>
      </c>
      <c r="D61" s="54">
        <v>12.88</v>
      </c>
      <c r="E61" s="54">
        <v>9.7040000000000006</v>
      </c>
      <c r="F61" s="54">
        <v>13.08</v>
      </c>
      <c r="G61" s="54">
        <v>9.7040000000000006</v>
      </c>
      <c r="H61" s="54">
        <v>14.45</v>
      </c>
      <c r="I61" s="53">
        <v>9.7040000000000006</v>
      </c>
      <c r="J61" s="53">
        <v>14.82</v>
      </c>
      <c r="K61" s="53">
        <v>9.7040000000000006</v>
      </c>
      <c r="L61" s="53">
        <v>14.68</v>
      </c>
      <c r="M61" s="53">
        <v>9.7040000000000006</v>
      </c>
      <c r="N61" s="53">
        <v>15.1</v>
      </c>
      <c r="O61" s="53">
        <v>9.7040000000000006</v>
      </c>
      <c r="P61" s="53">
        <v>13.3</v>
      </c>
      <c r="Q61" s="53">
        <v>9.7040000000000006</v>
      </c>
      <c r="R61" s="53">
        <v>16.27</v>
      </c>
      <c r="S61" s="53">
        <v>9.7040000000000006</v>
      </c>
      <c r="T61" s="53">
        <v>15.03</v>
      </c>
      <c r="U61" s="53">
        <v>6.9950000000000001</v>
      </c>
      <c r="V61" s="53">
        <v>15.52</v>
      </c>
      <c r="W61" s="53">
        <v>9.7040000000000006</v>
      </c>
      <c r="X61" s="53">
        <v>15.52</v>
      </c>
      <c r="Y61" s="53">
        <v>9.6999999999999993</v>
      </c>
      <c r="Z61" s="53">
        <v>12.57</v>
      </c>
      <c r="AA61" s="53">
        <v>9.7040000000000006</v>
      </c>
      <c r="AB61" s="53">
        <v>11.87</v>
      </c>
      <c r="AC61" s="53">
        <v>9.7040000000000006</v>
      </c>
      <c r="AD61" s="53">
        <v>11.63</v>
      </c>
      <c r="AE61" s="53">
        <v>9.7040000000000006</v>
      </c>
      <c r="AF61" s="53">
        <v>11.77</v>
      </c>
    </row>
    <row r="62" spans="1:32" ht="15.75" customHeight="1">
      <c r="A62" s="53">
        <v>10.192</v>
      </c>
      <c r="B62" s="53">
        <v>14.983333330000001</v>
      </c>
      <c r="C62" s="54">
        <v>10.192</v>
      </c>
      <c r="D62" s="54">
        <v>13.88</v>
      </c>
      <c r="E62" s="54">
        <v>10.192</v>
      </c>
      <c r="F62" s="54">
        <v>13.98</v>
      </c>
      <c r="G62" s="54">
        <v>10.192</v>
      </c>
      <c r="H62" s="54">
        <v>15.42</v>
      </c>
      <c r="I62" s="53">
        <v>10.192</v>
      </c>
      <c r="J62" s="53">
        <v>15.55</v>
      </c>
      <c r="K62" s="53">
        <v>10.192</v>
      </c>
      <c r="L62" s="53">
        <v>15.43</v>
      </c>
      <c r="M62" s="53">
        <v>10.192</v>
      </c>
      <c r="N62" s="53">
        <v>15.87</v>
      </c>
      <c r="O62" s="53">
        <v>10.192</v>
      </c>
      <c r="P62" s="53">
        <v>14.03</v>
      </c>
      <c r="Q62" s="53">
        <v>6.9539999999999997</v>
      </c>
      <c r="R62" s="53">
        <v>15.32</v>
      </c>
      <c r="S62" s="53">
        <v>10.192</v>
      </c>
      <c r="T62" s="53">
        <v>15.55</v>
      </c>
      <c r="U62" s="53">
        <v>6.9539999999999997</v>
      </c>
      <c r="V62" s="53">
        <v>15.6</v>
      </c>
      <c r="W62" s="53">
        <v>10.192</v>
      </c>
      <c r="X62" s="53">
        <v>16.27</v>
      </c>
      <c r="Y62" s="53">
        <v>10.19</v>
      </c>
      <c r="Z62" s="53">
        <v>13.35</v>
      </c>
      <c r="AA62" s="53">
        <v>10.192</v>
      </c>
      <c r="AB62" s="53">
        <v>12.57</v>
      </c>
      <c r="AC62" s="53">
        <v>10.192</v>
      </c>
      <c r="AD62" s="53">
        <v>12.42</v>
      </c>
      <c r="AE62" s="53">
        <v>10.192</v>
      </c>
      <c r="AF62" s="53">
        <v>12.53</v>
      </c>
    </row>
    <row r="63" spans="1:32" ht="15.75" customHeight="1">
      <c r="A63" s="53">
        <v>6.327</v>
      </c>
      <c r="B63" s="53">
        <v>12.41666667</v>
      </c>
      <c r="C63" s="54">
        <v>6.327</v>
      </c>
      <c r="D63" s="54">
        <v>12</v>
      </c>
      <c r="E63" s="54">
        <v>6.327</v>
      </c>
      <c r="F63" s="54">
        <v>12.55</v>
      </c>
      <c r="G63" s="54">
        <v>6.327</v>
      </c>
      <c r="H63" s="54">
        <v>13.38</v>
      </c>
      <c r="I63" s="53">
        <v>6.327</v>
      </c>
      <c r="J63" s="53">
        <v>13.75</v>
      </c>
      <c r="K63" s="53">
        <v>6.327</v>
      </c>
      <c r="L63" s="53">
        <v>13.38</v>
      </c>
      <c r="M63" s="53">
        <v>6.327</v>
      </c>
      <c r="N63" s="53">
        <v>13.57</v>
      </c>
      <c r="O63" s="53">
        <v>6.327</v>
      </c>
      <c r="P63" s="53">
        <v>12</v>
      </c>
      <c r="Q63" s="53">
        <v>6.327</v>
      </c>
      <c r="R63" s="53">
        <v>14</v>
      </c>
      <c r="S63" s="53">
        <v>6.327</v>
      </c>
      <c r="T63" s="53">
        <v>13.12</v>
      </c>
      <c r="U63" s="53">
        <v>6.327</v>
      </c>
      <c r="V63" s="53">
        <v>14.22</v>
      </c>
      <c r="W63" s="53">
        <v>6.327</v>
      </c>
      <c r="X63" s="53">
        <v>13.53</v>
      </c>
      <c r="Y63" s="53">
        <v>6.33</v>
      </c>
      <c r="Z63" s="53">
        <v>11.45</v>
      </c>
      <c r="AA63" s="53">
        <v>6.327</v>
      </c>
      <c r="AB63" s="53">
        <v>11.1</v>
      </c>
      <c r="AC63" s="53">
        <v>6.327</v>
      </c>
      <c r="AD63" s="53">
        <v>10.72</v>
      </c>
      <c r="AE63" s="53">
        <v>6.327</v>
      </c>
      <c r="AF63" s="53">
        <v>11.58</v>
      </c>
    </row>
    <row r="64" spans="1:32" ht="15.75" customHeight="1">
      <c r="A64" s="53">
        <v>9.1760000000000002</v>
      </c>
      <c r="B64" s="53">
        <v>11.766666669999999</v>
      </c>
      <c r="C64" s="54">
        <v>9.1760000000000002</v>
      </c>
      <c r="D64" s="54">
        <v>11.17</v>
      </c>
      <c r="E64" s="54">
        <v>9.1760000000000002</v>
      </c>
      <c r="F64" s="54">
        <v>11.45</v>
      </c>
      <c r="G64" s="54">
        <v>9.1760000000000002</v>
      </c>
      <c r="H64" s="54">
        <v>12.78</v>
      </c>
      <c r="I64" s="53">
        <v>9.1760000000000002</v>
      </c>
      <c r="J64" s="53">
        <v>13.12</v>
      </c>
      <c r="K64" s="53">
        <v>9.1760000000000002</v>
      </c>
      <c r="L64" s="53">
        <v>12.9</v>
      </c>
      <c r="M64" s="53">
        <v>9.1760000000000002</v>
      </c>
      <c r="N64" s="53">
        <v>13.43</v>
      </c>
      <c r="O64" s="53">
        <v>9.1760000000000002</v>
      </c>
      <c r="P64" s="53">
        <v>11.6</v>
      </c>
      <c r="Q64" s="53">
        <v>9.1760000000000002</v>
      </c>
      <c r="R64" s="53">
        <v>14.2</v>
      </c>
      <c r="S64" s="53">
        <v>9.1760000000000002</v>
      </c>
      <c r="T64" s="53">
        <v>13.25</v>
      </c>
      <c r="U64" s="53">
        <v>9.1760000000000002</v>
      </c>
      <c r="V64" s="53">
        <v>15.83</v>
      </c>
      <c r="W64" s="53">
        <v>9.1760000000000002</v>
      </c>
      <c r="X64" s="53">
        <v>13.93</v>
      </c>
      <c r="Y64" s="53">
        <v>9.18</v>
      </c>
      <c r="Z64" s="53">
        <v>10.95</v>
      </c>
      <c r="AA64" s="53">
        <v>9.1760000000000002</v>
      </c>
      <c r="AB64" s="53">
        <v>10.3</v>
      </c>
      <c r="AC64" s="53">
        <v>9.1760000000000002</v>
      </c>
      <c r="AD64" s="53">
        <v>10</v>
      </c>
      <c r="AE64" s="53">
        <v>9.1760000000000002</v>
      </c>
      <c r="AF64" s="53">
        <v>10.33</v>
      </c>
    </row>
    <row r="65" spans="1:32" ht="15.75" customHeight="1">
      <c r="A65" s="53">
        <v>9.1340000000000003</v>
      </c>
      <c r="B65" s="53">
        <v>13.03333333</v>
      </c>
      <c r="C65" s="54">
        <v>9.1340000000000003</v>
      </c>
      <c r="D65" s="54">
        <v>11.82</v>
      </c>
      <c r="E65" s="54">
        <v>9.1340000000000003</v>
      </c>
      <c r="F65" s="54">
        <v>12.12</v>
      </c>
      <c r="G65" s="54">
        <v>9.1340000000000003</v>
      </c>
      <c r="H65" s="54">
        <v>13.53</v>
      </c>
      <c r="I65" s="53">
        <v>9.1340000000000003</v>
      </c>
      <c r="J65" s="53">
        <v>13.8</v>
      </c>
      <c r="K65" s="53">
        <v>9.1340000000000003</v>
      </c>
      <c r="L65" s="53">
        <v>13.72</v>
      </c>
      <c r="M65" s="53">
        <v>9.1340000000000003</v>
      </c>
      <c r="N65" s="53">
        <v>14.2</v>
      </c>
      <c r="O65" s="53">
        <v>9.1340000000000003</v>
      </c>
      <c r="P65" s="53">
        <v>12.37</v>
      </c>
      <c r="Q65" s="53">
        <v>9.1340000000000003</v>
      </c>
      <c r="R65" s="53">
        <v>15.27</v>
      </c>
      <c r="S65" s="53">
        <v>9.1340000000000003</v>
      </c>
      <c r="T65" s="53">
        <v>14.03</v>
      </c>
      <c r="U65" s="53">
        <v>9.1340000000000003</v>
      </c>
      <c r="V65" s="53">
        <v>16.579999999999998</v>
      </c>
      <c r="W65" s="53">
        <v>9.1340000000000003</v>
      </c>
      <c r="X65" s="53">
        <v>14.67</v>
      </c>
      <c r="Y65" s="53">
        <v>9.1300000000000008</v>
      </c>
      <c r="Z65" s="53">
        <v>11.8</v>
      </c>
      <c r="AA65" s="53">
        <v>9.1340000000000003</v>
      </c>
      <c r="AB65" s="53">
        <v>11.02</v>
      </c>
      <c r="AC65" s="53">
        <v>9.1340000000000003</v>
      </c>
      <c r="AD65" s="53">
        <v>10.72</v>
      </c>
      <c r="AE65" s="53">
        <v>9.1340000000000003</v>
      </c>
      <c r="AF65" s="53">
        <v>10.88</v>
      </c>
    </row>
    <row r="66" spans="1:32" ht="15.75" customHeight="1">
      <c r="A66" s="53">
        <v>4.9219999999999997</v>
      </c>
      <c r="B66" s="53">
        <v>9.9499999999999993</v>
      </c>
      <c r="C66" s="54">
        <v>4.9219999999999997</v>
      </c>
      <c r="D66" s="54">
        <v>9.4</v>
      </c>
      <c r="E66" s="54">
        <v>4.9219999999999997</v>
      </c>
      <c r="F66" s="54">
        <v>9.77</v>
      </c>
      <c r="G66" s="54">
        <v>4.9219999999999997</v>
      </c>
      <c r="H66" s="54">
        <v>11.08</v>
      </c>
      <c r="I66" s="53">
        <v>4.9219999999999997</v>
      </c>
      <c r="J66" s="53">
        <v>11.08</v>
      </c>
      <c r="K66" s="53">
        <v>4.9219999999999997</v>
      </c>
      <c r="L66" s="53">
        <v>11.03</v>
      </c>
      <c r="M66" s="53">
        <v>4.9219999999999997</v>
      </c>
      <c r="N66" s="53">
        <v>11.08</v>
      </c>
      <c r="O66" s="53">
        <v>4.9219999999999997</v>
      </c>
      <c r="P66" s="53">
        <v>9.83</v>
      </c>
      <c r="Q66" s="53">
        <v>4.9219999999999997</v>
      </c>
      <c r="R66" s="53">
        <v>11.12</v>
      </c>
      <c r="S66" s="53">
        <v>4.9219999999999997</v>
      </c>
      <c r="T66" s="53">
        <v>10.68</v>
      </c>
      <c r="U66" s="53">
        <v>4.9219999999999997</v>
      </c>
      <c r="V66" s="53">
        <v>11.97</v>
      </c>
      <c r="W66" s="53">
        <v>4.9219999999999997</v>
      </c>
      <c r="X66" s="53">
        <v>11.22</v>
      </c>
      <c r="Y66" s="53">
        <v>4.92</v>
      </c>
      <c r="Z66" s="53">
        <v>9.17</v>
      </c>
      <c r="AA66" s="53">
        <v>4.9219999999999997</v>
      </c>
      <c r="AB66" s="53">
        <v>8.9499999999999993</v>
      </c>
      <c r="AC66" s="53">
        <v>4.9219999999999997</v>
      </c>
      <c r="AD66" s="53">
        <v>8.67</v>
      </c>
      <c r="AE66" s="53">
        <v>4.9219999999999997</v>
      </c>
      <c r="AF66" s="53">
        <v>8.92</v>
      </c>
    </row>
    <row r="67" spans="1:32" ht="15.75" customHeight="1">
      <c r="A67" s="53">
        <v>5.9969999999999999</v>
      </c>
      <c r="B67" s="53">
        <v>11.8</v>
      </c>
      <c r="C67" s="54">
        <v>5.9969999999999999</v>
      </c>
      <c r="D67" s="54">
        <v>11.35</v>
      </c>
      <c r="E67" s="54">
        <v>5.9969999999999999</v>
      </c>
      <c r="F67" s="54">
        <v>12.02</v>
      </c>
      <c r="G67" s="54">
        <v>5.9969999999999999</v>
      </c>
      <c r="H67" s="54">
        <v>12.8</v>
      </c>
      <c r="I67" s="53">
        <v>5.9969999999999999</v>
      </c>
      <c r="J67" s="53">
        <v>13.18</v>
      </c>
      <c r="K67" s="53">
        <v>5.9969999999999999</v>
      </c>
      <c r="L67" s="53">
        <v>12.88</v>
      </c>
      <c r="M67" s="53">
        <v>5.9969999999999999</v>
      </c>
      <c r="N67" s="53">
        <v>12.93</v>
      </c>
      <c r="O67" s="53">
        <v>5.9969999999999999</v>
      </c>
      <c r="P67" s="53">
        <v>11.4</v>
      </c>
      <c r="Q67" s="53">
        <v>5.9969999999999999</v>
      </c>
      <c r="R67" s="53">
        <v>13.57</v>
      </c>
      <c r="S67" s="53">
        <v>5.9969999999999999</v>
      </c>
      <c r="T67" s="53">
        <v>12.67</v>
      </c>
      <c r="U67" s="53">
        <v>5.9969999999999999</v>
      </c>
      <c r="V67" s="53">
        <v>13.75</v>
      </c>
      <c r="W67" s="53">
        <v>5.9969999999999999</v>
      </c>
      <c r="X67" s="53">
        <v>12.88</v>
      </c>
      <c r="Y67" s="53">
        <v>6</v>
      </c>
      <c r="Z67" s="53">
        <v>10.9</v>
      </c>
      <c r="AA67" s="53">
        <v>5.9969999999999999</v>
      </c>
      <c r="AB67" s="53">
        <v>10.58</v>
      </c>
      <c r="AC67" s="53">
        <v>5.9969999999999999</v>
      </c>
      <c r="AD67" s="53">
        <v>10.3</v>
      </c>
      <c r="AE67" s="53">
        <v>5.9969999999999999</v>
      </c>
      <c r="AF67" s="53">
        <v>11</v>
      </c>
    </row>
    <row r="68" spans="1:32" ht="15.75" customHeight="1">
      <c r="A68" s="53">
        <v>9.1760000000000002</v>
      </c>
      <c r="B68" s="53">
        <v>12.68333333</v>
      </c>
      <c r="C68" s="54">
        <v>9.1760000000000002</v>
      </c>
      <c r="D68" s="54">
        <v>11.7</v>
      </c>
      <c r="E68" s="54">
        <v>9.1760000000000002</v>
      </c>
      <c r="F68" s="54">
        <v>11.98</v>
      </c>
      <c r="G68" s="54">
        <v>9.1760000000000002</v>
      </c>
      <c r="H68" s="54">
        <v>13.47</v>
      </c>
      <c r="I68" s="53">
        <v>9.1760000000000002</v>
      </c>
      <c r="J68" s="53">
        <v>13.6</v>
      </c>
      <c r="K68" s="53">
        <v>9.1760000000000002</v>
      </c>
      <c r="L68" s="53">
        <v>13.47</v>
      </c>
      <c r="M68" s="53">
        <v>9.1760000000000002</v>
      </c>
      <c r="N68" s="53">
        <v>13.93</v>
      </c>
      <c r="O68" s="53">
        <v>9.1760000000000002</v>
      </c>
      <c r="P68" s="53">
        <v>12.12</v>
      </c>
      <c r="Q68" s="53">
        <v>9.1760000000000002</v>
      </c>
      <c r="R68" s="53">
        <v>14.98</v>
      </c>
      <c r="S68" s="53">
        <v>9.1760000000000002</v>
      </c>
      <c r="T68" s="53">
        <v>13.78</v>
      </c>
      <c r="U68" s="53">
        <v>6.4550000000000001</v>
      </c>
      <c r="V68" s="53">
        <v>14.73</v>
      </c>
      <c r="W68" s="53">
        <v>9.1760000000000002</v>
      </c>
      <c r="X68" s="53">
        <v>14.37</v>
      </c>
      <c r="Y68" s="53">
        <v>9.18</v>
      </c>
      <c r="Z68" s="53">
        <v>11.48</v>
      </c>
      <c r="AA68" s="53">
        <v>9.1760000000000002</v>
      </c>
      <c r="AB68" s="53">
        <v>10.83</v>
      </c>
      <c r="AC68" s="53">
        <v>9.1760000000000002</v>
      </c>
      <c r="AD68" s="53">
        <v>10.43</v>
      </c>
      <c r="AE68" s="53">
        <v>9.1760000000000002</v>
      </c>
      <c r="AF68" s="53">
        <v>10.58</v>
      </c>
    </row>
    <row r="69" spans="1:32" ht="15.75" customHeight="1">
      <c r="A69" s="53">
        <v>6.9690000000000003</v>
      </c>
      <c r="B69" s="53">
        <v>13.71666667</v>
      </c>
      <c r="C69" s="54">
        <v>6.9690000000000003</v>
      </c>
      <c r="D69" s="54">
        <v>13.47</v>
      </c>
      <c r="E69" s="54">
        <v>6.9690000000000003</v>
      </c>
      <c r="F69" s="54">
        <v>13.97</v>
      </c>
      <c r="G69" s="54">
        <v>6.9690000000000003</v>
      </c>
      <c r="H69" s="54">
        <v>14.82</v>
      </c>
      <c r="I69" s="53">
        <v>6.9690000000000003</v>
      </c>
      <c r="J69" s="53">
        <v>15.2</v>
      </c>
      <c r="K69" s="53">
        <v>6.9690000000000003</v>
      </c>
      <c r="L69" s="53">
        <v>14.75</v>
      </c>
      <c r="M69" s="53">
        <v>6.9690000000000003</v>
      </c>
      <c r="N69" s="53">
        <v>14.98</v>
      </c>
      <c r="O69" s="53">
        <v>6.9690000000000003</v>
      </c>
      <c r="P69" s="53">
        <v>13.28</v>
      </c>
      <c r="Q69" s="53">
        <v>6.9690000000000003</v>
      </c>
      <c r="R69" s="53">
        <v>15.28</v>
      </c>
      <c r="S69" s="53">
        <v>6.9690000000000003</v>
      </c>
      <c r="T69" s="53">
        <v>14.47</v>
      </c>
      <c r="U69" s="53">
        <v>6.9690000000000003</v>
      </c>
      <c r="V69" s="53">
        <v>15.58</v>
      </c>
      <c r="W69" s="53">
        <v>6.9690000000000003</v>
      </c>
      <c r="X69" s="53">
        <v>14.78</v>
      </c>
      <c r="Y69" s="53">
        <v>6.97</v>
      </c>
      <c r="Z69" s="53">
        <v>12.68</v>
      </c>
      <c r="AA69" s="53">
        <v>6.9690000000000003</v>
      </c>
      <c r="AB69" s="53">
        <v>12.52</v>
      </c>
      <c r="AC69" s="53">
        <v>6.9690000000000003</v>
      </c>
      <c r="AD69" s="53">
        <v>12.03</v>
      </c>
      <c r="AE69" s="53">
        <v>6.9690000000000003</v>
      </c>
      <c r="AF69" s="53">
        <v>12.87</v>
      </c>
    </row>
    <row r="70" spans="1:32" ht="15.75" customHeight="1">
      <c r="A70" s="53">
        <v>8.1590000000000007</v>
      </c>
      <c r="B70" s="53">
        <v>12.15</v>
      </c>
      <c r="C70" s="54">
        <v>8.1590000000000007</v>
      </c>
      <c r="D70" s="54">
        <v>11.03</v>
      </c>
      <c r="E70" s="54">
        <v>8.1590000000000007</v>
      </c>
      <c r="F70" s="54">
        <v>11.48</v>
      </c>
      <c r="G70" s="54">
        <v>8.1590000000000007</v>
      </c>
      <c r="H70" s="54">
        <v>12.78</v>
      </c>
      <c r="I70" s="53">
        <v>8.1590000000000007</v>
      </c>
      <c r="J70" s="53">
        <v>13.23</v>
      </c>
      <c r="K70" s="53">
        <v>8.1590000000000007</v>
      </c>
      <c r="L70" s="53">
        <v>12.92</v>
      </c>
      <c r="M70" s="53">
        <v>8.1590000000000007</v>
      </c>
      <c r="N70" s="53">
        <v>13.7</v>
      </c>
      <c r="O70" s="53">
        <v>8.1590000000000007</v>
      </c>
      <c r="P70" s="53">
        <v>11.47</v>
      </c>
      <c r="Q70" s="53">
        <v>8.1590000000000007</v>
      </c>
      <c r="R70" s="53">
        <v>14.78</v>
      </c>
      <c r="S70" s="53">
        <v>8.1590000000000007</v>
      </c>
      <c r="T70" s="53">
        <v>13.32</v>
      </c>
      <c r="U70" s="53">
        <v>8.1590000000000007</v>
      </c>
      <c r="V70" s="53">
        <v>15.83</v>
      </c>
      <c r="W70" s="53">
        <v>8.1590000000000007</v>
      </c>
      <c r="X70" s="53">
        <v>13.78</v>
      </c>
      <c r="Y70" s="53">
        <v>8.16</v>
      </c>
      <c r="Z70" s="53">
        <v>10.93</v>
      </c>
      <c r="AA70" s="53">
        <v>8.1590000000000007</v>
      </c>
      <c r="AB70" s="53">
        <v>10.15</v>
      </c>
      <c r="AC70" s="53">
        <v>8.1590000000000007</v>
      </c>
      <c r="AD70" s="53">
        <v>9.9</v>
      </c>
      <c r="AE70" s="53">
        <v>8.1590000000000007</v>
      </c>
      <c r="AF70" s="53">
        <v>10.130000000000001</v>
      </c>
    </row>
    <row r="71" spans="1:32" ht="15.75" customHeight="1">
      <c r="A71" s="53">
        <v>8.2989999999999995</v>
      </c>
      <c r="B71" s="53">
        <v>13.266666669999999</v>
      </c>
      <c r="C71" s="54">
        <v>8.2989999999999995</v>
      </c>
      <c r="D71" s="54">
        <v>11.92</v>
      </c>
      <c r="E71" s="54">
        <v>8.2989999999999995</v>
      </c>
      <c r="F71" s="54">
        <v>12.07</v>
      </c>
      <c r="G71" s="54">
        <v>8.2989999999999995</v>
      </c>
      <c r="H71" s="54">
        <v>13.7</v>
      </c>
      <c r="I71" s="53">
        <v>8.2989999999999995</v>
      </c>
      <c r="J71" s="53">
        <v>14.28</v>
      </c>
      <c r="K71" s="53">
        <v>8.2989999999999995</v>
      </c>
      <c r="L71" s="53">
        <v>13.77</v>
      </c>
      <c r="M71" s="53">
        <v>8.2989999999999995</v>
      </c>
      <c r="N71" s="53">
        <v>14.48</v>
      </c>
      <c r="O71" s="53">
        <v>8.2989999999999995</v>
      </c>
      <c r="P71" s="53">
        <v>12.45</v>
      </c>
      <c r="Q71" s="53">
        <v>8.2989999999999995</v>
      </c>
      <c r="R71" s="53">
        <v>15.63</v>
      </c>
      <c r="S71" s="53">
        <v>8.2989999999999995</v>
      </c>
      <c r="T71" s="53">
        <v>13.95</v>
      </c>
      <c r="U71" s="53">
        <v>8.2989999999999995</v>
      </c>
      <c r="V71" s="53">
        <v>16.43</v>
      </c>
      <c r="W71" s="53">
        <v>8.2989999999999995</v>
      </c>
      <c r="X71" s="53">
        <v>14.2</v>
      </c>
      <c r="Y71" s="53">
        <v>8.3000000000000007</v>
      </c>
      <c r="Z71" s="53">
        <v>11.5</v>
      </c>
      <c r="AA71" s="53">
        <v>8.2989999999999995</v>
      </c>
      <c r="AB71" s="53">
        <v>10.6</v>
      </c>
      <c r="AC71" s="53">
        <v>8.2989999999999995</v>
      </c>
      <c r="AD71" s="53">
        <v>10.57</v>
      </c>
      <c r="AE71" s="53">
        <v>8.2989999999999995</v>
      </c>
      <c r="AF71" s="53">
        <v>10.82</v>
      </c>
    </row>
    <row r="72" spans="1:32" ht="15.75" customHeight="1">
      <c r="A72" s="53">
        <v>7.4539999999999997</v>
      </c>
      <c r="B72" s="53">
        <v>10.35</v>
      </c>
      <c r="C72" s="54">
        <v>7.4539999999999997</v>
      </c>
      <c r="D72" s="54">
        <v>9.75</v>
      </c>
      <c r="E72" s="54">
        <v>7.4539999999999997</v>
      </c>
      <c r="F72" s="54">
        <v>10.029999999999999</v>
      </c>
      <c r="G72" s="54">
        <v>7.4539999999999997</v>
      </c>
      <c r="H72" s="54">
        <v>11.3</v>
      </c>
      <c r="I72" s="53">
        <v>7.4539999999999997</v>
      </c>
      <c r="J72" s="53">
        <v>11.75</v>
      </c>
      <c r="K72" s="53">
        <v>7.4539999999999997</v>
      </c>
      <c r="L72" s="53">
        <v>11.63</v>
      </c>
      <c r="M72" s="53">
        <v>7.4539999999999997</v>
      </c>
      <c r="N72" s="53">
        <v>12.15</v>
      </c>
      <c r="O72" s="53">
        <v>7.4539999999999997</v>
      </c>
      <c r="P72" s="53">
        <v>10.33</v>
      </c>
      <c r="Q72" s="53">
        <v>7.4539999999999997</v>
      </c>
      <c r="R72" s="53">
        <v>13</v>
      </c>
      <c r="S72" s="53">
        <v>7.4539999999999997</v>
      </c>
      <c r="T72" s="53">
        <v>12</v>
      </c>
      <c r="U72" s="53">
        <v>7.4539999999999997</v>
      </c>
      <c r="V72" s="53">
        <v>14.77</v>
      </c>
      <c r="W72" s="53">
        <v>7.4539999999999997</v>
      </c>
      <c r="X72" s="53">
        <v>12.67</v>
      </c>
      <c r="Y72" s="53">
        <v>7.45</v>
      </c>
      <c r="Z72" s="53">
        <v>9.83</v>
      </c>
      <c r="AA72" s="53">
        <v>7.4539999999999997</v>
      </c>
      <c r="AB72" s="53">
        <v>9.1</v>
      </c>
      <c r="AC72" s="53">
        <v>7.4539999999999997</v>
      </c>
      <c r="AD72" s="53">
        <v>8.7799999999999994</v>
      </c>
      <c r="AE72" s="53">
        <v>7.4539999999999997</v>
      </c>
      <c r="AF72" s="53">
        <v>8.9499999999999993</v>
      </c>
    </row>
    <row r="73" spans="1:32" ht="15.75" customHeight="1">
      <c r="A73" s="53">
        <v>6.8650000000000002</v>
      </c>
      <c r="B73" s="53">
        <v>9.65</v>
      </c>
      <c r="C73" s="54">
        <v>6.8650000000000002</v>
      </c>
      <c r="D73" s="54">
        <v>9.07</v>
      </c>
      <c r="E73" s="54">
        <v>6.8650000000000002</v>
      </c>
      <c r="F73" s="54">
        <v>9.33</v>
      </c>
      <c r="G73" s="54">
        <v>6.8650000000000002</v>
      </c>
      <c r="H73" s="54">
        <v>10.62</v>
      </c>
      <c r="I73" s="53">
        <v>6.8650000000000002</v>
      </c>
      <c r="J73" s="53">
        <v>11</v>
      </c>
      <c r="K73" s="53">
        <v>6.8650000000000002</v>
      </c>
      <c r="L73" s="53">
        <v>11.05</v>
      </c>
      <c r="M73" s="53">
        <v>6.8650000000000002</v>
      </c>
      <c r="N73" s="53">
        <v>11.45</v>
      </c>
      <c r="O73" s="53">
        <v>6.8650000000000002</v>
      </c>
      <c r="P73" s="53">
        <v>9.5299999999999994</v>
      </c>
      <c r="Q73" s="53">
        <v>6.8650000000000002</v>
      </c>
      <c r="R73" s="53">
        <v>11.98</v>
      </c>
      <c r="S73" s="53">
        <v>6.8650000000000002</v>
      </c>
      <c r="T73" s="53">
        <v>11.35</v>
      </c>
      <c r="U73" s="53">
        <v>6.8650000000000002</v>
      </c>
      <c r="V73" s="53">
        <v>13.93</v>
      </c>
      <c r="W73" s="53">
        <v>6.8650000000000002</v>
      </c>
      <c r="X73" s="53">
        <v>11.92</v>
      </c>
      <c r="Y73" s="53">
        <v>6.87</v>
      </c>
      <c r="Z73" s="53">
        <v>9.07</v>
      </c>
      <c r="AA73" s="53">
        <v>6.8650000000000002</v>
      </c>
      <c r="AB73" s="53">
        <v>8.4499999999999993</v>
      </c>
      <c r="AC73" s="53">
        <v>6.8650000000000002</v>
      </c>
      <c r="AD73" s="53">
        <v>7.97</v>
      </c>
      <c r="AE73" s="53">
        <v>6.8650000000000002</v>
      </c>
      <c r="AF73" s="53">
        <v>8.1</v>
      </c>
    </row>
    <row r="74" spans="1:32" ht="15.75" customHeight="1">
      <c r="A74" s="53">
        <v>7.4749999999999996</v>
      </c>
      <c r="B74" s="53">
        <v>10.866666670000001</v>
      </c>
      <c r="C74" s="54">
        <v>7.4749999999999996</v>
      </c>
      <c r="D74" s="54">
        <v>10.4</v>
      </c>
      <c r="E74" s="54">
        <v>7.4749999999999996</v>
      </c>
      <c r="F74" s="54">
        <v>10.52</v>
      </c>
      <c r="G74" s="54">
        <v>7.4749999999999996</v>
      </c>
      <c r="H74" s="54">
        <v>11.78</v>
      </c>
      <c r="I74" s="53">
        <v>7.4749999999999996</v>
      </c>
      <c r="J74" s="53">
        <v>12.15</v>
      </c>
      <c r="K74" s="53">
        <v>7.4749999999999996</v>
      </c>
      <c r="L74" s="53">
        <v>12.23</v>
      </c>
      <c r="M74" s="53">
        <v>7.4749999999999996</v>
      </c>
      <c r="N74" s="53">
        <v>12.55</v>
      </c>
      <c r="O74" s="53">
        <v>7.4749999999999996</v>
      </c>
      <c r="P74" s="53">
        <v>10.75</v>
      </c>
      <c r="Q74" s="53">
        <v>7.4749999999999996</v>
      </c>
      <c r="R74" s="53">
        <v>13.15</v>
      </c>
      <c r="S74" s="53">
        <v>7.4749999999999996</v>
      </c>
      <c r="T74" s="53">
        <v>12.5</v>
      </c>
      <c r="U74" s="53">
        <v>7.4749999999999996</v>
      </c>
      <c r="V74" s="53">
        <v>15.27</v>
      </c>
      <c r="W74" s="53">
        <v>7.4749999999999996</v>
      </c>
      <c r="X74" s="53">
        <v>13.08</v>
      </c>
      <c r="Y74" s="53">
        <v>7.48</v>
      </c>
      <c r="Z74" s="53">
        <v>10.28</v>
      </c>
      <c r="AA74" s="53">
        <v>7.4749999999999996</v>
      </c>
      <c r="AB74" s="53">
        <v>9.5</v>
      </c>
      <c r="AC74" s="53">
        <v>7.4749999999999996</v>
      </c>
      <c r="AD74" s="53">
        <v>9.2200000000000006</v>
      </c>
      <c r="AE74" s="53">
        <v>7.4749999999999996</v>
      </c>
      <c r="AF74" s="53">
        <v>9.33</v>
      </c>
    </row>
    <row r="75" spans="1:32" ht="15.75" customHeight="1">
      <c r="A75" s="53">
        <v>8.0380000000000003</v>
      </c>
      <c r="B75" s="53">
        <v>12.25</v>
      </c>
      <c r="C75" s="54">
        <v>8.0380000000000003</v>
      </c>
      <c r="D75" s="54">
        <v>11.73</v>
      </c>
      <c r="E75" s="54">
        <v>8.0380000000000003</v>
      </c>
      <c r="F75" s="54">
        <v>11.85</v>
      </c>
      <c r="G75" s="54">
        <v>8.0380000000000003</v>
      </c>
      <c r="H75" s="54">
        <v>13.17</v>
      </c>
      <c r="I75" s="53">
        <v>8.0380000000000003</v>
      </c>
      <c r="J75" s="53">
        <v>13.48</v>
      </c>
      <c r="K75" s="53">
        <v>8.0380000000000003</v>
      </c>
      <c r="L75" s="53">
        <v>13.52</v>
      </c>
      <c r="M75" s="53">
        <v>8.0380000000000003</v>
      </c>
      <c r="N75" s="53">
        <v>13.7</v>
      </c>
      <c r="O75" s="53">
        <v>8.0380000000000003</v>
      </c>
      <c r="P75" s="53">
        <v>11.97</v>
      </c>
      <c r="Q75" s="53">
        <v>8.0380000000000003</v>
      </c>
      <c r="R75" s="53">
        <v>14.83</v>
      </c>
      <c r="S75" s="53">
        <v>8.0380000000000003</v>
      </c>
      <c r="T75" s="53">
        <v>13.82</v>
      </c>
      <c r="U75" s="53">
        <v>8.0380000000000003</v>
      </c>
      <c r="V75" s="53">
        <v>16.62</v>
      </c>
      <c r="W75" s="53">
        <v>8.0380000000000003</v>
      </c>
      <c r="X75" s="53">
        <v>14.38</v>
      </c>
      <c r="Y75" s="53">
        <v>8.0399999999999991</v>
      </c>
      <c r="Z75" s="53">
        <v>11.57</v>
      </c>
      <c r="AA75" s="53">
        <v>8.0380000000000003</v>
      </c>
      <c r="AB75" s="53">
        <v>10.75</v>
      </c>
      <c r="AC75" s="53">
        <v>8.0380000000000003</v>
      </c>
      <c r="AD75" s="53">
        <v>10.55</v>
      </c>
      <c r="AE75" s="53">
        <v>8.0380000000000003</v>
      </c>
      <c r="AF75" s="53">
        <v>10.52</v>
      </c>
    </row>
    <row r="76" spans="1:32" ht="15.75" customHeight="1">
      <c r="A76" s="53">
        <v>5.8719999999999999</v>
      </c>
      <c r="B76" s="53">
        <v>11.633333329999999</v>
      </c>
      <c r="C76" s="54">
        <v>5.8719999999999999</v>
      </c>
      <c r="D76" s="54">
        <v>11.18</v>
      </c>
      <c r="E76" s="54">
        <v>5.8719999999999999</v>
      </c>
      <c r="F76" s="54">
        <v>11.78</v>
      </c>
      <c r="G76" s="54">
        <v>5.8719999999999999</v>
      </c>
      <c r="H76" s="54">
        <v>12.55</v>
      </c>
      <c r="I76" s="53">
        <v>5.766</v>
      </c>
      <c r="J76" s="53">
        <v>13.03</v>
      </c>
      <c r="K76" s="53">
        <v>5.8719999999999999</v>
      </c>
      <c r="L76" s="53">
        <v>13.17</v>
      </c>
      <c r="M76" s="53">
        <v>5.8719999999999999</v>
      </c>
      <c r="N76" s="53">
        <v>13.1</v>
      </c>
      <c r="O76" s="53">
        <v>5.8719999999999999</v>
      </c>
      <c r="P76" s="53">
        <v>11.28</v>
      </c>
      <c r="Q76" s="53">
        <v>5.8719999999999999</v>
      </c>
      <c r="R76" s="53">
        <v>12.98</v>
      </c>
      <c r="S76" s="53">
        <v>5.8719999999999999</v>
      </c>
      <c r="T76" s="53">
        <v>12.37</v>
      </c>
      <c r="U76" s="53">
        <v>5.8719999999999999</v>
      </c>
      <c r="V76" s="53">
        <v>13.83</v>
      </c>
      <c r="W76" s="53">
        <v>5.8719999999999999</v>
      </c>
      <c r="X76" s="53">
        <v>12.9</v>
      </c>
      <c r="Y76" s="53">
        <v>5.87</v>
      </c>
      <c r="Z76" s="53">
        <v>10.88</v>
      </c>
      <c r="AA76" s="53">
        <v>5.8719999999999999</v>
      </c>
      <c r="AB76" s="53">
        <v>10.199999999999999</v>
      </c>
      <c r="AC76" s="53">
        <v>5.8719999999999999</v>
      </c>
      <c r="AD76" s="53">
        <v>10.15</v>
      </c>
      <c r="AE76" s="53">
        <v>5.8719999999999999</v>
      </c>
      <c r="AF76" s="53">
        <v>10.82</v>
      </c>
    </row>
    <row r="77" spans="1:32" ht="15.75" customHeight="1">
      <c r="A77" s="53">
        <v>4.6539999999999999</v>
      </c>
      <c r="B77" s="53">
        <v>9.75</v>
      </c>
      <c r="C77" s="54">
        <v>4.6539999999999999</v>
      </c>
      <c r="D77" s="54">
        <v>9.27</v>
      </c>
      <c r="E77" s="54">
        <v>4.6539999999999999</v>
      </c>
      <c r="F77" s="54">
        <v>10.08</v>
      </c>
      <c r="G77" s="54">
        <v>4.6539999999999999</v>
      </c>
      <c r="H77" s="54">
        <v>10.88</v>
      </c>
      <c r="I77" s="53">
        <v>4.6539999999999999</v>
      </c>
      <c r="J77" s="53">
        <v>11.13</v>
      </c>
      <c r="K77" s="53">
        <v>4.6539999999999999</v>
      </c>
      <c r="L77" s="53">
        <v>10.9</v>
      </c>
      <c r="M77" s="53">
        <v>4.6539999999999999</v>
      </c>
      <c r="N77" s="53">
        <v>11.32</v>
      </c>
      <c r="O77" s="53">
        <v>4.6539999999999999</v>
      </c>
      <c r="P77" s="53">
        <v>9.5500000000000007</v>
      </c>
      <c r="Q77" s="53">
        <v>4.6539999999999999</v>
      </c>
      <c r="R77" s="53">
        <v>11.15</v>
      </c>
      <c r="S77" s="53">
        <v>4.6539999999999999</v>
      </c>
      <c r="T77" s="53">
        <v>10.73</v>
      </c>
      <c r="U77" s="53">
        <v>4.6539999999999999</v>
      </c>
      <c r="V77" s="53">
        <v>11.87</v>
      </c>
      <c r="W77" s="53">
        <v>4.6539999999999999</v>
      </c>
      <c r="X77" s="53">
        <v>10.85</v>
      </c>
      <c r="Y77" s="53">
        <v>4.6500000000000004</v>
      </c>
      <c r="Z77" s="53">
        <v>8.92</v>
      </c>
      <c r="AA77" s="53">
        <v>4.6539999999999999</v>
      </c>
      <c r="AB77" s="53">
        <v>8.6</v>
      </c>
      <c r="AC77" s="53">
        <v>4.6539999999999999</v>
      </c>
      <c r="AD77" s="53">
        <v>8.4700000000000006</v>
      </c>
      <c r="AE77" s="53">
        <v>4.6539999999999999</v>
      </c>
      <c r="AF77" s="53">
        <v>8.9</v>
      </c>
    </row>
    <row r="78" spans="1:32" ht="15.75" customHeight="1">
      <c r="A78" s="53">
        <v>5.5469999999999997</v>
      </c>
      <c r="B78" s="53">
        <v>11.06666667</v>
      </c>
      <c r="C78" s="54">
        <v>5.5469999999999997</v>
      </c>
      <c r="D78" s="54">
        <v>10.67</v>
      </c>
      <c r="E78" s="54">
        <v>5.5469999999999997</v>
      </c>
      <c r="F78" s="54">
        <v>11.25</v>
      </c>
      <c r="G78" s="54">
        <v>5.5469999999999997</v>
      </c>
      <c r="H78" s="54">
        <v>12.13</v>
      </c>
      <c r="I78" s="53">
        <v>5.5469999999999997</v>
      </c>
      <c r="J78" s="53">
        <v>12.37</v>
      </c>
      <c r="K78" s="53">
        <v>5.5469999999999997</v>
      </c>
      <c r="L78" s="53">
        <v>12.13</v>
      </c>
      <c r="M78" s="53">
        <v>5.5469999999999997</v>
      </c>
      <c r="N78" s="53">
        <v>12.3</v>
      </c>
      <c r="O78" s="53">
        <v>5.5469999999999997</v>
      </c>
      <c r="P78" s="53">
        <v>10.7</v>
      </c>
      <c r="Q78" s="53">
        <v>5.5469999999999997</v>
      </c>
      <c r="R78" s="53">
        <v>12.42</v>
      </c>
      <c r="S78" s="53">
        <v>5.5469999999999997</v>
      </c>
      <c r="T78" s="53">
        <v>11.75</v>
      </c>
      <c r="U78" s="53">
        <v>5.5469999999999997</v>
      </c>
      <c r="V78" s="53">
        <v>12.97</v>
      </c>
      <c r="W78" s="53">
        <v>5.5469999999999997</v>
      </c>
      <c r="X78" s="53">
        <v>12.28</v>
      </c>
      <c r="Y78" s="53">
        <v>5.55</v>
      </c>
      <c r="Z78" s="53">
        <v>10.119999999999999</v>
      </c>
      <c r="AA78" s="53">
        <v>5.5469999999999997</v>
      </c>
      <c r="AB78" s="53">
        <v>9.67</v>
      </c>
      <c r="AC78" s="53">
        <v>5.5469999999999997</v>
      </c>
      <c r="AD78" s="53">
        <v>9.6</v>
      </c>
      <c r="AE78" s="53">
        <v>5.5469999999999997</v>
      </c>
      <c r="AF78" s="53">
        <v>10.27</v>
      </c>
    </row>
    <row r="79" spans="1:32" ht="15.75" customHeight="1">
      <c r="A79" s="53">
        <v>5.2839999999999998</v>
      </c>
      <c r="B79" s="53">
        <v>10.383333329999999</v>
      </c>
      <c r="C79" s="54">
        <v>5.2839999999999998</v>
      </c>
      <c r="D79" s="54">
        <v>9.8699999999999992</v>
      </c>
      <c r="E79" s="54">
        <v>5.2839999999999998</v>
      </c>
      <c r="F79" s="54">
        <v>10.33</v>
      </c>
      <c r="G79" s="54">
        <v>5.2839999999999998</v>
      </c>
      <c r="H79" s="54">
        <v>11.67</v>
      </c>
      <c r="I79" s="53">
        <v>5.2839999999999998</v>
      </c>
      <c r="J79" s="53">
        <v>11.57</v>
      </c>
      <c r="K79" s="53">
        <v>5.2839999999999998</v>
      </c>
      <c r="L79" s="53">
        <v>11.5</v>
      </c>
      <c r="M79" s="53">
        <v>5.2839999999999998</v>
      </c>
      <c r="N79" s="53">
        <v>11.55</v>
      </c>
      <c r="O79" s="53">
        <v>5.2839999999999998</v>
      </c>
      <c r="P79" s="53">
        <v>10.25</v>
      </c>
      <c r="Q79" s="53">
        <v>5.2839999999999998</v>
      </c>
      <c r="R79" s="53">
        <v>11.58</v>
      </c>
      <c r="S79" s="53">
        <v>5.2839999999999998</v>
      </c>
      <c r="T79" s="53">
        <v>11.17</v>
      </c>
      <c r="U79" s="53">
        <v>5.2839999999999998</v>
      </c>
      <c r="V79" s="53">
        <v>12.42</v>
      </c>
      <c r="W79" s="53">
        <v>5.2839999999999998</v>
      </c>
      <c r="X79" s="53">
        <v>11.73</v>
      </c>
      <c r="Y79" s="53">
        <v>5.28</v>
      </c>
      <c r="Z79" s="53">
        <v>9.6999999999999993</v>
      </c>
      <c r="AA79" s="53">
        <v>5.2839999999999998</v>
      </c>
      <c r="AB79" s="53">
        <v>9.4499999999999993</v>
      </c>
      <c r="AC79" s="53">
        <v>5.2839999999999998</v>
      </c>
      <c r="AD79" s="53">
        <v>9.15</v>
      </c>
      <c r="AE79" s="53">
        <v>5.2839999999999998</v>
      </c>
      <c r="AF79" s="53">
        <v>9.3699999999999992</v>
      </c>
    </row>
    <row r="80" spans="1:32" ht="15.75" customHeight="1">
      <c r="A80" s="53">
        <v>5.3860000000000001</v>
      </c>
      <c r="B80" s="53">
        <v>10.483333330000001</v>
      </c>
      <c r="C80" s="54">
        <v>5.3860000000000001</v>
      </c>
      <c r="D80" s="54">
        <v>10.27</v>
      </c>
      <c r="E80" s="54">
        <v>5.3860000000000001</v>
      </c>
      <c r="F80" s="54">
        <v>10.38</v>
      </c>
      <c r="G80" s="54">
        <v>5.3860000000000001</v>
      </c>
      <c r="H80" s="54">
        <v>11.88</v>
      </c>
      <c r="I80" s="53">
        <v>5.3860000000000001</v>
      </c>
      <c r="J80" s="53">
        <v>11.8</v>
      </c>
      <c r="K80" s="53">
        <v>5.3860000000000001</v>
      </c>
      <c r="L80" s="53">
        <v>11.78</v>
      </c>
      <c r="M80" s="53">
        <v>5.3860000000000001</v>
      </c>
      <c r="N80" s="53">
        <v>11.97</v>
      </c>
      <c r="O80" s="53">
        <v>5.3860000000000001</v>
      </c>
      <c r="P80" s="53">
        <v>10.5</v>
      </c>
      <c r="Q80" s="53">
        <v>5.3860000000000001</v>
      </c>
      <c r="R80" s="53">
        <v>11.78</v>
      </c>
      <c r="S80" s="53">
        <v>5.3860000000000001</v>
      </c>
      <c r="T80" s="53">
        <v>11.4</v>
      </c>
      <c r="U80" s="53">
        <v>5.3860000000000001</v>
      </c>
      <c r="V80" s="53">
        <v>12.7</v>
      </c>
      <c r="W80" s="53">
        <v>5.3860000000000001</v>
      </c>
      <c r="X80" s="53">
        <v>11.95</v>
      </c>
      <c r="Y80" s="53">
        <v>5.39</v>
      </c>
      <c r="Z80" s="53">
        <v>9.82</v>
      </c>
      <c r="AA80" s="53">
        <v>5.3860000000000001</v>
      </c>
      <c r="AB80" s="53">
        <v>9.58</v>
      </c>
      <c r="AC80" s="53">
        <v>5.3860000000000001</v>
      </c>
      <c r="AD80" s="53">
        <v>9.18</v>
      </c>
      <c r="AE80" s="53">
        <v>5.3860000000000001</v>
      </c>
      <c r="AF80" s="53">
        <v>9.4700000000000006</v>
      </c>
    </row>
    <row r="81" spans="1:32" ht="15.75" customHeight="1">
      <c r="A81" s="53">
        <v>5.7210000000000001</v>
      </c>
      <c r="B81" s="53">
        <v>11.383333329999999</v>
      </c>
      <c r="C81" s="54">
        <v>5.7880000000000003</v>
      </c>
      <c r="D81" s="54">
        <v>11.07</v>
      </c>
      <c r="E81" s="54">
        <v>5.7880000000000003</v>
      </c>
      <c r="F81" s="54">
        <v>11.4</v>
      </c>
      <c r="G81" s="54">
        <v>5.7880000000000003</v>
      </c>
      <c r="H81" s="54">
        <v>12.82</v>
      </c>
      <c r="I81" s="53">
        <v>5.7210000000000001</v>
      </c>
      <c r="J81" s="53">
        <v>12.3</v>
      </c>
      <c r="K81" s="53">
        <v>5.7210000000000001</v>
      </c>
      <c r="L81" s="53">
        <v>12.37</v>
      </c>
      <c r="M81" s="53">
        <v>5.7210000000000001</v>
      </c>
      <c r="N81" s="53">
        <v>12.45</v>
      </c>
      <c r="O81" s="53">
        <v>5.7210000000000001</v>
      </c>
      <c r="P81" s="53">
        <v>11.13</v>
      </c>
      <c r="Q81" s="53">
        <v>5.7210000000000001</v>
      </c>
      <c r="R81" s="53">
        <v>12.93</v>
      </c>
      <c r="S81" s="53">
        <v>5.7210000000000001</v>
      </c>
      <c r="T81" s="53">
        <v>11.98</v>
      </c>
      <c r="U81" s="53">
        <v>5.7210000000000001</v>
      </c>
      <c r="V81" s="53">
        <v>13.25</v>
      </c>
      <c r="W81" s="53">
        <v>5.7210000000000001</v>
      </c>
      <c r="X81" s="53">
        <v>12.18</v>
      </c>
      <c r="Y81" s="53">
        <v>5.72</v>
      </c>
      <c r="Z81" s="53">
        <v>10.48</v>
      </c>
      <c r="AA81" s="53">
        <v>5.7210000000000001</v>
      </c>
      <c r="AB81" s="53">
        <v>10.27</v>
      </c>
      <c r="AC81" s="53">
        <v>5.7210000000000001</v>
      </c>
      <c r="AD81" s="53">
        <v>10.119999999999999</v>
      </c>
      <c r="AE81" s="53">
        <v>5.7210000000000001</v>
      </c>
      <c r="AF81" s="53">
        <v>10.08</v>
      </c>
    </row>
    <row r="82" spans="1:32" ht="15.75" customHeight="1">
      <c r="A82" s="53">
        <v>6.0650000000000004</v>
      </c>
      <c r="B82" s="53">
        <v>11.55</v>
      </c>
      <c r="C82" s="54">
        <v>6.0650000000000004</v>
      </c>
      <c r="D82" s="54">
        <v>11.1</v>
      </c>
      <c r="E82" s="54">
        <v>6.0650000000000004</v>
      </c>
      <c r="F82" s="54">
        <v>11.35</v>
      </c>
      <c r="G82" s="54">
        <v>6.0650000000000004</v>
      </c>
      <c r="H82" s="54">
        <v>12.68</v>
      </c>
      <c r="I82" s="53">
        <v>6.0650000000000004</v>
      </c>
      <c r="J82" s="53">
        <v>12.65</v>
      </c>
      <c r="K82" s="53">
        <v>6.0650000000000004</v>
      </c>
      <c r="L82" s="53">
        <v>12.62</v>
      </c>
      <c r="M82" s="53">
        <v>6.0650000000000004</v>
      </c>
      <c r="N82" s="53">
        <v>12.75</v>
      </c>
      <c r="O82" s="53">
        <v>6.0650000000000004</v>
      </c>
      <c r="P82" s="53">
        <v>11.37</v>
      </c>
      <c r="Q82" s="53">
        <v>6.0650000000000004</v>
      </c>
      <c r="R82" s="53">
        <v>12.8</v>
      </c>
      <c r="S82" s="53">
        <v>6.0650000000000004</v>
      </c>
      <c r="T82" s="53">
        <v>12.28</v>
      </c>
      <c r="U82" s="53">
        <v>6.0650000000000004</v>
      </c>
      <c r="V82" s="53">
        <v>13.52</v>
      </c>
      <c r="W82" s="53">
        <v>6.0650000000000004</v>
      </c>
      <c r="X82" s="53">
        <v>12.48</v>
      </c>
      <c r="Y82" s="53">
        <v>6.07</v>
      </c>
      <c r="Z82" s="53">
        <v>10.77</v>
      </c>
      <c r="AA82" s="53">
        <v>6.0650000000000004</v>
      </c>
      <c r="AB82" s="53">
        <v>10.67</v>
      </c>
      <c r="AC82" s="53">
        <v>6.0650000000000004</v>
      </c>
      <c r="AD82" s="53">
        <v>10.33</v>
      </c>
      <c r="AE82" s="53">
        <v>6.0650000000000004</v>
      </c>
      <c r="AF82" s="53">
        <v>10.35</v>
      </c>
    </row>
    <row r="83" spans="1:32" ht="15.75" customHeight="1">
      <c r="A83" s="53">
        <v>8.3040000000000003</v>
      </c>
      <c r="B83" s="53">
        <v>12.25</v>
      </c>
      <c r="C83" s="54">
        <v>8.3040000000000003</v>
      </c>
      <c r="D83" s="54">
        <v>11.08</v>
      </c>
      <c r="E83" s="54">
        <v>8.3040000000000003</v>
      </c>
      <c r="F83" s="54">
        <v>11.6</v>
      </c>
      <c r="G83" s="54">
        <v>8.3040000000000003</v>
      </c>
      <c r="H83" s="54">
        <v>12.82</v>
      </c>
      <c r="I83" s="53">
        <v>8.3040000000000003</v>
      </c>
      <c r="J83" s="53">
        <v>13.27</v>
      </c>
      <c r="K83" s="53">
        <v>8.3040000000000003</v>
      </c>
      <c r="L83" s="53">
        <v>13.07</v>
      </c>
      <c r="M83" s="53">
        <v>8.3040000000000003</v>
      </c>
      <c r="N83" s="53">
        <v>13.8</v>
      </c>
      <c r="O83" s="53">
        <v>8.3040000000000003</v>
      </c>
      <c r="P83" s="53">
        <v>11.77</v>
      </c>
      <c r="Q83" s="53">
        <v>6.0970000000000004</v>
      </c>
      <c r="R83" s="53">
        <v>13.2</v>
      </c>
      <c r="S83" s="53">
        <v>8.3040000000000003</v>
      </c>
      <c r="T83" s="53">
        <v>13.45</v>
      </c>
      <c r="U83" s="53">
        <v>6.0970000000000004</v>
      </c>
      <c r="V83" s="53">
        <v>13.4</v>
      </c>
      <c r="W83" s="53">
        <v>6.0970000000000004</v>
      </c>
      <c r="X83" s="53">
        <v>12.37</v>
      </c>
      <c r="Y83" s="53">
        <v>8.3000000000000007</v>
      </c>
      <c r="Z83" s="53">
        <v>11</v>
      </c>
      <c r="AA83" s="53">
        <v>8.3040000000000003</v>
      </c>
      <c r="AB83" s="53">
        <v>10.27</v>
      </c>
      <c r="AC83" s="53">
        <v>8.3040000000000003</v>
      </c>
      <c r="AD83" s="53">
        <v>10.02</v>
      </c>
      <c r="AE83" s="53">
        <v>8.3040000000000003</v>
      </c>
      <c r="AF83" s="53">
        <v>10.42</v>
      </c>
    </row>
    <row r="84" spans="1:32" ht="15.75" customHeight="1">
      <c r="A84" s="53">
        <v>5.1379999999999999</v>
      </c>
      <c r="B84" s="53">
        <v>10.1</v>
      </c>
      <c r="C84" s="54">
        <v>5.1379999999999999</v>
      </c>
      <c r="D84" s="54">
        <v>9.27</v>
      </c>
      <c r="E84" s="54">
        <v>5.1379999999999999</v>
      </c>
      <c r="F84" s="54">
        <v>9.7799999999999994</v>
      </c>
      <c r="G84" s="54">
        <v>5.1379999999999999</v>
      </c>
      <c r="H84" s="54">
        <v>11.1</v>
      </c>
      <c r="I84" s="53">
        <v>5.1379999999999999</v>
      </c>
      <c r="J84" s="53">
        <v>11.1</v>
      </c>
      <c r="K84" s="53">
        <v>5.1379999999999999</v>
      </c>
      <c r="L84" s="53">
        <v>11.1</v>
      </c>
      <c r="M84" s="53">
        <v>5.1379999999999999</v>
      </c>
      <c r="N84" s="53">
        <v>11.17</v>
      </c>
      <c r="O84" s="53">
        <v>5.1379999999999999</v>
      </c>
      <c r="P84" s="53">
        <v>9.8800000000000008</v>
      </c>
      <c r="Q84" s="53">
        <v>5.1379999999999999</v>
      </c>
      <c r="R84" s="53">
        <v>11.47</v>
      </c>
      <c r="S84" s="53">
        <v>5.1379999999999999</v>
      </c>
      <c r="T84" s="53">
        <v>10.77</v>
      </c>
      <c r="U84" s="53">
        <v>5.1379999999999999</v>
      </c>
      <c r="V84" s="53">
        <v>12.05</v>
      </c>
      <c r="W84" s="53">
        <v>5.1379999999999999</v>
      </c>
      <c r="X84" s="53">
        <v>11</v>
      </c>
      <c r="Y84" s="53">
        <v>5.14</v>
      </c>
      <c r="Z84" s="53">
        <v>9.1999999999999993</v>
      </c>
      <c r="AA84" s="53">
        <v>5.1379999999999999</v>
      </c>
      <c r="AB84" s="53">
        <v>8.9</v>
      </c>
      <c r="AC84" s="53">
        <v>5.1379999999999999</v>
      </c>
      <c r="AD84" s="53">
        <v>8.73</v>
      </c>
      <c r="AE84" s="53">
        <v>5.1379999999999999</v>
      </c>
      <c r="AF84" s="53">
        <v>8.77</v>
      </c>
    </row>
    <row r="85" spans="1:32" ht="15.75" customHeight="1">
      <c r="A85" s="53">
        <v>4.665</v>
      </c>
      <c r="B85" s="53">
        <v>9.3166666669999998</v>
      </c>
      <c r="C85" s="54">
        <v>4.665</v>
      </c>
      <c r="D85" s="54">
        <v>8.7200000000000006</v>
      </c>
      <c r="E85" s="54">
        <v>4.665</v>
      </c>
      <c r="F85" s="54">
        <v>9.02</v>
      </c>
      <c r="G85" s="54">
        <v>4.665</v>
      </c>
      <c r="H85" s="54">
        <v>10.23</v>
      </c>
      <c r="I85" s="53">
        <v>4.665</v>
      </c>
      <c r="J85" s="53">
        <v>10.4</v>
      </c>
      <c r="K85" s="53">
        <v>4.665</v>
      </c>
      <c r="L85" s="53">
        <v>10.35</v>
      </c>
      <c r="M85" s="53">
        <v>4.665</v>
      </c>
      <c r="N85" s="53">
        <v>10.43</v>
      </c>
      <c r="O85" s="53">
        <v>4.665</v>
      </c>
      <c r="P85" s="53">
        <v>9.1</v>
      </c>
      <c r="Q85" s="53">
        <v>4.665</v>
      </c>
      <c r="R85" s="53">
        <v>10.4</v>
      </c>
      <c r="S85" s="53">
        <v>4.665</v>
      </c>
      <c r="T85" s="53">
        <v>10.029999999999999</v>
      </c>
      <c r="U85" s="53">
        <v>4.665</v>
      </c>
      <c r="V85" s="53">
        <v>11.25</v>
      </c>
      <c r="W85" s="53">
        <v>4.665</v>
      </c>
      <c r="X85" s="53">
        <v>10.28</v>
      </c>
      <c r="Y85" s="53">
        <v>4.67</v>
      </c>
      <c r="Z85" s="53">
        <v>8.43</v>
      </c>
      <c r="AA85" s="53">
        <v>4.665</v>
      </c>
      <c r="AB85" s="53">
        <v>8.17</v>
      </c>
      <c r="AC85" s="53">
        <v>4.665</v>
      </c>
      <c r="AD85" s="53">
        <v>7.95</v>
      </c>
      <c r="AE85" s="53">
        <v>4.665</v>
      </c>
      <c r="AF85" s="53">
        <v>8.0299999999999994</v>
      </c>
    </row>
    <row r="86" spans="1:32" ht="15.75" customHeight="1">
      <c r="A86" s="53">
        <v>5.032</v>
      </c>
      <c r="B86" s="53">
        <v>10.199999999999999</v>
      </c>
      <c r="C86" s="54">
        <v>5.032</v>
      </c>
      <c r="D86" s="54">
        <v>9.5500000000000007</v>
      </c>
      <c r="E86" s="54">
        <v>5.032</v>
      </c>
      <c r="F86" s="54">
        <v>9.83</v>
      </c>
      <c r="G86" s="54">
        <v>5.032</v>
      </c>
      <c r="H86" s="54">
        <v>11.25</v>
      </c>
      <c r="I86" s="53">
        <v>5.032</v>
      </c>
      <c r="J86" s="53">
        <v>11.22</v>
      </c>
      <c r="K86" s="53">
        <v>5.032</v>
      </c>
      <c r="L86" s="53">
        <v>11.13</v>
      </c>
      <c r="M86" s="53">
        <v>5.032</v>
      </c>
      <c r="N86" s="53">
        <v>11.27</v>
      </c>
      <c r="O86" s="53">
        <v>5.032</v>
      </c>
      <c r="P86" s="53">
        <v>9.9</v>
      </c>
      <c r="Q86" s="53">
        <v>5.032</v>
      </c>
      <c r="R86" s="53">
        <v>11.22</v>
      </c>
      <c r="S86" s="53">
        <v>5.032</v>
      </c>
      <c r="T86" s="53">
        <v>10.83</v>
      </c>
      <c r="U86" s="53">
        <v>5.032</v>
      </c>
      <c r="V86" s="53">
        <v>11.95</v>
      </c>
      <c r="W86" s="53">
        <v>5.032</v>
      </c>
      <c r="X86" s="53">
        <v>11.15</v>
      </c>
      <c r="Y86" s="53">
        <v>5.03</v>
      </c>
      <c r="Z86" s="53">
        <v>9.18</v>
      </c>
      <c r="AA86" s="53">
        <v>5.032</v>
      </c>
      <c r="AB86" s="53">
        <v>8.9499999999999993</v>
      </c>
      <c r="AC86" s="53">
        <v>5.032</v>
      </c>
      <c r="AD86" s="53">
        <v>8.9499999999999993</v>
      </c>
      <c r="AE86" s="53">
        <v>5.032</v>
      </c>
      <c r="AF86" s="53">
        <v>9</v>
      </c>
    </row>
    <row r="87" spans="1:32" ht="15.75" customHeight="1">
      <c r="A87" s="53">
        <v>4.2249999999999996</v>
      </c>
      <c r="B87" s="53">
        <v>9.5833333330000006</v>
      </c>
      <c r="C87" s="54">
        <v>4.2249999999999996</v>
      </c>
      <c r="D87" s="54">
        <v>9.25</v>
      </c>
      <c r="E87" s="54">
        <v>4.2249999999999996</v>
      </c>
      <c r="F87" s="54">
        <v>9.32</v>
      </c>
      <c r="G87" s="54">
        <v>4.2249999999999996</v>
      </c>
      <c r="H87" s="54">
        <v>10.55</v>
      </c>
      <c r="I87" s="53">
        <v>4.2249999999999996</v>
      </c>
      <c r="J87" s="53">
        <v>10.58</v>
      </c>
      <c r="K87" s="53">
        <v>4.2249999999999996</v>
      </c>
      <c r="L87" s="53">
        <v>10.32</v>
      </c>
      <c r="M87" s="53">
        <v>4.2249999999999996</v>
      </c>
      <c r="N87" s="53">
        <v>10.53</v>
      </c>
      <c r="O87" s="53">
        <v>4.2249999999999996</v>
      </c>
      <c r="P87" s="53">
        <v>9.1300000000000008</v>
      </c>
      <c r="Q87" s="53">
        <v>4.2249999999999996</v>
      </c>
      <c r="R87" s="53">
        <v>10.5</v>
      </c>
      <c r="S87" s="53">
        <v>4.2249999999999996</v>
      </c>
      <c r="T87" s="53">
        <v>10.1</v>
      </c>
      <c r="U87" s="53">
        <v>4.2249999999999996</v>
      </c>
      <c r="V87" s="53">
        <v>11.53</v>
      </c>
      <c r="W87" s="53">
        <v>4.2249999999999996</v>
      </c>
      <c r="X87" s="53">
        <v>10.47</v>
      </c>
      <c r="Y87" s="53">
        <v>4.2300000000000004</v>
      </c>
      <c r="Z87" s="53">
        <v>8.42</v>
      </c>
      <c r="AA87" s="53">
        <v>4.2249999999999996</v>
      </c>
      <c r="AB87" s="53">
        <v>8.0500000000000007</v>
      </c>
      <c r="AC87" s="53">
        <v>4.2249999999999996</v>
      </c>
      <c r="AD87" s="53">
        <v>8.3000000000000007</v>
      </c>
      <c r="AE87" s="53">
        <v>4.2249999999999996</v>
      </c>
      <c r="AF87" s="53">
        <v>8.83</v>
      </c>
    </row>
    <row r="88" spans="1:32" ht="15.75" customHeight="1">
      <c r="A88" s="53">
        <v>3.9260000000000002</v>
      </c>
      <c r="B88" s="53">
        <v>8.7333333329999991</v>
      </c>
      <c r="C88" s="54">
        <v>3.9260000000000002</v>
      </c>
      <c r="D88" s="54">
        <v>8.0299999999999994</v>
      </c>
      <c r="E88" s="54">
        <v>3.9260000000000002</v>
      </c>
      <c r="F88" s="54">
        <v>8.27</v>
      </c>
      <c r="G88" s="54">
        <v>3.9260000000000002</v>
      </c>
      <c r="H88" s="54">
        <v>9.5500000000000007</v>
      </c>
      <c r="I88" s="53">
        <v>3.9260000000000002</v>
      </c>
      <c r="J88" s="53">
        <v>9.67</v>
      </c>
      <c r="K88" s="53">
        <v>3.9260000000000002</v>
      </c>
      <c r="L88" s="53">
        <v>9.6300000000000008</v>
      </c>
      <c r="M88" s="53">
        <v>3.9260000000000002</v>
      </c>
      <c r="N88" s="53">
        <v>9.77</v>
      </c>
      <c r="O88" s="53">
        <v>3.9260000000000002</v>
      </c>
      <c r="P88" s="53">
        <v>8.25</v>
      </c>
      <c r="Q88" s="53">
        <v>3.9260000000000002</v>
      </c>
      <c r="R88" s="53">
        <v>9.9</v>
      </c>
      <c r="S88" s="53">
        <v>3.9260000000000002</v>
      </c>
      <c r="T88" s="53">
        <v>9.2200000000000006</v>
      </c>
      <c r="U88" s="53">
        <v>3.9260000000000002</v>
      </c>
      <c r="V88" s="53">
        <v>10.53</v>
      </c>
      <c r="W88" s="53">
        <v>3.9260000000000002</v>
      </c>
      <c r="X88" s="53">
        <v>9.6300000000000008</v>
      </c>
      <c r="Y88" s="53">
        <v>3.93</v>
      </c>
      <c r="Z88" s="53">
        <v>7.62</v>
      </c>
      <c r="AA88" s="53">
        <v>3.9260000000000002</v>
      </c>
      <c r="AB88" s="53">
        <v>7.35</v>
      </c>
      <c r="AC88" s="53">
        <v>3.9260000000000002</v>
      </c>
      <c r="AD88" s="53">
        <v>7.18</v>
      </c>
      <c r="AE88" s="53">
        <v>3.9260000000000002</v>
      </c>
      <c r="AF88" s="53">
        <v>7.52</v>
      </c>
    </row>
    <row r="89" spans="1:32" ht="15.75" customHeight="1">
      <c r="A89" s="53">
        <v>3.0550000000000002</v>
      </c>
      <c r="B89" s="53">
        <v>6.8166666669999998</v>
      </c>
      <c r="C89" s="54">
        <v>3.0550000000000002</v>
      </c>
      <c r="D89" s="54">
        <v>6.37</v>
      </c>
      <c r="E89" s="54">
        <v>3.0550000000000002</v>
      </c>
      <c r="F89" s="54">
        <v>6.67</v>
      </c>
      <c r="G89" s="54">
        <v>3.0550000000000002</v>
      </c>
      <c r="H89" s="54">
        <v>7.73</v>
      </c>
      <c r="I89" s="53">
        <v>3.0550000000000002</v>
      </c>
      <c r="J89" s="53">
        <v>8.07</v>
      </c>
      <c r="K89" s="53">
        <v>3.0550000000000002</v>
      </c>
      <c r="L89" s="53">
        <v>7.97</v>
      </c>
      <c r="M89" s="53">
        <v>3.0550000000000002</v>
      </c>
      <c r="N89" s="53">
        <v>8.17</v>
      </c>
      <c r="O89" s="53">
        <v>3.0550000000000002</v>
      </c>
      <c r="P89" s="53">
        <v>6.6</v>
      </c>
      <c r="Q89" s="53">
        <v>3.0550000000000002</v>
      </c>
      <c r="R89" s="53">
        <v>8.07</v>
      </c>
      <c r="S89" s="53">
        <v>3.0550000000000002</v>
      </c>
      <c r="T89" s="53">
        <v>7.73</v>
      </c>
      <c r="U89" s="53">
        <v>3.0550000000000002</v>
      </c>
      <c r="V89" s="53">
        <v>8.9499999999999993</v>
      </c>
      <c r="W89" s="53">
        <v>3.0550000000000002</v>
      </c>
      <c r="X89" s="53">
        <v>7.83</v>
      </c>
      <c r="Y89" s="53">
        <v>3.06</v>
      </c>
      <c r="Z89" s="53">
        <v>6.12</v>
      </c>
      <c r="AA89" s="53">
        <v>3.0550000000000002</v>
      </c>
      <c r="AB89" s="53">
        <v>5.75</v>
      </c>
      <c r="AC89" s="53">
        <v>3.0550000000000002</v>
      </c>
      <c r="AD89" s="53">
        <v>5.57</v>
      </c>
      <c r="AE89" s="53">
        <v>3.0550000000000002</v>
      </c>
      <c r="AF89" s="53">
        <v>5.82</v>
      </c>
    </row>
    <row r="90" spans="1:32" ht="15.75" customHeight="1">
      <c r="A90" s="53">
        <v>3.19</v>
      </c>
      <c r="B90" s="53">
        <v>7.3333333329999997</v>
      </c>
      <c r="C90" s="54">
        <v>3.19</v>
      </c>
      <c r="D90" s="54">
        <v>6.73</v>
      </c>
      <c r="E90" s="54">
        <v>3.19</v>
      </c>
      <c r="F90" s="54">
        <v>7.2</v>
      </c>
      <c r="G90" s="54">
        <v>3.19</v>
      </c>
      <c r="H90" s="54">
        <v>8.27</v>
      </c>
      <c r="I90" s="53">
        <v>3.19</v>
      </c>
      <c r="J90" s="53">
        <v>8.4499999999999993</v>
      </c>
      <c r="K90" s="53">
        <v>3.19</v>
      </c>
      <c r="L90" s="53">
        <v>8.3800000000000008</v>
      </c>
      <c r="M90" s="53">
        <v>3.19</v>
      </c>
      <c r="N90" s="53">
        <v>8.65</v>
      </c>
      <c r="O90" s="53">
        <v>3.19</v>
      </c>
      <c r="P90" s="53">
        <v>6.98</v>
      </c>
      <c r="Q90" s="53">
        <v>3.19</v>
      </c>
      <c r="R90" s="53">
        <v>8.4</v>
      </c>
      <c r="S90" s="53">
        <v>3.19</v>
      </c>
      <c r="T90" s="53">
        <v>8.08</v>
      </c>
      <c r="U90" s="53">
        <v>3.19</v>
      </c>
      <c r="V90" s="53">
        <v>9.32</v>
      </c>
      <c r="W90" s="53">
        <v>3.19</v>
      </c>
      <c r="X90" s="53">
        <v>8.1999999999999993</v>
      </c>
      <c r="Y90" s="53">
        <v>3.19</v>
      </c>
      <c r="Z90" s="53">
        <v>6.42</v>
      </c>
      <c r="AA90" s="53">
        <v>3.19</v>
      </c>
      <c r="AB90" s="53">
        <v>6.02</v>
      </c>
      <c r="AC90" s="53">
        <v>3.19</v>
      </c>
      <c r="AD90" s="53">
        <v>6.05</v>
      </c>
      <c r="AE90" s="53">
        <v>3.19</v>
      </c>
      <c r="AF90" s="53">
        <v>6.18</v>
      </c>
    </row>
    <row r="91" spans="1:32" ht="15.75" customHeight="1">
      <c r="A91" s="53">
        <v>5.8949999999999996</v>
      </c>
      <c r="B91" s="53">
        <v>11.35</v>
      </c>
      <c r="C91" s="54">
        <v>5.8949999999999996</v>
      </c>
      <c r="D91" s="54">
        <v>10.65</v>
      </c>
      <c r="E91" s="54">
        <v>5.8949999999999996</v>
      </c>
      <c r="F91" s="54">
        <v>11.1</v>
      </c>
      <c r="G91" s="54">
        <v>5.8949999999999996</v>
      </c>
      <c r="H91" s="54">
        <v>12.42</v>
      </c>
      <c r="I91" s="53">
        <v>5.8949999999999996</v>
      </c>
      <c r="J91" s="53">
        <v>12.3</v>
      </c>
      <c r="K91" s="53">
        <v>5.8949999999999996</v>
      </c>
      <c r="L91" s="53">
        <v>12.35</v>
      </c>
      <c r="M91" s="53">
        <v>5.8949999999999996</v>
      </c>
      <c r="N91" s="53">
        <v>12.32</v>
      </c>
      <c r="O91" s="53">
        <v>5.8949999999999996</v>
      </c>
      <c r="P91" s="53">
        <v>11.13</v>
      </c>
      <c r="Q91" s="53">
        <v>5.8949999999999996</v>
      </c>
      <c r="R91" s="53">
        <v>12.95</v>
      </c>
      <c r="S91" s="53">
        <v>5.8949999999999996</v>
      </c>
      <c r="T91" s="53">
        <v>12.05</v>
      </c>
      <c r="U91" s="53">
        <v>5.8949999999999996</v>
      </c>
      <c r="V91" s="53">
        <v>13.48</v>
      </c>
      <c r="W91" s="53">
        <v>5.8949999999999996</v>
      </c>
      <c r="X91" s="53">
        <v>12.25</v>
      </c>
      <c r="Y91" s="53">
        <v>5.9</v>
      </c>
      <c r="Z91" s="53">
        <v>10.53</v>
      </c>
      <c r="AA91" s="53">
        <v>5.8949999999999996</v>
      </c>
      <c r="AB91" s="53">
        <v>10.32</v>
      </c>
      <c r="AC91" s="53">
        <v>5.8949999999999996</v>
      </c>
      <c r="AD91" s="53">
        <v>10.18</v>
      </c>
      <c r="AE91" s="53">
        <v>5.8949999999999996</v>
      </c>
      <c r="AF91" s="53">
        <v>10.15</v>
      </c>
    </row>
    <row r="92" spans="1:32" ht="15.75" customHeight="1">
      <c r="A92" s="53">
        <v>4.9790000000000001</v>
      </c>
      <c r="B92" s="53">
        <v>9.3166666669999998</v>
      </c>
      <c r="C92" s="54">
        <v>4.9790000000000001</v>
      </c>
      <c r="D92" s="54">
        <v>8.52</v>
      </c>
      <c r="E92" s="54">
        <v>4.9790000000000001</v>
      </c>
      <c r="F92" s="54">
        <v>9.0500000000000007</v>
      </c>
      <c r="G92" s="54">
        <v>4.9790000000000001</v>
      </c>
      <c r="H92" s="54">
        <v>10.25</v>
      </c>
      <c r="I92" s="53">
        <v>4.9790000000000001</v>
      </c>
      <c r="J92" s="53">
        <v>10.3</v>
      </c>
      <c r="K92" s="53">
        <v>4.9790000000000001</v>
      </c>
      <c r="L92" s="53">
        <v>10.23</v>
      </c>
      <c r="M92" s="53">
        <v>4.9790000000000001</v>
      </c>
      <c r="N92" s="53">
        <v>10.43</v>
      </c>
      <c r="O92" s="53">
        <v>4.9790000000000001</v>
      </c>
      <c r="P92" s="53">
        <v>9.0500000000000007</v>
      </c>
      <c r="Q92" s="53">
        <v>4.9790000000000001</v>
      </c>
      <c r="R92" s="53">
        <v>10.52</v>
      </c>
      <c r="S92" s="53">
        <v>4.9790000000000001</v>
      </c>
      <c r="T92" s="53">
        <v>10.119999999999999</v>
      </c>
      <c r="U92" s="53">
        <v>4.9790000000000001</v>
      </c>
      <c r="V92" s="53">
        <v>11.38</v>
      </c>
      <c r="W92" s="53">
        <v>4.9790000000000001</v>
      </c>
      <c r="X92" s="53">
        <v>10.28</v>
      </c>
      <c r="Y92" s="53">
        <v>4.9800000000000004</v>
      </c>
      <c r="Z92" s="53">
        <v>8.48</v>
      </c>
      <c r="AA92" s="53">
        <v>4.9790000000000001</v>
      </c>
      <c r="AB92" s="53">
        <v>8.17</v>
      </c>
      <c r="AC92" s="53">
        <v>4.9790000000000001</v>
      </c>
      <c r="AD92" s="53">
        <v>7.87</v>
      </c>
      <c r="AE92" s="53">
        <v>4.9790000000000001</v>
      </c>
      <c r="AF92" s="53">
        <v>8</v>
      </c>
    </row>
    <row r="93" spans="1:32" ht="15.75" customHeight="1">
      <c r="A93" s="53">
        <v>5.3639999999999999</v>
      </c>
      <c r="B93" s="53">
        <v>10.266666669999999</v>
      </c>
      <c r="C93" s="54">
        <v>5.3639999999999999</v>
      </c>
      <c r="D93" s="54">
        <v>9.52</v>
      </c>
      <c r="E93" s="54">
        <v>5.3639999999999999</v>
      </c>
      <c r="F93" s="54">
        <v>10.02</v>
      </c>
      <c r="G93" s="54">
        <v>5.3639999999999999</v>
      </c>
      <c r="H93" s="54">
        <v>11.22</v>
      </c>
      <c r="I93" s="53">
        <v>5.3639999999999999</v>
      </c>
      <c r="J93" s="53">
        <v>11.3</v>
      </c>
      <c r="K93" s="53">
        <v>5.3639999999999999</v>
      </c>
      <c r="L93" s="53">
        <v>11.25</v>
      </c>
      <c r="M93" s="53">
        <v>5.3639999999999999</v>
      </c>
      <c r="N93" s="53">
        <v>11.35</v>
      </c>
      <c r="O93" s="53">
        <v>5.3639999999999999</v>
      </c>
      <c r="P93" s="53">
        <v>9.9700000000000006</v>
      </c>
      <c r="Q93" s="53">
        <v>5.3639999999999999</v>
      </c>
      <c r="R93" s="53">
        <v>12.67</v>
      </c>
      <c r="S93" s="53">
        <v>5.3639999999999999</v>
      </c>
      <c r="T93" s="53">
        <v>11.03</v>
      </c>
      <c r="U93" s="53">
        <v>5.3639999999999999</v>
      </c>
      <c r="V93" s="53">
        <v>12.47</v>
      </c>
      <c r="W93" s="53">
        <v>5.3639999999999999</v>
      </c>
      <c r="X93" s="53">
        <v>11.32</v>
      </c>
      <c r="Y93" s="53">
        <v>5.36</v>
      </c>
      <c r="Z93" s="53">
        <v>9.48</v>
      </c>
      <c r="AA93" s="53">
        <v>5.3639999999999999</v>
      </c>
      <c r="AB93" s="53">
        <v>9.2200000000000006</v>
      </c>
      <c r="AC93" s="53">
        <v>5.3639999999999999</v>
      </c>
      <c r="AD93" s="53">
        <v>8.85</v>
      </c>
      <c r="AE93" s="53">
        <v>5.3639999999999999</v>
      </c>
      <c r="AF93" s="53">
        <v>8.93</v>
      </c>
    </row>
    <row r="94" spans="1:32" ht="15.75" customHeight="1">
      <c r="A94" s="53">
        <v>6.891</v>
      </c>
      <c r="B94" s="53">
        <v>10.9</v>
      </c>
      <c r="C94" s="54">
        <v>6.891</v>
      </c>
      <c r="D94" s="54">
        <v>10.17</v>
      </c>
      <c r="E94" s="54">
        <v>6.891</v>
      </c>
      <c r="F94" s="54">
        <v>10.7</v>
      </c>
      <c r="G94" s="54">
        <v>6.891</v>
      </c>
      <c r="H94" s="54">
        <v>11.82</v>
      </c>
      <c r="I94" s="53">
        <v>6.891</v>
      </c>
      <c r="J94" s="53">
        <v>11.92</v>
      </c>
      <c r="K94" s="53">
        <v>6.891</v>
      </c>
      <c r="L94" s="53">
        <v>11.85</v>
      </c>
      <c r="M94" s="53">
        <v>6.891</v>
      </c>
      <c r="N94" s="53">
        <v>11.97</v>
      </c>
      <c r="O94" s="53">
        <v>6.891</v>
      </c>
      <c r="P94" s="53">
        <v>10.58</v>
      </c>
      <c r="Q94" s="53">
        <v>6.891</v>
      </c>
      <c r="R94" s="53">
        <v>13.28</v>
      </c>
      <c r="S94" s="53">
        <v>6.891</v>
      </c>
      <c r="T94" s="53">
        <v>11.62</v>
      </c>
      <c r="U94" s="53">
        <v>6.891</v>
      </c>
      <c r="V94" s="53">
        <v>12.97</v>
      </c>
      <c r="W94" s="53">
        <v>6.891</v>
      </c>
      <c r="X94" s="53">
        <v>11.77</v>
      </c>
      <c r="Y94" s="53">
        <v>6.89</v>
      </c>
      <c r="Z94" s="53">
        <v>9.9700000000000006</v>
      </c>
      <c r="AA94" s="53">
        <v>6.891</v>
      </c>
      <c r="AB94" s="53">
        <v>9.6300000000000008</v>
      </c>
      <c r="AC94" s="53">
        <v>6.891</v>
      </c>
      <c r="AD94" s="53">
        <v>9.3000000000000007</v>
      </c>
      <c r="AE94" s="53">
        <v>6.891</v>
      </c>
      <c r="AF94" s="53">
        <v>9.3699999999999992</v>
      </c>
    </row>
    <row r="95" spans="1:32" ht="15.75" customHeight="1">
      <c r="A95" s="53">
        <v>6.2060000000000004</v>
      </c>
      <c r="B95" s="53">
        <v>9.7833333329999999</v>
      </c>
      <c r="C95" s="54">
        <v>6.2060000000000004</v>
      </c>
      <c r="D95" s="54">
        <v>9.1199999999999992</v>
      </c>
      <c r="E95" s="54">
        <v>6.2060000000000004</v>
      </c>
      <c r="F95" s="54">
        <v>9.67</v>
      </c>
      <c r="G95" s="54">
        <v>6.2060000000000004</v>
      </c>
      <c r="H95" s="54">
        <v>10.8</v>
      </c>
      <c r="I95" s="53">
        <v>6.2060000000000004</v>
      </c>
      <c r="J95" s="53">
        <v>10.8</v>
      </c>
      <c r="K95" s="53">
        <v>6.2060000000000004</v>
      </c>
      <c r="L95" s="53">
        <v>10.72</v>
      </c>
      <c r="M95" s="53">
        <v>6.2060000000000004</v>
      </c>
      <c r="N95" s="53">
        <v>10.85</v>
      </c>
      <c r="O95" s="53">
        <v>6.2060000000000004</v>
      </c>
      <c r="P95" s="53">
        <v>9.5500000000000007</v>
      </c>
      <c r="Q95" s="53">
        <v>6.2060000000000004</v>
      </c>
      <c r="R95" s="53">
        <v>12.3</v>
      </c>
      <c r="S95" s="53">
        <v>6.2060000000000004</v>
      </c>
      <c r="T95" s="53">
        <v>10.63</v>
      </c>
      <c r="U95" s="53">
        <v>6.2060000000000004</v>
      </c>
      <c r="V95" s="53">
        <v>11.83</v>
      </c>
      <c r="W95" s="53">
        <v>6.2060000000000004</v>
      </c>
      <c r="X95" s="53">
        <v>10.67</v>
      </c>
      <c r="Y95" s="53">
        <v>6.21</v>
      </c>
      <c r="Z95" s="53">
        <v>8.93</v>
      </c>
      <c r="AA95" s="53">
        <v>6.2060000000000004</v>
      </c>
      <c r="AB95" s="53">
        <v>8.5299999999999994</v>
      </c>
      <c r="AC95" s="53">
        <v>6.2060000000000004</v>
      </c>
      <c r="AD95" s="53">
        <v>8.2200000000000006</v>
      </c>
      <c r="AE95" s="53">
        <v>6.2060000000000004</v>
      </c>
      <c r="AF95" s="53">
        <v>8.3000000000000007</v>
      </c>
    </row>
    <row r="96" spans="1:32" ht="15.75" customHeight="1">
      <c r="A96" s="53">
        <v>6.766</v>
      </c>
      <c r="B96" s="53">
        <v>10.58333333</v>
      </c>
      <c r="C96" s="54">
        <v>6.766</v>
      </c>
      <c r="D96" s="54">
        <v>9.8800000000000008</v>
      </c>
      <c r="E96" s="54">
        <v>6.766</v>
      </c>
      <c r="F96" s="54">
        <v>10.42</v>
      </c>
      <c r="G96" s="54">
        <v>6.766</v>
      </c>
      <c r="H96" s="54">
        <v>11.62</v>
      </c>
      <c r="I96" s="53">
        <v>6.766</v>
      </c>
      <c r="J96" s="53">
        <v>11.68</v>
      </c>
      <c r="K96" s="53">
        <v>6.766</v>
      </c>
      <c r="L96" s="53">
        <v>11.53</v>
      </c>
      <c r="M96" s="53">
        <v>6.766</v>
      </c>
      <c r="N96" s="53">
        <v>11.67</v>
      </c>
      <c r="O96" s="53">
        <v>6.766</v>
      </c>
      <c r="P96" s="53">
        <v>10.25</v>
      </c>
      <c r="Q96" s="53">
        <v>6.766</v>
      </c>
      <c r="R96" s="53">
        <v>13.12</v>
      </c>
      <c r="S96" s="53">
        <v>6.766</v>
      </c>
      <c r="T96" s="53">
        <v>11.52</v>
      </c>
      <c r="U96" s="53">
        <v>6.766</v>
      </c>
      <c r="V96" s="53">
        <v>12.63</v>
      </c>
      <c r="W96" s="53">
        <v>6.766</v>
      </c>
      <c r="X96" s="53">
        <v>11.43</v>
      </c>
      <c r="Y96" s="53">
        <v>6.77</v>
      </c>
      <c r="Z96" s="53">
        <v>9.8699999999999992</v>
      </c>
      <c r="AA96" s="53">
        <v>6.766</v>
      </c>
      <c r="AB96" s="53">
        <v>9.6999999999999993</v>
      </c>
      <c r="AC96" s="53">
        <v>6.766</v>
      </c>
      <c r="AD96" s="53">
        <v>9</v>
      </c>
      <c r="AE96" s="53">
        <v>6.766</v>
      </c>
      <c r="AF96" s="53">
        <v>9.0500000000000007</v>
      </c>
    </row>
    <row r="97" spans="1:32" ht="15.75" customHeight="1">
      <c r="A97" s="53">
        <v>9.9700000000000006</v>
      </c>
      <c r="B97" s="53">
        <v>15.78333333</v>
      </c>
      <c r="C97" s="54">
        <v>9.9719999999999995</v>
      </c>
      <c r="D97" s="54">
        <v>13.32</v>
      </c>
      <c r="E97" s="54">
        <v>9.9719999999999995</v>
      </c>
      <c r="F97" s="54">
        <v>13.55</v>
      </c>
      <c r="G97" s="54">
        <v>9.9719999999999995</v>
      </c>
      <c r="H97" s="54">
        <v>13.95</v>
      </c>
      <c r="I97" s="53">
        <v>9.9719999999999995</v>
      </c>
      <c r="J97" s="53">
        <v>13.62</v>
      </c>
      <c r="K97" s="53">
        <v>9.9700000000000006</v>
      </c>
      <c r="L97" s="53">
        <v>15.15</v>
      </c>
      <c r="M97" s="53">
        <v>9.9740000000000002</v>
      </c>
      <c r="N97" s="53">
        <v>13.88</v>
      </c>
      <c r="O97" s="53">
        <v>9.9700000000000006</v>
      </c>
      <c r="P97" s="53">
        <v>13.93</v>
      </c>
      <c r="Q97" s="53">
        <v>9.9740000000000002</v>
      </c>
      <c r="R97" s="53">
        <v>14.93</v>
      </c>
      <c r="S97" s="53">
        <v>8.9260000000000002</v>
      </c>
      <c r="T97" s="53">
        <v>15.37</v>
      </c>
      <c r="U97" s="53">
        <v>8.9260000000000002</v>
      </c>
      <c r="V97" s="53">
        <v>14.88</v>
      </c>
      <c r="W97" s="53">
        <v>9.4120000000000008</v>
      </c>
      <c r="X97" s="53">
        <v>14.12</v>
      </c>
      <c r="Y97" s="53">
        <v>9.9700000000000006</v>
      </c>
      <c r="Z97" s="53">
        <v>13.1</v>
      </c>
      <c r="AA97" s="53">
        <v>9.9700000000000006</v>
      </c>
      <c r="AB97" s="53">
        <v>12.55</v>
      </c>
      <c r="AC97" s="53">
        <v>9.9700000000000006</v>
      </c>
      <c r="AD97" s="53">
        <v>12.32</v>
      </c>
      <c r="AE97" s="53">
        <v>9.9700000000000006</v>
      </c>
      <c r="AF97" s="53">
        <v>12.58</v>
      </c>
    </row>
    <row r="98" spans="1:32" ht="15.75" customHeight="1">
      <c r="A98" s="53">
        <v>9.9819999999999993</v>
      </c>
      <c r="B98" s="53">
        <v>16.25</v>
      </c>
      <c r="C98" s="54">
        <v>9.984</v>
      </c>
      <c r="D98" s="54">
        <v>13.75</v>
      </c>
      <c r="E98" s="54">
        <v>9.984</v>
      </c>
      <c r="F98" s="54">
        <v>14</v>
      </c>
      <c r="G98" s="54">
        <v>9.984</v>
      </c>
      <c r="H98" s="54">
        <v>14.38</v>
      </c>
      <c r="I98" s="53">
        <v>9.984</v>
      </c>
      <c r="J98" s="53">
        <v>14.18</v>
      </c>
      <c r="K98" s="53">
        <v>9.9819999999999993</v>
      </c>
      <c r="L98" s="53">
        <v>15.72</v>
      </c>
      <c r="M98" s="53">
        <v>9.9860000000000007</v>
      </c>
      <c r="N98" s="53">
        <v>14.35</v>
      </c>
      <c r="O98" s="53">
        <v>9.9819999999999993</v>
      </c>
      <c r="P98" s="53">
        <v>14.47</v>
      </c>
      <c r="Q98" s="53">
        <v>9.9860000000000007</v>
      </c>
      <c r="R98" s="53">
        <v>15.45</v>
      </c>
      <c r="S98" s="53">
        <v>8.9380000000000006</v>
      </c>
      <c r="T98" s="53">
        <v>15.78</v>
      </c>
      <c r="U98" s="53">
        <v>8.9380000000000006</v>
      </c>
      <c r="V98" s="53">
        <v>15.37</v>
      </c>
      <c r="W98" s="53">
        <v>9.4239999999999995</v>
      </c>
      <c r="X98" s="53">
        <v>14.68</v>
      </c>
      <c r="Y98" s="53">
        <v>9.98</v>
      </c>
      <c r="Z98" s="53">
        <v>13.63</v>
      </c>
      <c r="AA98" s="53">
        <v>9.9819999999999993</v>
      </c>
      <c r="AB98" s="53">
        <v>13.08</v>
      </c>
      <c r="AC98" s="53">
        <v>9.9819999999999993</v>
      </c>
      <c r="AD98" s="53">
        <v>12.87</v>
      </c>
      <c r="AE98" s="53">
        <v>9.9819999999999993</v>
      </c>
      <c r="AF98" s="53">
        <v>13.12</v>
      </c>
    </row>
    <row r="99" spans="1:32" ht="15.75" customHeight="1">
      <c r="A99" s="53">
        <v>10.432</v>
      </c>
      <c r="B99" s="53">
        <v>15.21666667</v>
      </c>
      <c r="C99" s="54">
        <v>10.43</v>
      </c>
      <c r="D99" s="54">
        <v>13.95</v>
      </c>
      <c r="E99" s="54">
        <v>10.43</v>
      </c>
      <c r="F99" s="54">
        <v>14.2</v>
      </c>
      <c r="G99" s="54">
        <v>10.43</v>
      </c>
      <c r="H99" s="54">
        <v>14.58</v>
      </c>
      <c r="I99" s="53">
        <v>10.43</v>
      </c>
      <c r="J99" s="53">
        <v>14.72</v>
      </c>
      <c r="K99" s="53">
        <v>10.428000000000001</v>
      </c>
      <c r="L99" s="53">
        <v>15.9</v>
      </c>
      <c r="M99" s="53">
        <v>10.432</v>
      </c>
      <c r="N99" s="53">
        <v>14.67</v>
      </c>
      <c r="O99" s="53">
        <v>10.428000000000001</v>
      </c>
      <c r="P99" s="53">
        <v>14.63</v>
      </c>
      <c r="Q99" s="53">
        <v>10.432</v>
      </c>
      <c r="R99" s="53">
        <v>15.62</v>
      </c>
      <c r="S99" s="53">
        <v>10.428000000000001</v>
      </c>
      <c r="T99" s="53">
        <v>16.670000000000002</v>
      </c>
      <c r="U99" s="53">
        <v>9.3840000000000003</v>
      </c>
      <c r="V99" s="53">
        <v>15.67</v>
      </c>
      <c r="W99" s="53">
        <v>10.428000000000001</v>
      </c>
      <c r="X99" s="53">
        <v>15.6</v>
      </c>
      <c r="Y99" s="53">
        <v>10.43</v>
      </c>
      <c r="Z99" s="53">
        <v>13.7</v>
      </c>
      <c r="AA99" s="53">
        <v>10.428000000000001</v>
      </c>
      <c r="AB99" s="53">
        <v>13.17</v>
      </c>
      <c r="AC99" s="53">
        <v>10.428000000000001</v>
      </c>
      <c r="AD99" s="53">
        <v>12.9</v>
      </c>
      <c r="AE99" s="53">
        <v>10.428000000000001</v>
      </c>
      <c r="AF99" s="53">
        <v>13.27</v>
      </c>
    </row>
    <row r="100" spans="1:32" ht="15.75" customHeight="1">
      <c r="A100" s="53">
        <v>9.0269999999999992</v>
      </c>
      <c r="B100" s="53">
        <v>14.1</v>
      </c>
      <c r="C100" s="54">
        <v>9.0289999999999999</v>
      </c>
      <c r="D100" s="54">
        <v>11.95</v>
      </c>
      <c r="E100" s="54">
        <v>9.0289999999999999</v>
      </c>
      <c r="F100" s="54">
        <v>12.3</v>
      </c>
      <c r="G100" s="54">
        <v>9.0289999999999999</v>
      </c>
      <c r="H100" s="54">
        <v>12.63</v>
      </c>
      <c r="I100" s="53">
        <v>9.0289999999999999</v>
      </c>
      <c r="J100" s="53">
        <v>12.52</v>
      </c>
      <c r="K100" s="53">
        <v>9.0269999999999992</v>
      </c>
      <c r="L100" s="53">
        <v>13.9</v>
      </c>
      <c r="M100" s="53">
        <v>9.0310000000000006</v>
      </c>
      <c r="N100" s="53">
        <v>12.57</v>
      </c>
      <c r="O100" s="53">
        <v>9.0269999999999992</v>
      </c>
      <c r="P100" s="53">
        <v>12.48</v>
      </c>
      <c r="Q100" s="53">
        <v>9.0310000000000006</v>
      </c>
      <c r="R100" s="53">
        <v>13.47</v>
      </c>
      <c r="S100" s="53">
        <v>9.0269999999999992</v>
      </c>
      <c r="T100" s="53">
        <v>14.02</v>
      </c>
      <c r="U100" s="53">
        <v>7.9829999999999997</v>
      </c>
      <c r="V100" s="53">
        <v>13.5</v>
      </c>
      <c r="W100" s="53">
        <v>7.9829999999999997</v>
      </c>
      <c r="X100" s="53">
        <v>13.43</v>
      </c>
      <c r="Y100" s="53">
        <v>9.0299999999999994</v>
      </c>
      <c r="Z100" s="53">
        <v>11.85</v>
      </c>
      <c r="AA100" s="53">
        <v>9.0269999999999992</v>
      </c>
      <c r="AB100" s="53">
        <v>11.28</v>
      </c>
      <c r="AC100" s="53">
        <v>9.0269999999999992</v>
      </c>
      <c r="AD100" s="53">
        <v>11.13</v>
      </c>
      <c r="AE100" s="53">
        <v>9.0269999999999992</v>
      </c>
      <c r="AF100" s="53">
        <v>11.58</v>
      </c>
    </row>
    <row r="101" spans="1:32" ht="15.75" customHeight="1">
      <c r="A101" s="53">
        <v>8.7780000000000005</v>
      </c>
      <c r="B101" s="53">
        <v>13.71666667</v>
      </c>
      <c r="C101" s="54">
        <v>8.7799999999999994</v>
      </c>
      <c r="D101" s="54">
        <v>11.48</v>
      </c>
      <c r="E101" s="54">
        <v>8.7799999999999994</v>
      </c>
      <c r="F101" s="54">
        <v>11.77</v>
      </c>
      <c r="G101" s="54">
        <v>8.7799999999999994</v>
      </c>
      <c r="H101" s="54">
        <v>12.12</v>
      </c>
      <c r="I101" s="53">
        <v>8.7799999999999994</v>
      </c>
      <c r="J101" s="53">
        <v>11.92</v>
      </c>
      <c r="K101" s="53">
        <v>8.7780000000000005</v>
      </c>
      <c r="L101" s="53">
        <v>13.4</v>
      </c>
      <c r="M101" s="53">
        <v>8.782</v>
      </c>
      <c r="N101" s="53">
        <v>12.22</v>
      </c>
      <c r="O101" s="53">
        <v>8.7780000000000005</v>
      </c>
      <c r="P101" s="53">
        <v>12.03</v>
      </c>
      <c r="Q101" s="53">
        <v>8.782</v>
      </c>
      <c r="R101" s="53">
        <v>13.1</v>
      </c>
      <c r="S101" s="53">
        <v>7.734</v>
      </c>
      <c r="T101" s="53">
        <v>13</v>
      </c>
      <c r="U101" s="53">
        <v>7.734</v>
      </c>
      <c r="V101" s="53">
        <v>12.83</v>
      </c>
      <c r="W101" s="53">
        <v>7.734</v>
      </c>
      <c r="X101" s="53">
        <v>12.95</v>
      </c>
      <c r="Y101" s="53">
        <v>8.7799999999999994</v>
      </c>
      <c r="Z101" s="53">
        <v>11.4</v>
      </c>
      <c r="AA101" s="53">
        <v>8.7780000000000005</v>
      </c>
      <c r="AB101" s="53">
        <v>10.85</v>
      </c>
      <c r="AC101" s="53">
        <v>8.7780000000000005</v>
      </c>
      <c r="AD101" s="53">
        <v>10.67</v>
      </c>
      <c r="AE101" s="53">
        <v>8.7780000000000005</v>
      </c>
      <c r="AF101" s="53">
        <v>11.12</v>
      </c>
    </row>
    <row r="102" spans="1:32" ht="15.75" customHeight="1">
      <c r="A102" s="53">
        <v>8.0459999999999994</v>
      </c>
      <c r="B102" s="53">
        <v>12.15</v>
      </c>
      <c r="C102" s="54">
        <v>8.048</v>
      </c>
      <c r="D102" s="54">
        <v>9.8000000000000007</v>
      </c>
      <c r="E102" s="54">
        <v>8.048</v>
      </c>
      <c r="F102" s="54">
        <v>9.9700000000000006</v>
      </c>
      <c r="G102" s="54">
        <v>8.048</v>
      </c>
      <c r="H102" s="54">
        <v>10.35</v>
      </c>
      <c r="I102" s="53">
        <v>7.4880000000000004</v>
      </c>
      <c r="J102" s="53">
        <v>11.03</v>
      </c>
      <c r="K102" s="53">
        <v>7.4880000000000004</v>
      </c>
      <c r="L102" s="53">
        <v>10.93</v>
      </c>
      <c r="M102" s="53">
        <v>7.4880000000000004</v>
      </c>
      <c r="N102" s="53">
        <v>11.4</v>
      </c>
      <c r="O102" s="53">
        <v>8.0459999999999994</v>
      </c>
      <c r="P102" s="53">
        <v>10.42</v>
      </c>
      <c r="Q102" s="53">
        <v>8.0500000000000007</v>
      </c>
      <c r="R102" s="53">
        <v>11.47</v>
      </c>
      <c r="S102" s="53">
        <v>7.4880000000000004</v>
      </c>
      <c r="T102" s="53">
        <v>11</v>
      </c>
      <c r="U102" s="53">
        <v>7.0019999999999998</v>
      </c>
      <c r="V102" s="53">
        <v>11.58</v>
      </c>
      <c r="W102" s="53">
        <v>8.0459999999999994</v>
      </c>
      <c r="X102" s="53">
        <v>11.47</v>
      </c>
      <c r="Y102" s="53">
        <v>8.0500000000000007</v>
      </c>
      <c r="Z102" s="53">
        <v>9.7799999999999994</v>
      </c>
      <c r="AA102" s="53">
        <v>8.0459999999999994</v>
      </c>
      <c r="AB102" s="53">
        <v>9.33</v>
      </c>
      <c r="AC102" s="53">
        <v>8.0459999999999994</v>
      </c>
      <c r="AD102" s="53">
        <v>8.98</v>
      </c>
      <c r="AE102" s="53">
        <v>8.0459999999999994</v>
      </c>
      <c r="AF102" s="53">
        <v>9.42</v>
      </c>
    </row>
    <row r="103" spans="1:32" ht="15.75" customHeight="1">
      <c r="A103" s="53">
        <v>8.7780000000000005</v>
      </c>
      <c r="B103" s="53">
        <v>13.2</v>
      </c>
      <c r="C103" s="54">
        <v>8.7799999999999994</v>
      </c>
      <c r="D103" s="54">
        <v>10.92</v>
      </c>
      <c r="E103" s="54">
        <v>8.7799999999999994</v>
      </c>
      <c r="F103" s="54">
        <v>11.1</v>
      </c>
      <c r="G103" s="54">
        <v>8.7799999999999994</v>
      </c>
      <c r="H103" s="54">
        <v>11.42</v>
      </c>
      <c r="I103" s="53">
        <v>8.7799999999999994</v>
      </c>
      <c r="J103" s="53">
        <v>11.17</v>
      </c>
      <c r="K103" s="53">
        <v>8.7780000000000005</v>
      </c>
      <c r="L103" s="53">
        <v>12.75</v>
      </c>
      <c r="M103" s="53">
        <v>8.7780000000000005</v>
      </c>
      <c r="N103" s="53">
        <v>12.77</v>
      </c>
      <c r="O103" s="53">
        <v>8.7780000000000005</v>
      </c>
      <c r="P103" s="53">
        <v>11.42</v>
      </c>
      <c r="Q103" s="53">
        <v>8.782</v>
      </c>
      <c r="R103" s="53">
        <v>12.63</v>
      </c>
      <c r="S103" s="53">
        <v>7.734</v>
      </c>
      <c r="T103" s="53">
        <v>12.72</v>
      </c>
      <c r="U103" s="53">
        <v>7.734</v>
      </c>
      <c r="V103" s="53">
        <v>12.2</v>
      </c>
      <c r="W103" s="53">
        <v>8.7780000000000005</v>
      </c>
      <c r="X103" s="53">
        <v>12.55</v>
      </c>
      <c r="Y103" s="53">
        <v>8.7799999999999994</v>
      </c>
      <c r="Z103" s="53">
        <v>10.75</v>
      </c>
      <c r="AA103" s="53">
        <v>8.7780000000000005</v>
      </c>
      <c r="AB103" s="53">
        <v>10.15</v>
      </c>
      <c r="AC103" s="53">
        <v>8.7780000000000005</v>
      </c>
      <c r="AD103" s="53">
        <v>9.92</v>
      </c>
      <c r="AE103" s="53">
        <v>8.7780000000000005</v>
      </c>
      <c r="AF103" s="53">
        <v>10.32</v>
      </c>
    </row>
    <row r="104" spans="1:32" ht="15.75" customHeight="1">
      <c r="A104" s="53">
        <v>8.6059999999999999</v>
      </c>
      <c r="B104" s="53">
        <v>13.6</v>
      </c>
      <c r="C104" s="54">
        <v>8.6080000000000005</v>
      </c>
      <c r="D104" s="54">
        <v>11.27</v>
      </c>
      <c r="E104" s="54">
        <v>8.6080000000000005</v>
      </c>
      <c r="F104" s="54">
        <v>11.38</v>
      </c>
      <c r="G104" s="54">
        <v>8.6080000000000005</v>
      </c>
      <c r="H104" s="54">
        <v>11.78</v>
      </c>
      <c r="I104" s="53">
        <v>8.532</v>
      </c>
      <c r="J104" s="53">
        <v>11.45</v>
      </c>
      <c r="K104" s="53">
        <v>8.6059999999999999</v>
      </c>
      <c r="L104" s="53">
        <v>13.2</v>
      </c>
      <c r="M104" s="53">
        <v>8.5340000000000007</v>
      </c>
      <c r="N104" s="53">
        <v>11.68</v>
      </c>
      <c r="O104" s="53">
        <v>8.6059999999999999</v>
      </c>
      <c r="P104" s="53">
        <v>11.83</v>
      </c>
      <c r="Q104" s="53">
        <v>8.5340000000000007</v>
      </c>
      <c r="R104" s="53">
        <v>12.65</v>
      </c>
      <c r="S104" s="53">
        <v>7.9740000000000002</v>
      </c>
      <c r="T104" s="53">
        <v>12.4</v>
      </c>
      <c r="U104" s="53">
        <v>7.5620000000000003</v>
      </c>
      <c r="V104" s="53">
        <v>12.65</v>
      </c>
      <c r="W104" s="53">
        <v>7.9720000000000004</v>
      </c>
      <c r="X104" s="53">
        <v>12.1</v>
      </c>
      <c r="Y104" s="53">
        <v>8.61</v>
      </c>
      <c r="Z104" s="53">
        <v>11.25</v>
      </c>
      <c r="AA104" s="53">
        <v>8.6059999999999999</v>
      </c>
      <c r="AB104" s="53">
        <v>10.67</v>
      </c>
      <c r="AC104" s="53">
        <v>8.6059999999999999</v>
      </c>
      <c r="AD104" s="53">
        <v>10.47</v>
      </c>
      <c r="AE104" s="53">
        <v>8.6059999999999999</v>
      </c>
      <c r="AF104" s="53">
        <v>10.87</v>
      </c>
    </row>
    <row r="105" spans="1:32" ht="15.75" customHeight="1">
      <c r="A105" s="53">
        <v>9.6310000000000002</v>
      </c>
      <c r="B105" s="53">
        <v>14.55</v>
      </c>
      <c r="C105" s="54">
        <v>9.6329999999999991</v>
      </c>
      <c r="D105" s="54">
        <v>12.28</v>
      </c>
      <c r="E105" s="54">
        <v>9.6329999999999991</v>
      </c>
      <c r="F105" s="54">
        <v>12.43</v>
      </c>
      <c r="G105" s="54">
        <v>9.6329999999999991</v>
      </c>
      <c r="H105" s="54">
        <v>12.78</v>
      </c>
      <c r="I105" s="53">
        <v>9.6329999999999991</v>
      </c>
      <c r="J105" s="53">
        <v>12.55</v>
      </c>
      <c r="K105" s="53">
        <v>9.6310000000000002</v>
      </c>
      <c r="L105" s="53">
        <v>14.07</v>
      </c>
      <c r="M105" s="53">
        <v>9.6349999999999998</v>
      </c>
      <c r="N105" s="53">
        <v>12.78</v>
      </c>
      <c r="O105" s="53">
        <v>9.6310000000000002</v>
      </c>
      <c r="P105" s="53">
        <v>12.75</v>
      </c>
      <c r="Q105" s="53">
        <v>9.6349999999999998</v>
      </c>
      <c r="R105" s="53">
        <v>13.8</v>
      </c>
      <c r="S105" s="53">
        <v>8.5869999999999997</v>
      </c>
      <c r="T105" s="53">
        <v>14.23</v>
      </c>
      <c r="U105" s="53">
        <v>8.5869999999999997</v>
      </c>
      <c r="V105" s="53">
        <v>13.82</v>
      </c>
      <c r="W105" s="53">
        <v>9.0730000000000004</v>
      </c>
      <c r="X105" s="53">
        <v>13.13</v>
      </c>
      <c r="Y105" s="53">
        <v>9.6300000000000008</v>
      </c>
      <c r="Z105" s="53">
        <v>12.12</v>
      </c>
      <c r="AA105" s="53">
        <v>9.6310000000000002</v>
      </c>
      <c r="AB105" s="53">
        <v>11.5</v>
      </c>
      <c r="AC105" s="53">
        <v>9.6310000000000002</v>
      </c>
      <c r="AD105" s="53">
        <v>11.27</v>
      </c>
      <c r="AE105" s="53">
        <v>9.6310000000000002</v>
      </c>
      <c r="AF105" s="53">
        <v>11.67</v>
      </c>
    </row>
    <row r="106" spans="1:32" ht="15.75" customHeight="1">
      <c r="A106" s="53">
        <v>9.0489999999999995</v>
      </c>
      <c r="B106" s="53">
        <v>14.45</v>
      </c>
      <c r="C106" s="54">
        <v>9.0510000000000002</v>
      </c>
      <c r="D106" s="54">
        <v>12.2</v>
      </c>
      <c r="E106" s="54">
        <v>9.0510000000000002</v>
      </c>
      <c r="F106" s="54">
        <v>12.32</v>
      </c>
      <c r="G106" s="54">
        <v>9.0510000000000002</v>
      </c>
      <c r="H106" s="54">
        <v>12.67</v>
      </c>
      <c r="I106" s="53">
        <v>9.1620000000000008</v>
      </c>
      <c r="J106" s="53">
        <v>12.37</v>
      </c>
      <c r="K106" s="53">
        <v>9.0489999999999995</v>
      </c>
      <c r="L106" s="53">
        <v>14.08</v>
      </c>
      <c r="M106" s="53">
        <v>9.0489999999999995</v>
      </c>
      <c r="N106" s="53">
        <v>14.12</v>
      </c>
      <c r="O106" s="53">
        <v>9.0489999999999995</v>
      </c>
      <c r="P106" s="53">
        <v>12.72</v>
      </c>
      <c r="Q106" s="53">
        <v>9.1639999999999997</v>
      </c>
      <c r="R106" s="53">
        <v>13.72</v>
      </c>
      <c r="S106" s="53">
        <v>9.0489999999999995</v>
      </c>
      <c r="T106" s="53">
        <v>14.38</v>
      </c>
      <c r="U106" s="53">
        <v>8.0050000000000008</v>
      </c>
      <c r="V106" s="53">
        <v>13.78</v>
      </c>
      <c r="W106" s="53">
        <v>9.0489999999999995</v>
      </c>
      <c r="X106" s="53">
        <v>13.95</v>
      </c>
      <c r="Y106" s="53">
        <v>9.0500000000000007</v>
      </c>
      <c r="Z106" s="53">
        <v>12.1</v>
      </c>
      <c r="AA106" s="53">
        <v>9.0489999999999995</v>
      </c>
      <c r="AB106" s="53">
        <v>11.57</v>
      </c>
      <c r="AC106" s="53">
        <v>9.0489999999999995</v>
      </c>
      <c r="AD106" s="53">
        <v>11.33</v>
      </c>
      <c r="AE106" s="53">
        <v>9.0489999999999995</v>
      </c>
      <c r="AF106" s="53">
        <v>11.7</v>
      </c>
    </row>
    <row r="107" spans="1:32" ht="15.75" customHeight="1">
      <c r="A107" s="53">
        <v>10.218999999999999</v>
      </c>
      <c r="B107" s="53">
        <v>15.266666669999999</v>
      </c>
      <c r="C107" s="54">
        <v>10.221</v>
      </c>
      <c r="D107" s="54">
        <v>13.07</v>
      </c>
      <c r="E107" s="54">
        <v>10.221</v>
      </c>
      <c r="F107" s="54">
        <v>13.2</v>
      </c>
      <c r="G107" s="54">
        <v>10.221</v>
      </c>
      <c r="H107" s="54">
        <v>13.53</v>
      </c>
      <c r="I107" s="53">
        <v>10.221</v>
      </c>
      <c r="J107" s="53">
        <v>13.25</v>
      </c>
      <c r="K107" s="53">
        <v>10.218999999999999</v>
      </c>
      <c r="L107" s="53">
        <v>14.83</v>
      </c>
      <c r="M107" s="53">
        <v>10.223000000000001</v>
      </c>
      <c r="N107" s="53">
        <v>13.62</v>
      </c>
      <c r="O107" s="53">
        <v>10.218999999999999</v>
      </c>
      <c r="P107" s="53">
        <v>13.48</v>
      </c>
      <c r="Q107" s="53">
        <v>10.223000000000001</v>
      </c>
      <c r="R107" s="53">
        <v>14.63</v>
      </c>
      <c r="S107" s="53">
        <v>9.1750000000000007</v>
      </c>
      <c r="T107" s="53">
        <v>14.93</v>
      </c>
      <c r="U107" s="53">
        <v>9.1750000000000007</v>
      </c>
      <c r="V107" s="53">
        <v>14.35</v>
      </c>
      <c r="W107" s="53">
        <v>10.218999999999999</v>
      </c>
      <c r="X107" s="53">
        <v>14.72</v>
      </c>
      <c r="Y107" s="53">
        <v>10.220000000000001</v>
      </c>
      <c r="Z107" s="53">
        <v>12.87</v>
      </c>
      <c r="AA107" s="53">
        <v>10.218999999999999</v>
      </c>
      <c r="AB107" s="53">
        <v>12.28</v>
      </c>
      <c r="AC107" s="53">
        <v>10.218999999999999</v>
      </c>
      <c r="AD107" s="53">
        <v>12.02</v>
      </c>
      <c r="AE107" s="53">
        <v>10.218999999999999</v>
      </c>
      <c r="AF107" s="53">
        <v>12.43</v>
      </c>
    </row>
    <row r="108" spans="1:32" ht="15.75" customHeight="1">
      <c r="A108" s="53">
        <v>9.6379999999999999</v>
      </c>
      <c r="B108" s="53">
        <v>14.95</v>
      </c>
      <c r="C108" s="54">
        <v>9.64</v>
      </c>
      <c r="D108" s="54">
        <v>12.65</v>
      </c>
      <c r="E108" s="54">
        <v>9.64</v>
      </c>
      <c r="F108" s="54">
        <v>12.8</v>
      </c>
      <c r="G108" s="54">
        <v>9.64</v>
      </c>
      <c r="H108" s="54">
        <v>13.15</v>
      </c>
      <c r="I108" s="53">
        <v>9.64</v>
      </c>
      <c r="J108" s="53">
        <v>13</v>
      </c>
      <c r="K108" s="53">
        <v>9.6379999999999999</v>
      </c>
      <c r="L108" s="53">
        <v>14.55</v>
      </c>
      <c r="M108" s="53">
        <v>9.6419999999999995</v>
      </c>
      <c r="N108" s="53">
        <v>13.27</v>
      </c>
      <c r="O108" s="53">
        <v>9.6379999999999999</v>
      </c>
      <c r="P108" s="53">
        <v>13.2</v>
      </c>
      <c r="Q108" s="53">
        <v>9.6419999999999995</v>
      </c>
      <c r="R108" s="53">
        <v>14.27</v>
      </c>
      <c r="S108" s="53">
        <v>8.5939999999999994</v>
      </c>
      <c r="T108" s="53">
        <v>14.35</v>
      </c>
      <c r="U108" s="53">
        <v>8.5939999999999994</v>
      </c>
      <c r="V108" s="53">
        <v>14.15</v>
      </c>
      <c r="W108" s="53">
        <v>9.08</v>
      </c>
      <c r="X108" s="53">
        <v>13.67</v>
      </c>
      <c r="Y108" s="53">
        <v>9.64</v>
      </c>
      <c r="Z108" s="53">
        <v>12.62</v>
      </c>
      <c r="AA108" s="53">
        <v>9.6379999999999999</v>
      </c>
      <c r="AB108" s="53">
        <v>12.08</v>
      </c>
      <c r="AC108" s="53">
        <v>9.6379999999999999</v>
      </c>
      <c r="AD108" s="53">
        <v>11.83</v>
      </c>
      <c r="AE108" s="53">
        <v>9.6379999999999999</v>
      </c>
      <c r="AF108" s="53">
        <v>12.23</v>
      </c>
    </row>
    <row r="109" spans="1:32" ht="15.75" customHeight="1">
      <c r="A109" s="53">
        <v>10.725</v>
      </c>
      <c r="B109" s="53">
        <v>16.916666670000001</v>
      </c>
      <c r="C109" s="54">
        <v>10.727</v>
      </c>
      <c r="D109" s="54">
        <v>14.53</v>
      </c>
      <c r="E109" s="54">
        <v>10.727</v>
      </c>
      <c r="F109" s="54">
        <v>14.62</v>
      </c>
      <c r="G109" s="54">
        <v>10.727</v>
      </c>
      <c r="H109" s="54">
        <v>15.07</v>
      </c>
      <c r="I109" s="53">
        <v>10.727</v>
      </c>
      <c r="J109" s="53">
        <v>14.97</v>
      </c>
      <c r="K109" s="53">
        <v>10.725</v>
      </c>
      <c r="L109" s="53">
        <v>16.5</v>
      </c>
      <c r="M109" s="53">
        <v>10.728999999999999</v>
      </c>
      <c r="N109" s="53">
        <v>15.17</v>
      </c>
      <c r="O109" s="53">
        <v>10.725</v>
      </c>
      <c r="P109" s="53">
        <v>15.17</v>
      </c>
      <c r="Q109" s="53">
        <v>10.728999999999999</v>
      </c>
      <c r="R109" s="53">
        <v>16.22</v>
      </c>
      <c r="S109" s="53">
        <v>9.6809999999999992</v>
      </c>
      <c r="T109" s="53">
        <v>16.32</v>
      </c>
      <c r="U109" s="53">
        <v>9.6809999999999992</v>
      </c>
      <c r="V109" s="53">
        <v>16.28</v>
      </c>
      <c r="W109" s="53">
        <v>10.725</v>
      </c>
      <c r="X109" s="53">
        <v>16.38</v>
      </c>
      <c r="Y109" s="53">
        <v>10.73</v>
      </c>
      <c r="Z109" s="53">
        <v>14.52</v>
      </c>
      <c r="AA109" s="53">
        <v>10.725</v>
      </c>
      <c r="AB109" s="53">
        <v>13.98</v>
      </c>
      <c r="AC109" s="53">
        <v>10.725</v>
      </c>
      <c r="AD109" s="53">
        <v>13.75</v>
      </c>
      <c r="AE109" s="53">
        <v>10.725</v>
      </c>
      <c r="AF109" s="53">
        <v>14.23</v>
      </c>
    </row>
    <row r="110" spans="1:32" ht="15.75" customHeight="1">
      <c r="A110" s="53">
        <v>4.91</v>
      </c>
      <c r="B110" s="53">
        <v>11.58333333</v>
      </c>
      <c r="C110" s="54">
        <v>4.91</v>
      </c>
      <c r="D110" s="54">
        <v>10.58</v>
      </c>
      <c r="E110" s="54">
        <v>4.91</v>
      </c>
      <c r="F110" s="54">
        <v>10.8</v>
      </c>
      <c r="G110" s="54">
        <v>4.91</v>
      </c>
      <c r="H110" s="54">
        <v>11.28</v>
      </c>
      <c r="I110" s="53">
        <v>4.91</v>
      </c>
      <c r="J110" s="53">
        <v>10.98</v>
      </c>
      <c r="K110" s="53">
        <v>4.91</v>
      </c>
      <c r="L110" s="53">
        <v>11.05</v>
      </c>
      <c r="M110" s="53">
        <v>4.91</v>
      </c>
      <c r="N110" s="53">
        <v>11.02</v>
      </c>
      <c r="O110" s="53">
        <v>4.91</v>
      </c>
      <c r="P110" s="53">
        <v>10.47</v>
      </c>
      <c r="Q110" s="53">
        <v>4.91</v>
      </c>
      <c r="R110" s="53">
        <v>13.8</v>
      </c>
      <c r="S110" s="53">
        <v>4.91</v>
      </c>
      <c r="T110" s="53">
        <v>10.87</v>
      </c>
      <c r="U110" s="53">
        <v>4.91</v>
      </c>
      <c r="V110" s="53">
        <v>11.12</v>
      </c>
      <c r="W110" s="53">
        <v>4.91</v>
      </c>
      <c r="X110" s="53">
        <v>10.78</v>
      </c>
      <c r="Y110" s="53">
        <v>4.91</v>
      </c>
      <c r="Z110" s="53">
        <v>10.27</v>
      </c>
      <c r="AA110" s="53">
        <v>4.91</v>
      </c>
      <c r="AB110" s="53">
        <v>9.6999999999999993</v>
      </c>
      <c r="AC110" s="53">
        <v>4.91</v>
      </c>
      <c r="AD110" s="53">
        <v>9.5500000000000007</v>
      </c>
      <c r="AE110" s="53">
        <v>4.91</v>
      </c>
      <c r="AF110" s="53">
        <v>9.73</v>
      </c>
    </row>
    <row r="111" spans="1:32" ht="15.75" customHeight="1">
      <c r="A111" s="53">
        <v>11.249000000000001</v>
      </c>
      <c r="B111" s="53">
        <v>17.733333330000001</v>
      </c>
      <c r="C111" s="54">
        <v>11.250999999999999</v>
      </c>
      <c r="D111" s="54">
        <v>15.45</v>
      </c>
      <c r="E111" s="54">
        <v>11.250999999999999</v>
      </c>
      <c r="F111" s="54">
        <v>15.63</v>
      </c>
      <c r="G111" s="54">
        <v>11.250999999999999</v>
      </c>
      <c r="H111" s="54">
        <v>15.98</v>
      </c>
      <c r="I111" s="53">
        <v>11.250999999999999</v>
      </c>
      <c r="J111" s="53">
        <v>15.73</v>
      </c>
      <c r="K111" s="53">
        <v>11.249000000000001</v>
      </c>
      <c r="L111" s="53">
        <v>17.350000000000001</v>
      </c>
      <c r="M111" s="53">
        <v>11.253</v>
      </c>
      <c r="N111" s="53">
        <v>16.100000000000001</v>
      </c>
      <c r="O111" s="53">
        <v>11.249000000000001</v>
      </c>
      <c r="P111" s="53">
        <v>16.02</v>
      </c>
      <c r="Q111" s="53">
        <v>11.253</v>
      </c>
      <c r="R111" s="53">
        <v>17.18</v>
      </c>
      <c r="S111" s="53">
        <v>10.693</v>
      </c>
      <c r="T111" s="53">
        <v>16.850000000000001</v>
      </c>
      <c r="U111" s="53">
        <v>10.693</v>
      </c>
      <c r="V111" s="53">
        <v>16.82</v>
      </c>
      <c r="W111" s="53">
        <v>11.249000000000001</v>
      </c>
      <c r="X111" s="53">
        <v>17.23</v>
      </c>
      <c r="Y111" s="53">
        <v>11.25</v>
      </c>
      <c r="Z111" s="53">
        <v>15.37</v>
      </c>
      <c r="AA111" s="53">
        <v>11.249000000000001</v>
      </c>
      <c r="AB111" s="53">
        <v>14.85</v>
      </c>
      <c r="AC111" s="53">
        <v>11.249000000000001</v>
      </c>
      <c r="AD111" s="53">
        <v>14.6</v>
      </c>
      <c r="AE111" s="53">
        <v>11.249000000000001</v>
      </c>
      <c r="AF111" s="53">
        <v>15.17</v>
      </c>
    </row>
    <row r="112" spans="1:32" ht="15.75" customHeight="1">
      <c r="A112" s="53">
        <v>4.8140000000000001</v>
      </c>
      <c r="B112" s="53">
        <v>11.1</v>
      </c>
      <c r="C112" s="54">
        <v>4.8140000000000001</v>
      </c>
      <c r="D112" s="54">
        <v>10.15</v>
      </c>
      <c r="E112" s="54">
        <v>4.8140000000000001</v>
      </c>
      <c r="F112" s="54">
        <v>10.38</v>
      </c>
      <c r="G112" s="54">
        <v>4.8140000000000001</v>
      </c>
      <c r="H112" s="54">
        <v>10.82</v>
      </c>
      <c r="I112" s="53">
        <v>4.8140000000000001</v>
      </c>
      <c r="J112" s="53">
        <v>10.53</v>
      </c>
      <c r="K112" s="53">
        <v>4.8140000000000001</v>
      </c>
      <c r="L112" s="53">
        <v>10.63</v>
      </c>
      <c r="M112" s="53">
        <v>4.8140000000000001</v>
      </c>
      <c r="N112" s="53">
        <v>10.6</v>
      </c>
      <c r="O112" s="53">
        <v>4.8140000000000001</v>
      </c>
      <c r="P112" s="53">
        <v>10.050000000000001</v>
      </c>
      <c r="Q112" s="53">
        <v>4.8140000000000001</v>
      </c>
      <c r="R112" s="53">
        <v>13.38</v>
      </c>
      <c r="S112" s="53">
        <v>4.8140000000000001</v>
      </c>
      <c r="T112" s="53">
        <v>10.47</v>
      </c>
      <c r="U112" s="53">
        <v>4.8140000000000001</v>
      </c>
      <c r="V112" s="53">
        <v>10.83</v>
      </c>
      <c r="W112" s="53">
        <v>4.8140000000000001</v>
      </c>
      <c r="X112" s="53">
        <v>10.32</v>
      </c>
      <c r="Y112" s="53">
        <v>4.8099999999999996</v>
      </c>
      <c r="Z112" s="53">
        <v>9.7799999999999994</v>
      </c>
      <c r="AA112" s="53">
        <v>4.8140000000000001</v>
      </c>
      <c r="AB112" s="53">
        <v>9.27</v>
      </c>
      <c r="AC112" s="53">
        <v>4.8140000000000001</v>
      </c>
      <c r="AD112" s="53">
        <v>9.07</v>
      </c>
      <c r="AE112" s="53">
        <v>4.8140000000000001</v>
      </c>
      <c r="AF112" s="53">
        <v>9.25</v>
      </c>
    </row>
    <row r="113" spans="1:32" ht="15.75" customHeight="1">
      <c r="A113" s="53">
        <v>10.083</v>
      </c>
      <c r="B113" s="53">
        <v>13.53333333</v>
      </c>
      <c r="C113" s="54">
        <v>10.085000000000001</v>
      </c>
      <c r="D113" s="54">
        <v>11.05</v>
      </c>
      <c r="E113" s="54">
        <v>10.085000000000001</v>
      </c>
      <c r="F113" s="54">
        <v>11.13</v>
      </c>
      <c r="G113" s="54">
        <v>10.085000000000001</v>
      </c>
      <c r="H113" s="54">
        <v>11.47</v>
      </c>
      <c r="I113" s="53">
        <v>10.085000000000001</v>
      </c>
      <c r="J113" s="53">
        <v>11.35</v>
      </c>
      <c r="K113" s="53">
        <v>10.083</v>
      </c>
      <c r="L113" s="53">
        <v>12.93</v>
      </c>
      <c r="M113" s="53">
        <v>10.087</v>
      </c>
      <c r="N113" s="53">
        <v>11.77</v>
      </c>
      <c r="O113" s="53">
        <v>10.083</v>
      </c>
      <c r="P113" s="53">
        <v>11.5</v>
      </c>
      <c r="Q113" s="53">
        <v>10.087</v>
      </c>
      <c r="R113" s="53">
        <v>12.65</v>
      </c>
      <c r="S113" s="53">
        <v>10.087</v>
      </c>
      <c r="T113" s="53">
        <v>11.88</v>
      </c>
      <c r="U113" s="53">
        <v>9.5269999999999992</v>
      </c>
      <c r="V113" s="53">
        <v>12.4</v>
      </c>
      <c r="W113" s="53">
        <v>10.083</v>
      </c>
      <c r="X113" s="53">
        <v>12.78</v>
      </c>
      <c r="Y113" s="53">
        <v>10.08</v>
      </c>
      <c r="Z113" s="53">
        <v>11.03</v>
      </c>
      <c r="AA113" s="53">
        <v>10.083</v>
      </c>
      <c r="AB113" s="53">
        <v>10.45</v>
      </c>
      <c r="AC113" s="53">
        <v>10.083</v>
      </c>
      <c r="AD113" s="53">
        <v>10.199999999999999</v>
      </c>
      <c r="AE113" s="53">
        <v>10.083</v>
      </c>
      <c r="AF113" s="53">
        <v>10.5</v>
      </c>
    </row>
    <row r="114" spans="1:32" ht="15.75" customHeight="1">
      <c r="A114" s="53">
        <v>3.6469999999999998</v>
      </c>
      <c r="B114" s="53">
        <v>8.75</v>
      </c>
      <c r="C114" s="54">
        <v>3.6469999999999998</v>
      </c>
      <c r="D114" s="54">
        <v>8.42</v>
      </c>
      <c r="E114" s="54">
        <v>3.6469999999999998</v>
      </c>
      <c r="F114" s="54">
        <v>8.6300000000000008</v>
      </c>
      <c r="G114" s="54">
        <v>3.6469999999999998</v>
      </c>
      <c r="H114" s="54">
        <v>8.98</v>
      </c>
      <c r="I114" s="53">
        <v>3.6469999999999998</v>
      </c>
      <c r="J114" s="53">
        <v>8.82</v>
      </c>
      <c r="K114" s="53">
        <v>3.6469999999999998</v>
      </c>
      <c r="L114" s="53">
        <v>8.8000000000000007</v>
      </c>
      <c r="M114" s="53">
        <v>3.6469999999999998</v>
      </c>
      <c r="N114" s="53">
        <v>8.8699999999999992</v>
      </c>
      <c r="O114" s="53">
        <v>3.6469999999999998</v>
      </c>
      <c r="P114" s="53">
        <v>8.4</v>
      </c>
      <c r="Q114" s="53">
        <v>3.6469999999999998</v>
      </c>
      <c r="R114" s="53">
        <v>10.92</v>
      </c>
      <c r="S114" s="53">
        <v>3.6469999999999998</v>
      </c>
      <c r="T114" s="53">
        <v>8.6300000000000008</v>
      </c>
      <c r="U114" s="53">
        <v>3.6469999999999998</v>
      </c>
      <c r="V114" s="53">
        <v>9.1</v>
      </c>
      <c r="W114" s="53">
        <v>3.6469999999999998</v>
      </c>
      <c r="X114" s="53">
        <v>8.73</v>
      </c>
      <c r="Y114" s="53">
        <v>3.65</v>
      </c>
      <c r="Z114" s="53">
        <v>8.1999999999999993</v>
      </c>
      <c r="AA114" s="53">
        <v>3.6469999999999998</v>
      </c>
      <c r="AB114" s="53">
        <v>7.75</v>
      </c>
      <c r="AC114" s="53">
        <v>3.6469999999999998</v>
      </c>
      <c r="AD114" s="53">
        <v>7.6</v>
      </c>
      <c r="AE114" s="53">
        <v>3.6469999999999998</v>
      </c>
      <c r="AF114" s="53">
        <v>7.77</v>
      </c>
    </row>
    <row r="115" spans="1:32" ht="15.75" customHeight="1">
      <c r="A115" s="53">
        <v>4.1180000000000003</v>
      </c>
      <c r="B115" s="53">
        <v>9.5666666669999998</v>
      </c>
      <c r="C115" s="54">
        <v>4.1180000000000003</v>
      </c>
      <c r="D115" s="54">
        <v>8.85</v>
      </c>
      <c r="E115" s="54">
        <v>4.1180000000000003</v>
      </c>
      <c r="F115" s="54">
        <v>9.0299999999999994</v>
      </c>
      <c r="G115" s="54">
        <v>4.1180000000000003</v>
      </c>
      <c r="H115" s="54">
        <v>9.5</v>
      </c>
      <c r="I115" s="53">
        <v>4.1180000000000003</v>
      </c>
      <c r="J115" s="53">
        <v>9.3699999999999992</v>
      </c>
      <c r="K115" s="53">
        <v>4.1180000000000003</v>
      </c>
      <c r="L115" s="53">
        <v>9.35</v>
      </c>
      <c r="M115" s="53">
        <v>4.1180000000000003</v>
      </c>
      <c r="N115" s="53">
        <v>9.42</v>
      </c>
      <c r="O115" s="53">
        <v>4.1180000000000003</v>
      </c>
      <c r="P115" s="53">
        <v>8.9700000000000006</v>
      </c>
      <c r="Q115" s="53">
        <v>4.1180000000000003</v>
      </c>
      <c r="R115" s="53">
        <v>11.8</v>
      </c>
      <c r="S115" s="53">
        <v>4.1180000000000003</v>
      </c>
      <c r="T115" s="53">
        <v>9.18</v>
      </c>
      <c r="U115" s="53">
        <v>4.1180000000000003</v>
      </c>
      <c r="V115" s="53">
        <v>9.6199999999999992</v>
      </c>
      <c r="W115" s="53">
        <v>4.1180000000000003</v>
      </c>
      <c r="X115" s="53">
        <v>9.23</v>
      </c>
      <c r="Y115" s="53">
        <v>4.12</v>
      </c>
      <c r="Z115" s="53">
        <v>8.7200000000000006</v>
      </c>
      <c r="AA115" s="53">
        <v>4.1180000000000003</v>
      </c>
      <c r="AB115" s="53">
        <v>8.2200000000000006</v>
      </c>
      <c r="AC115" s="53">
        <v>4.1180000000000003</v>
      </c>
      <c r="AD115" s="53">
        <v>7.93</v>
      </c>
      <c r="AE115" s="53">
        <v>4.1180000000000003</v>
      </c>
      <c r="AF115" s="53">
        <v>8.1300000000000008</v>
      </c>
    </row>
    <row r="116" spans="1:32" ht="15.75" customHeight="1">
      <c r="A116" s="53">
        <v>4.7229999999999999</v>
      </c>
      <c r="B116" s="53">
        <v>10.4</v>
      </c>
      <c r="C116" s="54">
        <v>4.7229999999999999</v>
      </c>
      <c r="D116" s="54">
        <v>9.68</v>
      </c>
      <c r="E116" s="54">
        <v>4.7229999999999999</v>
      </c>
      <c r="F116" s="54">
        <v>9.85</v>
      </c>
      <c r="G116" s="54">
        <v>4.7229999999999999</v>
      </c>
      <c r="H116" s="54">
        <v>10.32</v>
      </c>
      <c r="I116" s="53">
        <v>4.7229999999999999</v>
      </c>
      <c r="J116" s="53">
        <v>10.119999999999999</v>
      </c>
      <c r="K116" s="53">
        <v>4.7229999999999999</v>
      </c>
      <c r="L116" s="53">
        <v>10.18</v>
      </c>
      <c r="M116" s="53">
        <v>4.7229999999999999</v>
      </c>
      <c r="N116" s="53">
        <v>10.25</v>
      </c>
      <c r="O116" s="53">
        <v>4.7229999999999999</v>
      </c>
      <c r="P116" s="53">
        <v>9.7799999999999994</v>
      </c>
      <c r="Q116" s="53">
        <v>4.7229999999999999</v>
      </c>
      <c r="R116" s="53">
        <v>12.78</v>
      </c>
      <c r="S116" s="53">
        <v>4.7229999999999999</v>
      </c>
      <c r="T116" s="53">
        <v>10.02</v>
      </c>
      <c r="U116" s="53">
        <v>4.7229999999999999</v>
      </c>
      <c r="V116" s="53">
        <v>10.45</v>
      </c>
      <c r="W116" s="53">
        <v>4.7229999999999999</v>
      </c>
      <c r="X116" s="53">
        <v>10.02</v>
      </c>
      <c r="Y116" s="53">
        <v>4.72</v>
      </c>
      <c r="Z116" s="53">
        <v>9.48</v>
      </c>
      <c r="AA116" s="53">
        <v>4.7229999999999999</v>
      </c>
      <c r="AB116" s="53">
        <v>8.98</v>
      </c>
      <c r="AC116" s="53">
        <v>4.7229999999999999</v>
      </c>
      <c r="AD116" s="53">
        <v>8.65</v>
      </c>
      <c r="AE116" s="53">
        <v>4.7229999999999999</v>
      </c>
      <c r="AF116" s="53">
        <v>8.8800000000000008</v>
      </c>
    </row>
    <row r="117" spans="1:32" ht="15.75" customHeight="1">
      <c r="A117" s="53">
        <v>4.8049999999999997</v>
      </c>
      <c r="B117" s="53">
        <v>11.133333329999999</v>
      </c>
      <c r="C117" s="54">
        <v>4.8049999999999997</v>
      </c>
      <c r="D117" s="54">
        <v>10.7</v>
      </c>
      <c r="E117" s="54">
        <v>4.8049999999999997</v>
      </c>
      <c r="F117" s="54">
        <v>10.88</v>
      </c>
      <c r="G117" s="54">
        <v>4.8049999999999997</v>
      </c>
      <c r="H117" s="54">
        <v>11.35</v>
      </c>
      <c r="I117" s="53">
        <v>4.8049999999999997</v>
      </c>
      <c r="J117" s="53">
        <v>11.03</v>
      </c>
      <c r="K117" s="53">
        <v>4.8049999999999997</v>
      </c>
      <c r="L117" s="53">
        <v>11.03</v>
      </c>
      <c r="M117" s="53">
        <v>4.8049999999999997</v>
      </c>
      <c r="N117" s="53">
        <v>11.05</v>
      </c>
      <c r="O117" s="53">
        <v>4.8049999999999997</v>
      </c>
      <c r="P117" s="53">
        <v>10.57</v>
      </c>
      <c r="Q117" s="53">
        <v>4.8049999999999997</v>
      </c>
      <c r="R117" s="53">
        <v>13.52</v>
      </c>
      <c r="S117" s="53">
        <v>4.8049999999999997</v>
      </c>
      <c r="T117" s="53">
        <v>10.88</v>
      </c>
      <c r="U117" s="53">
        <v>4.8049999999999997</v>
      </c>
      <c r="V117" s="53">
        <v>11.28</v>
      </c>
      <c r="W117" s="53">
        <v>4.8049999999999997</v>
      </c>
      <c r="X117" s="53">
        <v>10.93</v>
      </c>
      <c r="Y117" s="53">
        <v>4.8099999999999996</v>
      </c>
      <c r="Z117" s="53">
        <v>10.33</v>
      </c>
      <c r="AA117" s="53">
        <v>4.8049999999999997</v>
      </c>
      <c r="AB117" s="53">
        <v>9.83</v>
      </c>
      <c r="AC117" s="53">
        <v>4.8049999999999997</v>
      </c>
      <c r="AD117" s="53">
        <v>9.7200000000000006</v>
      </c>
      <c r="AE117" s="53">
        <v>4.8049999999999997</v>
      </c>
      <c r="AF117" s="53">
        <v>9.9</v>
      </c>
    </row>
    <row r="118" spans="1:32" ht="15.75" customHeight="1">
      <c r="A118" s="53">
        <v>10.353</v>
      </c>
      <c r="B118" s="53">
        <v>17.583333329999999</v>
      </c>
      <c r="C118" s="54">
        <v>10.356</v>
      </c>
      <c r="D118" s="54">
        <v>14.97</v>
      </c>
      <c r="E118" s="54">
        <v>10.356</v>
      </c>
      <c r="F118" s="54">
        <v>15</v>
      </c>
      <c r="G118" s="54">
        <v>10.356</v>
      </c>
      <c r="H118" s="54">
        <v>15.52</v>
      </c>
      <c r="I118" s="53">
        <v>10.323</v>
      </c>
      <c r="J118" s="53">
        <v>15.85</v>
      </c>
      <c r="K118" s="53">
        <v>10.353</v>
      </c>
      <c r="L118" s="53">
        <v>17.079999999999998</v>
      </c>
      <c r="M118" s="53">
        <v>10.356999999999999</v>
      </c>
      <c r="N118" s="53">
        <v>15.7</v>
      </c>
      <c r="O118" s="53">
        <v>10.353</v>
      </c>
      <c r="P118" s="53">
        <v>16.079999999999998</v>
      </c>
      <c r="Q118" s="53">
        <v>10.356999999999999</v>
      </c>
      <c r="R118" s="53">
        <v>16.82</v>
      </c>
      <c r="S118" s="53">
        <v>10.324999999999999</v>
      </c>
      <c r="T118" s="53">
        <v>15.83</v>
      </c>
      <c r="U118" s="53">
        <v>9.7650000000000006</v>
      </c>
      <c r="V118" s="53">
        <v>16.57</v>
      </c>
      <c r="W118" s="53">
        <v>9.7949999999999999</v>
      </c>
      <c r="X118" s="53">
        <v>16.03</v>
      </c>
      <c r="Y118" s="53">
        <v>10.35</v>
      </c>
      <c r="Z118" s="53">
        <v>14.63</v>
      </c>
      <c r="AA118" s="53">
        <v>10.353</v>
      </c>
      <c r="AB118" s="53">
        <v>13.68</v>
      </c>
      <c r="AC118" s="53">
        <v>10.353</v>
      </c>
      <c r="AD118" s="53">
        <v>13.4</v>
      </c>
      <c r="AE118" s="53">
        <v>10.353</v>
      </c>
      <c r="AF118" s="53">
        <v>14.02</v>
      </c>
    </row>
    <row r="119" spans="1:32" ht="15.75" customHeight="1">
      <c r="A119" s="53">
        <v>13.180999999999999</v>
      </c>
      <c r="B119" s="53">
        <v>19.06666667</v>
      </c>
      <c r="C119" s="54">
        <v>13.183</v>
      </c>
      <c r="D119" s="54">
        <v>15.23</v>
      </c>
      <c r="E119" s="54">
        <v>13.183</v>
      </c>
      <c r="F119" s="54">
        <v>15.37</v>
      </c>
      <c r="G119" s="54">
        <v>13.183</v>
      </c>
      <c r="H119" s="54">
        <v>15.73</v>
      </c>
      <c r="I119" s="53">
        <v>13.183</v>
      </c>
      <c r="J119" s="53">
        <v>15.5</v>
      </c>
      <c r="K119" s="53">
        <v>13.180999999999999</v>
      </c>
      <c r="L119" s="53">
        <v>16.899999999999999</v>
      </c>
      <c r="M119" s="53">
        <v>13.180999999999999</v>
      </c>
      <c r="N119" s="53">
        <v>16.899999999999999</v>
      </c>
      <c r="O119" s="53">
        <v>13.180999999999999</v>
      </c>
      <c r="P119" s="53">
        <v>15.72</v>
      </c>
      <c r="Q119" s="53">
        <v>13.185</v>
      </c>
      <c r="R119" s="53">
        <v>17.57</v>
      </c>
      <c r="S119" s="53">
        <v>13.185</v>
      </c>
      <c r="T119" s="53">
        <v>15.83</v>
      </c>
      <c r="U119" s="53">
        <v>12.625</v>
      </c>
      <c r="V119" s="53">
        <v>16.3</v>
      </c>
      <c r="W119" s="53">
        <v>13.180999999999999</v>
      </c>
      <c r="X119" s="53">
        <v>16.77</v>
      </c>
      <c r="Y119" s="53">
        <v>13.18</v>
      </c>
      <c r="Z119" s="53">
        <v>14.95</v>
      </c>
      <c r="AA119" s="53">
        <v>13.180999999999999</v>
      </c>
      <c r="AB119" s="53">
        <v>14.42</v>
      </c>
      <c r="AC119" s="53">
        <v>13.180999999999999</v>
      </c>
      <c r="AD119" s="53">
        <v>13.9</v>
      </c>
      <c r="AE119" s="53">
        <v>13.180999999999999</v>
      </c>
      <c r="AF119" s="53">
        <v>14.38</v>
      </c>
    </row>
    <row r="120" spans="1:32" ht="15.75" customHeight="1">
      <c r="A120" s="53">
        <v>10.977</v>
      </c>
      <c r="B120" s="53">
        <v>18.383333329999999</v>
      </c>
      <c r="C120" s="54">
        <v>13.632</v>
      </c>
      <c r="D120" s="54">
        <v>16.13</v>
      </c>
      <c r="E120" s="54">
        <v>13.632</v>
      </c>
      <c r="F120" s="54">
        <v>16.32</v>
      </c>
      <c r="G120" s="54">
        <v>13.632</v>
      </c>
      <c r="H120" s="54">
        <v>16.670000000000002</v>
      </c>
      <c r="I120" s="53">
        <v>13.632</v>
      </c>
      <c r="J120" s="53">
        <v>16.38</v>
      </c>
      <c r="K120" s="53">
        <v>13.63</v>
      </c>
      <c r="L120" s="53">
        <v>17.8</v>
      </c>
      <c r="M120" s="53">
        <v>13.634</v>
      </c>
      <c r="N120" s="53">
        <v>16.78</v>
      </c>
      <c r="O120" s="53">
        <v>13.63</v>
      </c>
      <c r="P120" s="53">
        <v>16.62</v>
      </c>
      <c r="Q120" s="53">
        <v>13.634</v>
      </c>
      <c r="R120" s="53">
        <v>18.37</v>
      </c>
      <c r="S120" s="53">
        <v>13.634</v>
      </c>
      <c r="T120" s="53">
        <v>16.63</v>
      </c>
      <c r="U120" s="53">
        <v>13.074</v>
      </c>
      <c r="V120" s="53">
        <v>17.13</v>
      </c>
      <c r="W120" s="53">
        <v>13.63</v>
      </c>
      <c r="X120" s="53">
        <v>17.670000000000002</v>
      </c>
      <c r="Y120" s="53">
        <v>13.63</v>
      </c>
      <c r="Z120" s="53">
        <v>15.83</v>
      </c>
      <c r="AA120" s="53">
        <v>13.63</v>
      </c>
      <c r="AB120" s="53">
        <v>15.35</v>
      </c>
      <c r="AC120" s="53">
        <v>13.63</v>
      </c>
      <c r="AD120" s="53">
        <v>14.9</v>
      </c>
      <c r="AE120" s="53">
        <v>13.63</v>
      </c>
      <c r="AF120" s="53">
        <v>15.3</v>
      </c>
    </row>
    <row r="121" spans="1:32" ht="15.75" customHeight="1">
      <c r="A121" s="53">
        <v>11.567</v>
      </c>
      <c r="B121" s="53">
        <v>19.333333329999999</v>
      </c>
      <c r="C121" s="54">
        <v>14.222</v>
      </c>
      <c r="D121" s="54">
        <v>17.55</v>
      </c>
      <c r="E121" s="54">
        <v>14.222</v>
      </c>
      <c r="F121" s="54">
        <v>17.75</v>
      </c>
      <c r="G121" s="54">
        <v>14.222</v>
      </c>
      <c r="H121" s="54">
        <v>18.149999999999999</v>
      </c>
      <c r="I121" s="53">
        <v>14.222</v>
      </c>
      <c r="J121" s="53">
        <v>17.77</v>
      </c>
      <c r="K121" s="53">
        <v>14.22</v>
      </c>
      <c r="L121" s="53">
        <v>19.27</v>
      </c>
      <c r="M121" s="53">
        <v>14.224</v>
      </c>
      <c r="N121" s="53">
        <v>18.18</v>
      </c>
      <c r="O121" s="53">
        <v>14.22</v>
      </c>
      <c r="P121" s="53">
        <v>18.07</v>
      </c>
      <c r="Q121" s="53">
        <v>14.224</v>
      </c>
      <c r="R121" s="53">
        <v>19.829999999999998</v>
      </c>
      <c r="S121" s="53">
        <v>14.22</v>
      </c>
      <c r="T121" s="53">
        <v>19.37</v>
      </c>
      <c r="U121" s="53">
        <v>13.664</v>
      </c>
      <c r="V121" s="53">
        <v>18.57</v>
      </c>
      <c r="W121" s="53">
        <v>14.22</v>
      </c>
      <c r="X121" s="53">
        <v>19.22</v>
      </c>
      <c r="Y121" s="53">
        <v>14.22</v>
      </c>
      <c r="Z121" s="53">
        <v>17.329999999999998</v>
      </c>
      <c r="AA121" s="53">
        <v>14.22</v>
      </c>
      <c r="AB121" s="53">
        <v>16.829999999999998</v>
      </c>
      <c r="AC121" s="53">
        <v>14.22</v>
      </c>
      <c r="AD121" s="53">
        <v>16.43</v>
      </c>
      <c r="AE121" s="53">
        <v>14.22</v>
      </c>
      <c r="AF121" s="53">
        <v>16.75</v>
      </c>
    </row>
    <row r="122" spans="1:32" ht="15.75" customHeight="1">
      <c r="A122" s="53">
        <v>11.839</v>
      </c>
      <c r="B122" s="53">
        <v>16.31666667</v>
      </c>
      <c r="C122" s="54">
        <v>11.840999999999999</v>
      </c>
      <c r="D122" s="54">
        <v>12.8</v>
      </c>
      <c r="E122" s="54">
        <v>11.840999999999999</v>
      </c>
      <c r="F122" s="54">
        <v>12.97</v>
      </c>
      <c r="G122" s="54">
        <v>11.840999999999999</v>
      </c>
      <c r="H122" s="54">
        <v>13.38</v>
      </c>
      <c r="I122" s="53">
        <v>11.840999999999999</v>
      </c>
      <c r="J122" s="53">
        <v>13.08</v>
      </c>
      <c r="K122" s="53">
        <v>11.839</v>
      </c>
      <c r="L122" s="53">
        <v>14.55</v>
      </c>
      <c r="M122" s="53">
        <v>11.843</v>
      </c>
      <c r="N122" s="53">
        <v>13.6</v>
      </c>
      <c r="O122" s="53">
        <v>11.839</v>
      </c>
      <c r="P122" s="53">
        <v>13.18</v>
      </c>
      <c r="Q122" s="53">
        <v>11.843</v>
      </c>
      <c r="R122" s="53">
        <v>14.18</v>
      </c>
      <c r="S122" s="53">
        <v>11.839</v>
      </c>
      <c r="T122" s="53">
        <v>14.8</v>
      </c>
      <c r="U122" s="53">
        <v>11.282999999999999</v>
      </c>
      <c r="V122" s="53">
        <v>13.88</v>
      </c>
      <c r="W122" s="53">
        <v>11.839</v>
      </c>
      <c r="X122" s="53">
        <v>14.38</v>
      </c>
      <c r="Y122" s="53">
        <v>11.84</v>
      </c>
      <c r="Z122" s="53">
        <v>12.72</v>
      </c>
      <c r="AA122" s="53">
        <v>11.839</v>
      </c>
      <c r="AB122" s="53">
        <v>12.02</v>
      </c>
      <c r="AC122" s="53">
        <v>11.839</v>
      </c>
      <c r="AD122" s="53">
        <v>11.72</v>
      </c>
      <c r="AE122" s="53">
        <v>11.839</v>
      </c>
      <c r="AF122" s="53">
        <v>12.22</v>
      </c>
    </row>
    <row r="123" spans="1:32" ht="15.75" customHeight="1">
      <c r="A123" s="53">
        <v>8.5020000000000007</v>
      </c>
      <c r="B123" s="53">
        <v>12.46666667</v>
      </c>
      <c r="C123" s="54">
        <v>8.8190000000000008</v>
      </c>
      <c r="D123" s="54">
        <v>11</v>
      </c>
      <c r="E123" s="54">
        <v>8.8190000000000008</v>
      </c>
      <c r="F123" s="54">
        <v>11.18</v>
      </c>
      <c r="G123" s="54">
        <v>8.8190000000000008</v>
      </c>
      <c r="H123" s="54">
        <v>11.52</v>
      </c>
      <c r="I123" s="53">
        <v>8.8190000000000008</v>
      </c>
      <c r="J123" s="53">
        <v>11.35</v>
      </c>
      <c r="K123" s="53">
        <v>8.8170000000000002</v>
      </c>
      <c r="L123" s="53">
        <v>12.97</v>
      </c>
      <c r="M123" s="53">
        <v>8.5020000000000007</v>
      </c>
      <c r="N123" s="53">
        <v>12.13</v>
      </c>
      <c r="O123" s="53">
        <v>8.8170000000000002</v>
      </c>
      <c r="P123" s="53">
        <v>11.58</v>
      </c>
      <c r="Q123" s="53">
        <v>7.98</v>
      </c>
      <c r="R123" s="53">
        <v>12.78</v>
      </c>
      <c r="S123" s="53">
        <v>7.9420000000000002</v>
      </c>
      <c r="T123" s="53">
        <v>12.43</v>
      </c>
      <c r="U123" s="53">
        <v>7.7729999999999997</v>
      </c>
      <c r="V123" s="53">
        <v>12.45</v>
      </c>
      <c r="W123" s="53">
        <v>8.8170000000000002</v>
      </c>
      <c r="X123" s="53">
        <v>12.67</v>
      </c>
      <c r="Y123" s="53">
        <v>8.82</v>
      </c>
      <c r="Z123" s="53">
        <v>10.9</v>
      </c>
      <c r="AA123" s="53">
        <v>8.8170000000000002</v>
      </c>
      <c r="AB123" s="53">
        <v>10.25</v>
      </c>
      <c r="AC123" s="53">
        <v>8.8170000000000002</v>
      </c>
      <c r="AD123" s="53">
        <v>9.98</v>
      </c>
      <c r="AE123" s="53">
        <v>8.8170000000000002</v>
      </c>
      <c r="AF123" s="53">
        <v>10.43</v>
      </c>
    </row>
    <row r="124" spans="1:32" ht="15.75" customHeight="1">
      <c r="A124" s="53">
        <v>5.1680000000000001</v>
      </c>
      <c r="B124" s="53">
        <v>12.233333330000001</v>
      </c>
      <c r="C124" s="54">
        <v>7.0389999999999997</v>
      </c>
      <c r="D124" s="54">
        <v>10.43</v>
      </c>
      <c r="E124" s="54">
        <v>7.0389999999999997</v>
      </c>
      <c r="F124" s="54">
        <v>10.8</v>
      </c>
      <c r="G124" s="54">
        <v>7.0389999999999997</v>
      </c>
      <c r="H124" s="54">
        <v>10.98</v>
      </c>
      <c r="I124" s="53">
        <v>7.0389999999999997</v>
      </c>
      <c r="J124" s="53">
        <v>10.93</v>
      </c>
      <c r="K124" s="53">
        <v>7.0389999999999997</v>
      </c>
      <c r="L124" s="53">
        <v>10.93</v>
      </c>
      <c r="M124" s="53">
        <v>7.0389999999999997</v>
      </c>
      <c r="N124" s="53">
        <v>10.9</v>
      </c>
      <c r="O124" s="53">
        <v>7.0389999999999997</v>
      </c>
      <c r="P124" s="53">
        <v>10.55</v>
      </c>
      <c r="Q124" s="53">
        <v>7.0389999999999997</v>
      </c>
      <c r="R124" s="53">
        <v>11.15</v>
      </c>
      <c r="S124" s="53">
        <v>7.0389999999999997</v>
      </c>
      <c r="T124" s="53">
        <v>11.13</v>
      </c>
      <c r="U124" s="53">
        <v>5.7009999999999996</v>
      </c>
      <c r="V124" s="53">
        <v>12.6</v>
      </c>
      <c r="W124" s="53">
        <v>7.0389999999999997</v>
      </c>
      <c r="X124" s="53">
        <v>10.38</v>
      </c>
      <c r="Y124" s="53">
        <v>7.04</v>
      </c>
      <c r="Z124" s="53">
        <v>10.23</v>
      </c>
      <c r="AA124" s="53">
        <v>7.0389999999999997</v>
      </c>
      <c r="AB124" s="53">
        <v>9.82</v>
      </c>
      <c r="AC124" s="53">
        <v>7.0389999999999997</v>
      </c>
      <c r="AD124" s="53">
        <v>9.7200000000000006</v>
      </c>
      <c r="AE124" s="53">
        <v>7.0389999999999997</v>
      </c>
      <c r="AF124" s="53">
        <v>9.85</v>
      </c>
    </row>
    <row r="125" spans="1:32" ht="15.75" customHeight="1">
      <c r="A125" s="53">
        <v>1.512</v>
      </c>
      <c r="B125" s="53">
        <v>3.983333333</v>
      </c>
      <c r="C125" s="54">
        <v>1.512</v>
      </c>
      <c r="D125" s="54">
        <v>3.67</v>
      </c>
      <c r="E125" s="54">
        <v>1.512</v>
      </c>
      <c r="F125" s="54">
        <v>3.68</v>
      </c>
      <c r="G125" s="54">
        <v>1.512</v>
      </c>
      <c r="H125" s="54">
        <v>4.18</v>
      </c>
      <c r="I125" s="53">
        <v>1.512</v>
      </c>
      <c r="J125" s="53">
        <v>3.78</v>
      </c>
      <c r="K125" s="53">
        <v>1.512</v>
      </c>
      <c r="L125" s="53">
        <v>4.22</v>
      </c>
      <c r="M125" s="53">
        <v>1.512</v>
      </c>
      <c r="N125" s="53">
        <v>3.93</v>
      </c>
      <c r="O125" s="53">
        <v>1.512</v>
      </c>
      <c r="P125" s="53">
        <v>3.9</v>
      </c>
      <c r="Q125" s="53">
        <v>1.512</v>
      </c>
      <c r="R125" s="53">
        <v>4.28</v>
      </c>
      <c r="S125" s="53">
        <v>1.512</v>
      </c>
      <c r="T125" s="53">
        <v>4.13</v>
      </c>
      <c r="U125" s="53">
        <v>1.512</v>
      </c>
      <c r="V125" s="53">
        <v>3.95</v>
      </c>
      <c r="W125" s="53">
        <v>1.512</v>
      </c>
      <c r="X125" s="53">
        <v>3.6</v>
      </c>
      <c r="Y125" s="53">
        <v>1.51</v>
      </c>
      <c r="Z125" s="53">
        <v>3.55</v>
      </c>
      <c r="AA125" s="53">
        <v>1.512</v>
      </c>
      <c r="AB125" s="53">
        <v>3.47</v>
      </c>
      <c r="AC125" s="53">
        <v>1.512</v>
      </c>
      <c r="AD125" s="53">
        <v>3.53</v>
      </c>
      <c r="AE125" s="53">
        <v>1.512</v>
      </c>
      <c r="AF125" s="53">
        <v>3.53</v>
      </c>
    </row>
    <row r="126" spans="1:32" ht="15.75" customHeight="1">
      <c r="A126" s="53">
        <v>2.3069999999999999</v>
      </c>
      <c r="B126" s="53">
        <v>5.55</v>
      </c>
      <c r="C126" s="54">
        <v>2.3069999999999999</v>
      </c>
      <c r="D126" s="54">
        <v>4.63</v>
      </c>
      <c r="E126" s="54">
        <v>2.3069999999999999</v>
      </c>
      <c r="F126" s="54">
        <v>4.72</v>
      </c>
      <c r="G126" s="54">
        <v>2.3069999999999999</v>
      </c>
      <c r="H126" s="54">
        <v>5</v>
      </c>
      <c r="I126" s="53">
        <v>2.3069999999999999</v>
      </c>
      <c r="J126" s="53">
        <v>5</v>
      </c>
      <c r="K126" s="53">
        <v>2.3069999999999999</v>
      </c>
      <c r="L126" s="53">
        <v>5.08</v>
      </c>
      <c r="M126" s="53">
        <v>2.3069999999999999</v>
      </c>
      <c r="N126" s="53">
        <v>4.82</v>
      </c>
      <c r="O126" s="53">
        <v>2.3069999999999999</v>
      </c>
      <c r="P126" s="53">
        <v>4.82</v>
      </c>
      <c r="Q126" s="53">
        <v>2.3069999999999999</v>
      </c>
      <c r="R126" s="53">
        <v>5.6</v>
      </c>
      <c r="S126" s="53">
        <v>2.3069999999999999</v>
      </c>
      <c r="T126" s="53">
        <v>4.8499999999999996</v>
      </c>
      <c r="U126" s="53">
        <v>2.3069999999999999</v>
      </c>
      <c r="V126" s="53">
        <v>4.82</v>
      </c>
      <c r="W126" s="53">
        <v>2.3069999999999999</v>
      </c>
      <c r="X126" s="53">
        <v>4.78</v>
      </c>
      <c r="Y126" s="53">
        <v>2.31</v>
      </c>
      <c r="Z126" s="53">
        <v>4.6500000000000004</v>
      </c>
      <c r="AA126" s="53">
        <v>2.3069999999999999</v>
      </c>
      <c r="AB126" s="53">
        <v>4.25</v>
      </c>
      <c r="AC126" s="53">
        <v>2.3069999999999999</v>
      </c>
      <c r="AD126" s="53">
        <v>4.55</v>
      </c>
      <c r="AE126" s="53">
        <v>2.3069999999999999</v>
      </c>
      <c r="AF126" s="53">
        <v>4.33</v>
      </c>
    </row>
    <row r="127" spans="1:32" ht="15.75" customHeight="1">
      <c r="A127" s="53">
        <v>2.391</v>
      </c>
      <c r="B127" s="53">
        <v>7.0333333329999999</v>
      </c>
      <c r="C127" s="54">
        <v>2.391</v>
      </c>
      <c r="D127" s="54">
        <v>5.03</v>
      </c>
      <c r="E127" s="54">
        <v>2.391</v>
      </c>
      <c r="F127" s="54">
        <v>5.32</v>
      </c>
      <c r="G127" s="54">
        <v>2.391</v>
      </c>
      <c r="H127" s="54">
        <v>5.6</v>
      </c>
      <c r="I127" s="53">
        <v>2.391</v>
      </c>
      <c r="J127" s="53">
        <v>5.45</v>
      </c>
      <c r="K127" s="53">
        <v>2.391</v>
      </c>
      <c r="L127" s="53">
        <v>5.72</v>
      </c>
      <c r="M127" s="53">
        <v>2.391</v>
      </c>
      <c r="N127" s="53">
        <v>5.37</v>
      </c>
      <c r="O127" s="53">
        <v>2.391</v>
      </c>
      <c r="P127" s="53">
        <v>5.23</v>
      </c>
      <c r="Q127" s="53">
        <v>2.391</v>
      </c>
      <c r="R127" s="53">
        <v>6.27</v>
      </c>
      <c r="S127" s="53">
        <v>2.391</v>
      </c>
      <c r="T127" s="53">
        <v>5.37</v>
      </c>
      <c r="U127" s="53">
        <v>2.391</v>
      </c>
      <c r="V127" s="53">
        <v>5.23</v>
      </c>
      <c r="W127" s="53">
        <v>2.391</v>
      </c>
      <c r="X127" s="53">
        <v>5.18</v>
      </c>
      <c r="Y127" s="53">
        <v>2.39</v>
      </c>
      <c r="Z127" s="53">
        <v>5.15</v>
      </c>
      <c r="AA127" s="53">
        <v>2.391</v>
      </c>
      <c r="AB127" s="53">
        <v>4.72</v>
      </c>
      <c r="AC127" s="53">
        <v>2.391</v>
      </c>
      <c r="AD127" s="53">
        <v>4.7300000000000004</v>
      </c>
      <c r="AE127" s="53">
        <v>2.391</v>
      </c>
      <c r="AF127" s="53">
        <v>4.83</v>
      </c>
    </row>
    <row r="128" spans="1:32" ht="15.75" customHeight="1">
      <c r="A128" s="53">
        <v>2.6680000000000001</v>
      </c>
      <c r="B128" s="53">
        <v>7.3833333330000004</v>
      </c>
      <c r="C128" s="54">
        <v>2.6680000000000001</v>
      </c>
      <c r="D128" s="54">
        <v>6.08</v>
      </c>
      <c r="E128" s="54">
        <v>2.6680000000000001</v>
      </c>
      <c r="F128" s="54">
        <v>6.18</v>
      </c>
      <c r="G128" s="54">
        <v>2.6680000000000001</v>
      </c>
      <c r="H128" s="54">
        <v>6.47</v>
      </c>
      <c r="I128" s="53">
        <v>2.6680000000000001</v>
      </c>
      <c r="J128" s="53">
        <v>6.8</v>
      </c>
      <c r="K128" s="53">
        <v>2.6680000000000001</v>
      </c>
      <c r="L128" s="53">
        <v>6.3</v>
      </c>
      <c r="M128" s="53">
        <v>2.6680000000000001</v>
      </c>
      <c r="N128" s="53">
        <v>6.65</v>
      </c>
      <c r="O128" s="53">
        <v>2.6680000000000001</v>
      </c>
      <c r="P128" s="53">
        <v>6.8</v>
      </c>
      <c r="Q128" s="53">
        <v>2.6680000000000001</v>
      </c>
      <c r="R128" s="53">
        <v>6.82</v>
      </c>
      <c r="S128" s="53">
        <v>2.6680000000000001</v>
      </c>
      <c r="T128" s="53">
        <v>6.72</v>
      </c>
      <c r="U128" s="53">
        <v>2.6680000000000001</v>
      </c>
      <c r="V128" s="53">
        <v>6.3</v>
      </c>
      <c r="W128" s="53">
        <v>2.6680000000000001</v>
      </c>
      <c r="X128" s="53">
        <v>5.77</v>
      </c>
      <c r="Y128" s="53">
        <v>2.67</v>
      </c>
      <c r="Z128" s="53">
        <v>5.63</v>
      </c>
      <c r="AA128" s="53">
        <v>2.6680000000000001</v>
      </c>
      <c r="AB128" s="53">
        <v>5.37</v>
      </c>
      <c r="AC128" s="53">
        <v>2.6680000000000001</v>
      </c>
      <c r="AD128" s="53">
        <v>5.77</v>
      </c>
      <c r="AE128" s="53">
        <v>2.6680000000000001</v>
      </c>
      <c r="AF128" s="53">
        <v>5.45</v>
      </c>
    </row>
    <row r="129" spans="1:32" ht="15.75" customHeight="1">
      <c r="A129" s="53">
        <v>1.9510000000000001</v>
      </c>
      <c r="B129" s="53">
        <v>5.05</v>
      </c>
      <c r="C129" s="54">
        <v>1.9510000000000001</v>
      </c>
      <c r="D129" s="54">
        <v>4.1500000000000004</v>
      </c>
      <c r="E129" s="54">
        <v>1.9510000000000001</v>
      </c>
      <c r="F129" s="54">
        <v>4.1500000000000004</v>
      </c>
      <c r="G129" s="54">
        <v>1.9510000000000001</v>
      </c>
      <c r="H129" s="54">
        <v>4.33</v>
      </c>
      <c r="I129" s="53">
        <v>1.9510000000000001</v>
      </c>
      <c r="J129" s="53">
        <v>4.33</v>
      </c>
      <c r="K129" s="53">
        <v>1.9510000000000001</v>
      </c>
      <c r="L129" s="53">
        <v>5.03</v>
      </c>
      <c r="M129" s="53">
        <v>1.9510000000000001</v>
      </c>
      <c r="N129" s="53">
        <v>4.12</v>
      </c>
      <c r="O129" s="53">
        <v>1.9510000000000001</v>
      </c>
      <c r="P129" s="53">
        <v>4.38</v>
      </c>
      <c r="Q129" s="53">
        <v>1.9510000000000001</v>
      </c>
      <c r="R129" s="53">
        <v>5.4</v>
      </c>
      <c r="S129" s="53">
        <v>1.9510000000000001</v>
      </c>
      <c r="T129" s="53">
        <v>4.6500000000000004</v>
      </c>
      <c r="U129" s="53">
        <v>1.9510000000000001</v>
      </c>
      <c r="V129" s="53">
        <v>4.47</v>
      </c>
      <c r="W129" s="53">
        <v>1.9510000000000001</v>
      </c>
      <c r="X129" s="53">
        <v>4.37</v>
      </c>
      <c r="Y129" s="53">
        <v>1.95</v>
      </c>
      <c r="Z129" s="53">
        <v>3.73</v>
      </c>
      <c r="AA129" s="53">
        <v>1.9510000000000001</v>
      </c>
      <c r="AB129" s="53">
        <v>3.6</v>
      </c>
      <c r="AC129" s="53">
        <v>1.9510000000000001</v>
      </c>
      <c r="AD129" s="53">
        <v>3.52</v>
      </c>
      <c r="AE129" s="53">
        <v>1.9510000000000001</v>
      </c>
      <c r="AF129" s="53">
        <v>3.52</v>
      </c>
    </row>
    <row r="130" spans="1:32" ht="15.75" customHeight="1">
      <c r="A130" s="53">
        <v>2.9980000000000002</v>
      </c>
      <c r="B130" s="53">
        <v>7.733333333</v>
      </c>
      <c r="C130" s="54">
        <v>2.9980000000000002</v>
      </c>
      <c r="D130" s="54">
        <v>5.65</v>
      </c>
      <c r="E130" s="54">
        <v>2.9980000000000002</v>
      </c>
      <c r="F130" s="54">
        <v>5.38</v>
      </c>
      <c r="G130" s="54">
        <v>2.9980000000000002</v>
      </c>
      <c r="H130" s="54">
        <v>5.67</v>
      </c>
      <c r="I130" s="53">
        <v>2.9980000000000002</v>
      </c>
      <c r="J130" s="53">
        <v>5.68</v>
      </c>
      <c r="K130" s="53">
        <v>2.9980000000000002</v>
      </c>
      <c r="L130" s="53">
        <v>5.78</v>
      </c>
      <c r="M130" s="53">
        <v>2.9980000000000002</v>
      </c>
      <c r="N130" s="53">
        <v>5.83</v>
      </c>
      <c r="O130" s="53">
        <v>2.9980000000000002</v>
      </c>
      <c r="P130" s="53">
        <v>6.28</v>
      </c>
      <c r="Q130" s="53">
        <v>2.9980000000000002</v>
      </c>
      <c r="R130" s="53">
        <v>7.47</v>
      </c>
      <c r="S130" s="53">
        <v>2.9980000000000002</v>
      </c>
      <c r="T130" s="53">
        <v>5.7</v>
      </c>
      <c r="U130" s="53">
        <v>2.9980000000000002</v>
      </c>
      <c r="V130" s="53">
        <v>5.83</v>
      </c>
      <c r="W130" s="53">
        <v>2.9980000000000002</v>
      </c>
      <c r="X130" s="53">
        <v>5.25</v>
      </c>
      <c r="Y130" s="53">
        <v>3</v>
      </c>
      <c r="Z130" s="53">
        <v>5.18</v>
      </c>
      <c r="AA130" s="53">
        <v>2.9980000000000002</v>
      </c>
      <c r="AB130" s="53">
        <v>5.0999999999999996</v>
      </c>
      <c r="AC130" s="53">
        <v>2.9980000000000002</v>
      </c>
      <c r="AD130" s="53">
        <v>5.0999999999999996</v>
      </c>
      <c r="AE130" s="53">
        <v>2.9980000000000002</v>
      </c>
      <c r="AF130" s="53">
        <v>5.25</v>
      </c>
    </row>
    <row r="131" spans="1:32" ht="15.75" customHeight="1">
      <c r="A131" s="53">
        <v>4.6619999999999999</v>
      </c>
      <c r="B131" s="53">
        <v>11.1</v>
      </c>
      <c r="C131" s="54">
        <v>4.6619999999999999</v>
      </c>
      <c r="D131" s="54">
        <v>8.9</v>
      </c>
      <c r="E131" s="54">
        <v>4.6619999999999999</v>
      </c>
      <c r="F131" s="54">
        <v>8.85</v>
      </c>
      <c r="G131" s="54">
        <v>4.6619999999999999</v>
      </c>
      <c r="H131" s="54">
        <v>8.85</v>
      </c>
      <c r="I131" s="53">
        <v>4.6619999999999999</v>
      </c>
      <c r="J131" s="53">
        <v>8.9</v>
      </c>
      <c r="K131" s="53">
        <v>4.6619999999999999</v>
      </c>
      <c r="L131" s="53">
        <v>9.3699999999999992</v>
      </c>
      <c r="M131" s="53">
        <v>4.6619999999999999</v>
      </c>
      <c r="N131" s="53">
        <v>9.0500000000000007</v>
      </c>
      <c r="O131" s="53">
        <v>4.6619999999999999</v>
      </c>
      <c r="P131" s="53">
        <v>9.27</v>
      </c>
      <c r="Q131" s="53">
        <v>4.6619999999999999</v>
      </c>
      <c r="R131" s="53">
        <v>10.78</v>
      </c>
      <c r="S131" s="53">
        <v>4.6619999999999999</v>
      </c>
      <c r="T131" s="53">
        <v>8.68</v>
      </c>
      <c r="U131" s="53">
        <v>4.6619999999999999</v>
      </c>
      <c r="V131" s="53">
        <v>9.0500000000000007</v>
      </c>
      <c r="W131" s="53">
        <v>4.6619999999999999</v>
      </c>
      <c r="X131" s="53">
        <v>8.42</v>
      </c>
      <c r="Y131" s="53">
        <v>4.66</v>
      </c>
      <c r="Z131" s="53">
        <v>8.23</v>
      </c>
      <c r="AA131" s="53">
        <v>4.6619999999999999</v>
      </c>
      <c r="AB131" s="53">
        <v>8.5</v>
      </c>
      <c r="AC131" s="53">
        <v>4.6619999999999999</v>
      </c>
      <c r="AD131" s="53">
        <v>8</v>
      </c>
      <c r="AE131" s="53">
        <v>4.6619999999999999</v>
      </c>
      <c r="AF131" s="53">
        <v>8.25</v>
      </c>
    </row>
    <row r="132" spans="1:32" ht="15.75" customHeight="1">
      <c r="A132" s="53">
        <v>3.7450000000000001</v>
      </c>
      <c r="B132" s="53">
        <v>8.9833333329999991</v>
      </c>
      <c r="C132" s="54">
        <v>3.7450000000000001</v>
      </c>
      <c r="D132" s="54">
        <v>6.83</v>
      </c>
      <c r="E132" s="54">
        <v>3.7450000000000001</v>
      </c>
      <c r="F132" s="54">
        <v>6.57</v>
      </c>
      <c r="G132" s="54">
        <v>3.7450000000000001</v>
      </c>
      <c r="H132" s="54">
        <v>6.93</v>
      </c>
      <c r="I132" s="53">
        <v>3.7450000000000001</v>
      </c>
      <c r="J132" s="53">
        <v>6.95</v>
      </c>
      <c r="K132" s="53">
        <v>3.7450000000000001</v>
      </c>
      <c r="L132" s="53">
        <v>7.17</v>
      </c>
      <c r="M132" s="53">
        <v>3.7450000000000001</v>
      </c>
      <c r="N132" s="53">
        <v>6.97</v>
      </c>
      <c r="O132" s="53">
        <v>3.7450000000000001</v>
      </c>
      <c r="P132" s="53">
        <v>7.43</v>
      </c>
      <c r="Q132" s="53">
        <v>3.7450000000000001</v>
      </c>
      <c r="R132" s="53">
        <v>8.68</v>
      </c>
      <c r="S132" s="53">
        <v>3.7450000000000001</v>
      </c>
      <c r="T132" s="53">
        <v>6.88</v>
      </c>
      <c r="U132" s="53">
        <v>3.7450000000000001</v>
      </c>
      <c r="V132" s="53">
        <v>7.02</v>
      </c>
      <c r="W132" s="53">
        <v>3.7450000000000001</v>
      </c>
      <c r="X132" s="53">
        <v>6.4</v>
      </c>
      <c r="Y132" s="53">
        <v>3.75</v>
      </c>
      <c r="Z132" s="53">
        <v>6.27</v>
      </c>
      <c r="AA132" s="53">
        <v>3.7450000000000001</v>
      </c>
      <c r="AB132" s="53">
        <v>6.15</v>
      </c>
      <c r="AC132" s="53">
        <v>3.7450000000000001</v>
      </c>
      <c r="AD132" s="53">
        <v>6.18</v>
      </c>
      <c r="AE132" s="53">
        <v>3.7450000000000001</v>
      </c>
      <c r="AF132" s="53">
        <v>6.28</v>
      </c>
    </row>
    <row r="133" spans="1:32" ht="15.75" customHeight="1">
      <c r="A133" s="53">
        <v>1.222</v>
      </c>
      <c r="B133" s="53">
        <v>3.016666667</v>
      </c>
      <c r="C133" s="54">
        <v>1.222</v>
      </c>
      <c r="D133" s="54">
        <v>2.68</v>
      </c>
      <c r="E133" s="54">
        <v>1.222</v>
      </c>
      <c r="F133" s="54">
        <v>2.73</v>
      </c>
      <c r="G133" s="54">
        <v>1.222</v>
      </c>
      <c r="H133" s="54">
        <v>2.85</v>
      </c>
      <c r="I133" s="53">
        <v>1.222</v>
      </c>
      <c r="J133" s="53">
        <v>2.82</v>
      </c>
      <c r="K133" s="53">
        <v>1.222</v>
      </c>
      <c r="L133" s="53">
        <v>2.98</v>
      </c>
      <c r="M133" s="53">
        <v>1.222</v>
      </c>
      <c r="N133" s="53">
        <v>2.77</v>
      </c>
      <c r="O133" s="53">
        <v>1.222</v>
      </c>
      <c r="P133" s="53">
        <v>2.82</v>
      </c>
      <c r="Q133" s="53">
        <v>1.222</v>
      </c>
      <c r="R133" s="53">
        <v>2.97</v>
      </c>
      <c r="S133" s="53">
        <v>1.222</v>
      </c>
      <c r="T133" s="53">
        <v>2.92</v>
      </c>
      <c r="U133" s="53">
        <v>1.222</v>
      </c>
      <c r="V133" s="53">
        <v>2.82</v>
      </c>
      <c r="W133" s="53">
        <v>1.222</v>
      </c>
      <c r="X133" s="53">
        <v>2.63</v>
      </c>
      <c r="Y133" s="53">
        <v>1.22</v>
      </c>
      <c r="Z133" s="53">
        <v>2.62</v>
      </c>
      <c r="AA133" s="53">
        <v>1.222</v>
      </c>
      <c r="AB133" s="53">
        <v>2.4700000000000002</v>
      </c>
      <c r="AC133" s="53">
        <v>1.222</v>
      </c>
      <c r="AD133" s="53">
        <v>2.42</v>
      </c>
      <c r="AE133" s="53">
        <v>1.222</v>
      </c>
      <c r="AF133" s="53">
        <v>2.38</v>
      </c>
    </row>
    <row r="134" spans="1:32" ht="15.75" customHeight="1">
      <c r="A134" s="53">
        <v>1.478</v>
      </c>
      <c r="B134" s="53">
        <v>3.5333333329999999</v>
      </c>
      <c r="C134" s="54">
        <v>1.478</v>
      </c>
      <c r="D134" s="54">
        <v>3.08</v>
      </c>
      <c r="E134" s="54">
        <v>1.478</v>
      </c>
      <c r="F134" s="54">
        <v>3.05</v>
      </c>
      <c r="G134" s="54">
        <v>1.478</v>
      </c>
      <c r="H134" s="54">
        <v>3.18</v>
      </c>
      <c r="I134" s="53">
        <v>1.478</v>
      </c>
      <c r="J134" s="53">
        <v>3.17</v>
      </c>
      <c r="K134" s="53">
        <v>1.478</v>
      </c>
      <c r="L134" s="53">
        <v>3.35</v>
      </c>
      <c r="M134" s="53">
        <v>1.478</v>
      </c>
      <c r="N134" s="53">
        <v>3.2</v>
      </c>
      <c r="O134" s="53">
        <v>1.478</v>
      </c>
      <c r="P134" s="53">
        <v>3.52</v>
      </c>
      <c r="Q134" s="53">
        <v>1.478</v>
      </c>
      <c r="R134" s="53">
        <v>3.4</v>
      </c>
      <c r="S134" s="53">
        <v>1.478</v>
      </c>
      <c r="T134" s="53">
        <v>3.32</v>
      </c>
      <c r="U134" s="53">
        <v>1.478</v>
      </c>
      <c r="V134" s="53">
        <v>3.18</v>
      </c>
      <c r="W134" s="53">
        <v>1.478</v>
      </c>
      <c r="X134" s="53">
        <v>3.03</v>
      </c>
      <c r="Y134" s="53">
        <v>1.48</v>
      </c>
      <c r="Z134" s="53">
        <v>2.87</v>
      </c>
      <c r="AA134" s="53">
        <v>1.478</v>
      </c>
      <c r="AB134" s="53">
        <v>2.88</v>
      </c>
      <c r="AC134" s="53">
        <v>1.478</v>
      </c>
      <c r="AD134" s="53">
        <v>2.73</v>
      </c>
      <c r="AE134" s="53">
        <v>1.478</v>
      </c>
      <c r="AF134" s="53">
        <v>2.77</v>
      </c>
    </row>
    <row r="135" spans="1:32" ht="15.75" customHeight="1">
      <c r="A135" s="53">
        <v>2.004</v>
      </c>
      <c r="B135" s="53">
        <v>4.1833333330000002</v>
      </c>
      <c r="C135" s="54">
        <v>2.004</v>
      </c>
      <c r="D135" s="54">
        <v>3.77</v>
      </c>
      <c r="E135" s="54">
        <v>2.004</v>
      </c>
      <c r="F135" s="54">
        <v>3.67</v>
      </c>
      <c r="G135" s="54">
        <v>2.004</v>
      </c>
      <c r="H135" s="54">
        <v>3.8</v>
      </c>
      <c r="I135" s="53">
        <v>2.004</v>
      </c>
      <c r="J135" s="53">
        <v>3.83</v>
      </c>
      <c r="K135" s="53">
        <v>2.004</v>
      </c>
      <c r="L135" s="53">
        <v>3.97</v>
      </c>
      <c r="M135" s="53">
        <v>2.004</v>
      </c>
      <c r="N135" s="53">
        <v>3.85</v>
      </c>
      <c r="O135" s="53">
        <v>2.004</v>
      </c>
      <c r="P135" s="53">
        <v>4.1500000000000004</v>
      </c>
      <c r="Q135" s="53">
        <v>2.004</v>
      </c>
      <c r="R135" s="53">
        <v>4.17</v>
      </c>
      <c r="S135" s="53">
        <v>2.004</v>
      </c>
      <c r="T135" s="53">
        <v>4</v>
      </c>
      <c r="U135" s="53">
        <v>2.004</v>
      </c>
      <c r="V135" s="53">
        <v>3.9</v>
      </c>
      <c r="W135" s="53">
        <v>2.004</v>
      </c>
      <c r="X135" s="53">
        <v>3.6</v>
      </c>
      <c r="Y135" s="53">
        <v>2</v>
      </c>
      <c r="Z135" s="53">
        <v>3.5</v>
      </c>
      <c r="AA135" s="53">
        <v>2.004</v>
      </c>
      <c r="AB135" s="53">
        <v>3.47</v>
      </c>
      <c r="AC135" s="53">
        <v>2.004</v>
      </c>
      <c r="AD135" s="53">
        <v>3.37</v>
      </c>
      <c r="AE135" s="53">
        <v>2.004</v>
      </c>
      <c r="AF135" s="53">
        <v>3.48</v>
      </c>
    </row>
    <row r="136" spans="1:32" ht="15.75" customHeight="1">
      <c r="A136" s="53">
        <v>1.1930000000000001</v>
      </c>
      <c r="B136" s="53">
        <v>3.4166666669999999</v>
      </c>
      <c r="C136" s="54">
        <v>1.1930000000000001</v>
      </c>
      <c r="D136" s="54">
        <v>2.78</v>
      </c>
      <c r="E136" s="54">
        <v>1.1930000000000001</v>
      </c>
      <c r="F136" s="54">
        <v>2.8</v>
      </c>
      <c r="G136" s="54">
        <v>1.1930000000000001</v>
      </c>
      <c r="H136" s="54">
        <v>2.95</v>
      </c>
      <c r="I136" s="53">
        <v>1.1930000000000001</v>
      </c>
      <c r="J136" s="53">
        <v>2.87</v>
      </c>
      <c r="K136" s="53">
        <v>1.5720000000000001</v>
      </c>
      <c r="L136" s="53">
        <v>3.08</v>
      </c>
      <c r="M136" s="53">
        <v>1.1930000000000001</v>
      </c>
      <c r="N136" s="53">
        <v>2.82</v>
      </c>
      <c r="O136" s="53">
        <v>1.1930000000000001</v>
      </c>
      <c r="P136" s="53">
        <v>2.9</v>
      </c>
      <c r="Q136" s="53">
        <v>1.5720000000000001</v>
      </c>
      <c r="R136" s="53">
        <v>3.2</v>
      </c>
      <c r="S136" s="53">
        <v>1.1930000000000001</v>
      </c>
      <c r="T136" s="53">
        <v>3.22</v>
      </c>
      <c r="U136" s="53">
        <v>1.1930000000000001</v>
      </c>
      <c r="V136" s="53">
        <v>3.03</v>
      </c>
      <c r="W136" s="53">
        <v>1.1930000000000001</v>
      </c>
      <c r="X136" s="53">
        <v>2.92</v>
      </c>
      <c r="Y136" s="53">
        <v>1.19</v>
      </c>
      <c r="Z136" s="53">
        <v>2.42</v>
      </c>
      <c r="AA136" s="53">
        <v>1.1930000000000001</v>
      </c>
      <c r="AB136" s="53">
        <v>2.2799999999999998</v>
      </c>
      <c r="AC136" s="53">
        <v>1.1930000000000001</v>
      </c>
      <c r="AD136" s="53">
        <v>2.23</v>
      </c>
      <c r="AE136" s="53">
        <v>1.1930000000000001</v>
      </c>
      <c r="AF136" s="53">
        <v>2.15</v>
      </c>
    </row>
    <row r="137" spans="1:32" ht="15.75" customHeight="1">
      <c r="A137" s="53">
        <v>3.2040000000000002</v>
      </c>
      <c r="B137" s="53">
        <v>7.6166666669999996</v>
      </c>
      <c r="C137" s="54">
        <v>3.2040000000000002</v>
      </c>
      <c r="D137" s="54">
        <v>6.2</v>
      </c>
      <c r="E137" s="54">
        <v>3.2040000000000002</v>
      </c>
      <c r="F137" s="54">
        <v>6.02</v>
      </c>
      <c r="G137" s="54">
        <v>3.2040000000000002</v>
      </c>
      <c r="H137" s="54">
        <v>6.13</v>
      </c>
      <c r="I137" s="53">
        <v>3.2040000000000002</v>
      </c>
      <c r="J137" s="53">
        <v>6.18</v>
      </c>
      <c r="K137" s="53">
        <v>3.2040000000000002</v>
      </c>
      <c r="L137" s="53">
        <v>6.38</v>
      </c>
      <c r="M137" s="53">
        <v>3.2040000000000002</v>
      </c>
      <c r="N137" s="53">
        <v>6.27</v>
      </c>
      <c r="O137" s="53">
        <v>3.2040000000000002</v>
      </c>
      <c r="P137" s="53">
        <v>6.63</v>
      </c>
      <c r="Q137" s="53">
        <v>3.2040000000000002</v>
      </c>
      <c r="R137" s="53">
        <v>6.95</v>
      </c>
      <c r="S137" s="53">
        <v>3.2040000000000002</v>
      </c>
      <c r="T137" s="53">
        <v>6.35</v>
      </c>
      <c r="U137" s="53">
        <v>3.2040000000000002</v>
      </c>
      <c r="V137" s="53">
        <v>6.27</v>
      </c>
      <c r="W137" s="53">
        <v>3.2040000000000002</v>
      </c>
      <c r="X137" s="53">
        <v>5.95</v>
      </c>
      <c r="Y137" s="53">
        <v>3.2</v>
      </c>
      <c r="Z137" s="53">
        <v>5.75</v>
      </c>
      <c r="AA137" s="53">
        <v>3.2040000000000002</v>
      </c>
      <c r="AB137" s="53">
        <v>5.82</v>
      </c>
      <c r="AC137" s="53">
        <v>3.2040000000000002</v>
      </c>
      <c r="AD137" s="53">
        <v>5.68</v>
      </c>
      <c r="AE137" s="53">
        <v>3.2040000000000002</v>
      </c>
      <c r="AF137" s="53">
        <v>5.72</v>
      </c>
    </row>
    <row r="138" spans="1:32" ht="15.75" customHeight="1">
      <c r="A138" s="53">
        <v>4.0960000000000001</v>
      </c>
      <c r="B138" s="53">
        <v>8.5333333329999999</v>
      </c>
      <c r="C138" s="54">
        <v>3.851</v>
      </c>
      <c r="D138" s="54">
        <v>7.22</v>
      </c>
      <c r="E138" s="54">
        <v>3.851</v>
      </c>
      <c r="F138" s="54">
        <v>6.98</v>
      </c>
      <c r="G138" s="54">
        <v>3.851</v>
      </c>
      <c r="H138" s="54">
        <v>7.13</v>
      </c>
      <c r="I138" s="53">
        <v>3.851</v>
      </c>
      <c r="J138" s="53">
        <v>7.15</v>
      </c>
      <c r="K138" s="53">
        <v>3.851</v>
      </c>
      <c r="L138" s="53">
        <v>7.38</v>
      </c>
      <c r="M138" s="53">
        <v>3.851</v>
      </c>
      <c r="N138" s="53">
        <v>7.32</v>
      </c>
      <c r="O138" s="53">
        <v>3.851</v>
      </c>
      <c r="P138" s="53">
        <v>7.72</v>
      </c>
      <c r="Q138" s="53">
        <v>3.8490000000000002</v>
      </c>
      <c r="R138" s="53">
        <v>7.75</v>
      </c>
      <c r="S138" s="53">
        <v>3.851</v>
      </c>
      <c r="T138" s="53">
        <v>7.13</v>
      </c>
      <c r="U138" s="53">
        <v>3.851</v>
      </c>
      <c r="V138" s="53">
        <v>7.3</v>
      </c>
      <c r="W138" s="53">
        <v>3.851</v>
      </c>
      <c r="X138" s="53">
        <v>6.63</v>
      </c>
      <c r="Y138" s="53">
        <v>3.85</v>
      </c>
      <c r="Z138" s="53">
        <v>6.57</v>
      </c>
      <c r="AA138" s="53">
        <v>3.851</v>
      </c>
      <c r="AB138" s="53">
        <v>6.45</v>
      </c>
      <c r="AC138" s="53">
        <v>3.851</v>
      </c>
      <c r="AD138" s="53">
        <v>6.37</v>
      </c>
      <c r="AE138" s="53">
        <v>3.851</v>
      </c>
      <c r="AF138" s="53">
        <v>6.6</v>
      </c>
    </row>
    <row r="139" spans="1:32" ht="15.75" customHeight="1">
      <c r="A139" s="53">
        <v>4.6890000000000001</v>
      </c>
      <c r="B139" s="53">
        <v>9.5166666670000009</v>
      </c>
      <c r="C139" s="54">
        <v>4.444</v>
      </c>
      <c r="D139" s="54">
        <v>8.67</v>
      </c>
      <c r="E139" s="54">
        <v>4.444</v>
      </c>
      <c r="F139" s="54">
        <v>8.2200000000000006</v>
      </c>
      <c r="G139" s="54">
        <v>4.444</v>
      </c>
      <c r="H139" s="54">
        <v>8.15</v>
      </c>
      <c r="I139" s="53">
        <v>4.444</v>
      </c>
      <c r="J139" s="53">
        <v>8.32</v>
      </c>
      <c r="K139" s="53">
        <v>4.444</v>
      </c>
      <c r="L139" s="53">
        <v>8.6999999999999993</v>
      </c>
      <c r="M139" s="53">
        <v>4.444</v>
      </c>
      <c r="N139" s="53">
        <v>8.43</v>
      </c>
      <c r="O139" s="53">
        <v>4.444</v>
      </c>
      <c r="P139" s="53">
        <v>8.9499999999999993</v>
      </c>
      <c r="Q139" s="53">
        <v>4.4420000000000002</v>
      </c>
      <c r="R139" s="53">
        <v>9.02</v>
      </c>
      <c r="S139" s="53">
        <v>4.444</v>
      </c>
      <c r="T139" s="53">
        <v>8.5500000000000007</v>
      </c>
      <c r="U139" s="53">
        <v>4.444</v>
      </c>
      <c r="V139" s="53">
        <v>8.6199999999999992</v>
      </c>
      <c r="W139" s="53">
        <v>4.444</v>
      </c>
      <c r="X139" s="53">
        <v>7.62</v>
      </c>
      <c r="Y139" s="53">
        <v>4.4400000000000004</v>
      </c>
      <c r="Z139" s="53">
        <v>7.57</v>
      </c>
      <c r="AA139" s="53">
        <v>4.444</v>
      </c>
      <c r="AB139" s="53">
        <v>7.52</v>
      </c>
      <c r="AC139" s="53">
        <v>4.444</v>
      </c>
      <c r="AD139" s="53">
        <v>7.37</v>
      </c>
      <c r="AE139" s="53">
        <v>4.444</v>
      </c>
      <c r="AF139" s="53">
        <v>8.07</v>
      </c>
    </row>
    <row r="140" spans="1:32" ht="15.75" customHeight="1">
      <c r="A140" s="53">
        <v>5.0359999999999996</v>
      </c>
      <c r="B140" s="53">
        <v>10.050000000000001</v>
      </c>
      <c r="C140" s="54">
        <v>5.0209999999999999</v>
      </c>
      <c r="D140" s="54">
        <v>8.82</v>
      </c>
      <c r="E140" s="54">
        <v>5.0209999999999999</v>
      </c>
      <c r="F140" s="54">
        <v>8.6199999999999992</v>
      </c>
      <c r="G140" s="54">
        <v>5.0209999999999999</v>
      </c>
      <c r="H140" s="54">
        <v>9.02</v>
      </c>
      <c r="I140" s="53">
        <v>5.0209999999999999</v>
      </c>
      <c r="J140" s="53">
        <v>8.98</v>
      </c>
      <c r="K140" s="53">
        <v>5.0209999999999999</v>
      </c>
      <c r="L140" s="53">
        <v>9.1999999999999993</v>
      </c>
      <c r="M140" s="53">
        <v>5.0209999999999999</v>
      </c>
      <c r="N140" s="53">
        <v>9.0500000000000007</v>
      </c>
      <c r="O140" s="53">
        <v>5.0209999999999999</v>
      </c>
      <c r="P140" s="53">
        <v>9.3800000000000008</v>
      </c>
      <c r="Q140" s="53">
        <v>5.0359999999999996</v>
      </c>
      <c r="R140" s="53">
        <v>10.33</v>
      </c>
      <c r="S140" s="53">
        <v>5.0209999999999999</v>
      </c>
      <c r="T140" s="53">
        <v>8.85</v>
      </c>
      <c r="U140" s="53">
        <v>5.0209999999999999</v>
      </c>
      <c r="V140" s="53">
        <v>9.02</v>
      </c>
      <c r="W140" s="53">
        <v>5.0209999999999999</v>
      </c>
      <c r="X140" s="53">
        <v>8.35</v>
      </c>
      <c r="Y140" s="53">
        <v>5.0199999999999996</v>
      </c>
      <c r="Z140" s="53">
        <v>8.17</v>
      </c>
      <c r="AA140" s="53">
        <v>5.0209999999999999</v>
      </c>
      <c r="AB140" s="53">
        <v>8.0500000000000007</v>
      </c>
      <c r="AC140" s="53">
        <v>5.0209999999999999</v>
      </c>
      <c r="AD140" s="53">
        <v>8.23</v>
      </c>
      <c r="AE140" s="53">
        <v>5.0209999999999999</v>
      </c>
      <c r="AF140" s="53">
        <v>8.2200000000000006</v>
      </c>
    </row>
    <row r="141" spans="1:32" ht="15.75" customHeight="1">
      <c r="A141" s="53">
        <v>1.5309999999999999</v>
      </c>
      <c r="B141" s="53">
        <v>4.75</v>
      </c>
      <c r="C141" s="54">
        <v>1.5309999999999999</v>
      </c>
      <c r="D141" s="54">
        <v>3.7</v>
      </c>
      <c r="E141" s="54">
        <v>1.5309999999999999</v>
      </c>
      <c r="F141" s="54">
        <v>3.82</v>
      </c>
      <c r="G141" s="54">
        <v>1.5309999999999999</v>
      </c>
      <c r="H141" s="54">
        <v>3.83</v>
      </c>
      <c r="I141" s="53">
        <v>1.5309999999999999</v>
      </c>
      <c r="J141" s="53">
        <v>4.05</v>
      </c>
      <c r="K141" s="53">
        <v>1.5309999999999999</v>
      </c>
      <c r="L141" s="53">
        <v>4.7</v>
      </c>
      <c r="M141" s="53">
        <v>1.5309999999999999</v>
      </c>
      <c r="N141" s="53">
        <v>3.9</v>
      </c>
      <c r="O141" s="53">
        <v>1.5309999999999999</v>
      </c>
      <c r="P141" s="53">
        <v>4.0199999999999996</v>
      </c>
      <c r="Q141" s="53">
        <v>1.5309999999999999</v>
      </c>
      <c r="R141" s="53">
        <v>4.93</v>
      </c>
      <c r="S141" s="53">
        <v>1.5309999999999999</v>
      </c>
      <c r="T141" s="53">
        <v>4.13</v>
      </c>
      <c r="U141" s="53">
        <v>1.5309999999999999</v>
      </c>
      <c r="V141" s="53">
        <v>3.87</v>
      </c>
      <c r="W141" s="53">
        <v>1.5309999999999999</v>
      </c>
      <c r="X141" s="53">
        <v>3.97</v>
      </c>
      <c r="Y141" s="53">
        <v>1.53</v>
      </c>
      <c r="Z141" s="53">
        <v>3.37</v>
      </c>
      <c r="AA141" s="53">
        <v>1.5309999999999999</v>
      </c>
      <c r="AB141" s="53">
        <v>3.17</v>
      </c>
      <c r="AC141" s="53">
        <v>1.5309999999999999</v>
      </c>
      <c r="AD141" s="53">
        <v>3.1</v>
      </c>
      <c r="AE141" s="53">
        <v>1.5309999999999999</v>
      </c>
      <c r="AF141" s="53">
        <v>3.02</v>
      </c>
    </row>
    <row r="142" spans="1:32" ht="15.75" customHeight="1">
      <c r="A142" s="53">
        <v>1.44</v>
      </c>
      <c r="B142" s="53">
        <v>3.9</v>
      </c>
      <c r="C142" s="54">
        <v>1.44</v>
      </c>
      <c r="D142" s="54">
        <v>3.18</v>
      </c>
      <c r="E142" s="54">
        <v>1.44</v>
      </c>
      <c r="F142" s="54">
        <v>3.18</v>
      </c>
      <c r="G142" s="54">
        <v>1.44</v>
      </c>
      <c r="H142" s="54">
        <v>3.25</v>
      </c>
      <c r="I142" s="53">
        <v>1.44</v>
      </c>
      <c r="J142" s="53">
        <v>3.28</v>
      </c>
      <c r="K142" s="53">
        <v>1.44</v>
      </c>
      <c r="L142" s="53">
        <v>4.1500000000000004</v>
      </c>
      <c r="M142" s="53">
        <v>1.44</v>
      </c>
      <c r="N142" s="53">
        <v>3.17</v>
      </c>
      <c r="O142" s="53">
        <v>1.44</v>
      </c>
      <c r="P142" s="53">
        <v>3.37</v>
      </c>
      <c r="Q142" s="53">
        <v>1.44</v>
      </c>
      <c r="R142" s="53">
        <v>4.22</v>
      </c>
      <c r="S142" s="53">
        <v>1.44</v>
      </c>
      <c r="T142" s="53">
        <v>3.33</v>
      </c>
      <c r="U142" s="53">
        <v>1.44</v>
      </c>
      <c r="V142" s="53">
        <v>3.3</v>
      </c>
      <c r="W142" s="53">
        <v>1.44</v>
      </c>
      <c r="X142" s="53">
        <v>3.37</v>
      </c>
      <c r="Y142" s="53">
        <v>1.44</v>
      </c>
      <c r="Z142" s="53">
        <v>2.83</v>
      </c>
      <c r="AA142" s="53">
        <v>1.44</v>
      </c>
      <c r="AB142" s="53">
        <v>2.7</v>
      </c>
      <c r="AC142" s="53">
        <v>1.44</v>
      </c>
      <c r="AD142" s="53">
        <v>2.63</v>
      </c>
      <c r="AE142" s="53">
        <v>1.44</v>
      </c>
      <c r="AF142" s="53">
        <v>2.58</v>
      </c>
    </row>
    <row r="143" spans="1:32" ht="15.75" customHeight="1">
      <c r="A143" s="53">
        <v>2.4009999999999998</v>
      </c>
      <c r="B143" s="53">
        <v>7.1333333330000004</v>
      </c>
      <c r="C143" s="54">
        <v>2.4009999999999998</v>
      </c>
      <c r="D143" s="54">
        <v>6.03</v>
      </c>
      <c r="E143" s="54">
        <v>2.4009999999999998</v>
      </c>
      <c r="F143" s="54">
        <v>6.13</v>
      </c>
      <c r="G143" s="54">
        <v>2.4009999999999998</v>
      </c>
      <c r="H143" s="54">
        <v>6.1</v>
      </c>
      <c r="I143" s="53">
        <v>2.4009999999999998</v>
      </c>
      <c r="J143" s="53">
        <v>6.13</v>
      </c>
      <c r="K143" s="53">
        <v>2.4009999999999998</v>
      </c>
      <c r="L143" s="53">
        <v>6.8</v>
      </c>
      <c r="M143" s="53">
        <v>2.4009999999999998</v>
      </c>
      <c r="N143" s="53">
        <v>5.97</v>
      </c>
      <c r="O143" s="53">
        <v>2.4009999999999998</v>
      </c>
      <c r="P143" s="53">
        <v>6.1</v>
      </c>
      <c r="Q143" s="53">
        <v>2.4009999999999998</v>
      </c>
      <c r="R143" s="53">
        <v>7.25</v>
      </c>
      <c r="S143" s="53">
        <v>2.4009999999999998</v>
      </c>
      <c r="T143" s="53">
        <v>6.32</v>
      </c>
      <c r="U143" s="53">
        <v>2.4009999999999998</v>
      </c>
      <c r="V143" s="53">
        <v>6.3</v>
      </c>
      <c r="W143" s="53">
        <v>2.4009999999999998</v>
      </c>
      <c r="X143" s="53">
        <v>6.17</v>
      </c>
      <c r="Y143" s="53">
        <v>2.4</v>
      </c>
      <c r="Z143" s="53">
        <v>5.5</v>
      </c>
      <c r="AA143" s="53">
        <v>2.4009999999999998</v>
      </c>
      <c r="AB143" s="53">
        <v>5.35</v>
      </c>
      <c r="AC143" s="53">
        <v>2.4009999999999998</v>
      </c>
      <c r="AD143" s="53">
        <v>4.92</v>
      </c>
      <c r="AE143" s="53">
        <v>2.4009999999999998</v>
      </c>
      <c r="AF143" s="53">
        <v>5</v>
      </c>
    </row>
    <row r="144" spans="1:32" ht="15.75" customHeight="1">
      <c r="A144" s="53">
        <v>2.9249999999999998</v>
      </c>
      <c r="B144" s="53">
        <v>8.5833333330000006</v>
      </c>
      <c r="C144" s="54">
        <v>2.9249999999999998</v>
      </c>
      <c r="D144" s="54">
        <v>7.08</v>
      </c>
      <c r="E144" s="54">
        <v>2.9249999999999998</v>
      </c>
      <c r="F144" s="54">
        <v>7.2</v>
      </c>
      <c r="G144" s="54">
        <v>2.9249999999999998</v>
      </c>
      <c r="H144" s="54">
        <v>7.12</v>
      </c>
      <c r="I144" s="53">
        <v>2.9249999999999998</v>
      </c>
      <c r="J144" s="53">
        <v>7.15</v>
      </c>
      <c r="K144" s="53">
        <v>2.9249999999999998</v>
      </c>
      <c r="L144" s="53">
        <v>7.85</v>
      </c>
      <c r="M144" s="53">
        <v>2.9249999999999998</v>
      </c>
      <c r="N144" s="53">
        <v>6.93</v>
      </c>
      <c r="O144" s="53">
        <v>2.9249999999999998</v>
      </c>
      <c r="P144" s="53">
        <v>7.23</v>
      </c>
      <c r="Q144" s="53">
        <v>2.9249999999999998</v>
      </c>
      <c r="R144" s="53">
        <v>8.5299999999999994</v>
      </c>
      <c r="S144" s="53">
        <v>2.9249999999999998</v>
      </c>
      <c r="T144" s="53">
        <v>7.25</v>
      </c>
      <c r="U144" s="53">
        <v>2.9249999999999998</v>
      </c>
      <c r="V144" s="53">
        <v>7.28</v>
      </c>
      <c r="W144" s="53">
        <v>2.9249999999999998</v>
      </c>
      <c r="X144" s="53">
        <v>7.15</v>
      </c>
      <c r="Y144" s="53">
        <v>2.93</v>
      </c>
      <c r="Z144" s="53">
        <v>6.48</v>
      </c>
      <c r="AA144" s="53">
        <v>2.9249999999999998</v>
      </c>
      <c r="AB144" s="53">
        <v>6.25</v>
      </c>
      <c r="AC144" s="53">
        <v>2.9249999999999998</v>
      </c>
      <c r="AD144" s="53">
        <v>6.08</v>
      </c>
      <c r="AE144" s="53">
        <v>2.9249999999999998</v>
      </c>
      <c r="AF144" s="53">
        <v>5.97</v>
      </c>
    </row>
    <row r="145" spans="1:32" ht="15.75" customHeight="1">
      <c r="A145" s="53">
        <v>3.4359999999999999</v>
      </c>
      <c r="B145" s="53">
        <v>8.2833333329999999</v>
      </c>
      <c r="C145" s="54">
        <v>3.4359999999999999</v>
      </c>
      <c r="D145" s="54">
        <v>6.88</v>
      </c>
      <c r="E145" s="54">
        <v>3.4359999999999999</v>
      </c>
      <c r="F145" s="54">
        <v>6.95</v>
      </c>
      <c r="G145" s="54">
        <v>3.4359999999999999</v>
      </c>
      <c r="H145" s="54">
        <v>7.03</v>
      </c>
      <c r="I145" s="53">
        <v>3.4359999999999999</v>
      </c>
      <c r="J145" s="53">
        <v>6.9</v>
      </c>
      <c r="K145" s="53">
        <v>3.4359999999999999</v>
      </c>
      <c r="L145" s="53">
        <v>7.85</v>
      </c>
      <c r="M145" s="53">
        <v>3.4359999999999999</v>
      </c>
      <c r="N145" s="53">
        <v>6.85</v>
      </c>
      <c r="O145" s="53">
        <v>3.4359999999999999</v>
      </c>
      <c r="P145" s="53">
        <v>7.1</v>
      </c>
      <c r="Q145" s="53">
        <v>3.4359999999999999</v>
      </c>
      <c r="R145" s="53">
        <v>8.2200000000000006</v>
      </c>
      <c r="S145" s="53">
        <v>3.4359999999999999</v>
      </c>
      <c r="T145" s="53">
        <v>7</v>
      </c>
      <c r="U145" s="53">
        <v>3.4359999999999999</v>
      </c>
      <c r="V145" s="53">
        <v>6.87</v>
      </c>
      <c r="W145" s="53">
        <v>3.4359999999999999</v>
      </c>
      <c r="X145" s="53">
        <v>6.92</v>
      </c>
      <c r="Y145" s="53">
        <v>3.44</v>
      </c>
      <c r="Z145" s="53">
        <v>6.32</v>
      </c>
      <c r="AA145" s="53">
        <v>3.4359999999999999</v>
      </c>
      <c r="AB145" s="53">
        <v>6.18</v>
      </c>
      <c r="AC145" s="53">
        <v>3.4359999999999999</v>
      </c>
      <c r="AD145" s="53">
        <v>6.08</v>
      </c>
      <c r="AE145" s="53">
        <v>3.4359999999999999</v>
      </c>
      <c r="AF145" s="53">
        <v>6.25</v>
      </c>
    </row>
    <row r="146" spans="1:32" ht="15.75" customHeight="1">
      <c r="A146" s="53">
        <v>4.4889999999999999</v>
      </c>
      <c r="B146" s="53">
        <v>10.18333333</v>
      </c>
      <c r="C146" s="54">
        <v>4.4889999999999999</v>
      </c>
      <c r="D146" s="54">
        <v>8.67</v>
      </c>
      <c r="E146" s="54">
        <v>4.4889999999999999</v>
      </c>
      <c r="F146" s="54">
        <v>8.65</v>
      </c>
      <c r="G146" s="54">
        <v>4.4889999999999999</v>
      </c>
      <c r="H146" s="54">
        <v>8.75</v>
      </c>
      <c r="I146" s="53">
        <v>4.4889999999999999</v>
      </c>
      <c r="J146" s="53">
        <v>8.6</v>
      </c>
      <c r="K146" s="53">
        <v>4.4889999999999999</v>
      </c>
      <c r="L146" s="53">
        <v>9.58</v>
      </c>
      <c r="M146" s="53">
        <v>4.4889999999999999</v>
      </c>
      <c r="N146" s="53">
        <v>8.5500000000000007</v>
      </c>
      <c r="O146" s="53">
        <v>4.4889999999999999</v>
      </c>
      <c r="P146" s="53">
        <v>8.8000000000000007</v>
      </c>
      <c r="Q146" s="53">
        <v>4.4889999999999999</v>
      </c>
      <c r="R146" s="53">
        <v>9.98</v>
      </c>
      <c r="S146" s="53">
        <v>4.4889999999999999</v>
      </c>
      <c r="T146" s="53">
        <v>8.7799999999999994</v>
      </c>
      <c r="U146" s="53">
        <v>4.4889999999999999</v>
      </c>
      <c r="V146" s="53">
        <v>8.65</v>
      </c>
      <c r="W146" s="53">
        <v>4.4889999999999999</v>
      </c>
      <c r="X146" s="53">
        <v>8.67</v>
      </c>
      <c r="Y146" s="53">
        <v>4.49</v>
      </c>
      <c r="Z146" s="53">
        <v>8</v>
      </c>
      <c r="AA146" s="53">
        <v>4.4889999999999999</v>
      </c>
      <c r="AB146" s="53">
        <v>7.9</v>
      </c>
      <c r="AC146" s="53">
        <v>4.4889999999999999</v>
      </c>
      <c r="AD146" s="53">
        <v>7.85</v>
      </c>
      <c r="AE146" s="53">
        <v>4.4889999999999999</v>
      </c>
      <c r="AF146" s="53">
        <v>7.95</v>
      </c>
    </row>
    <row r="147" spans="1:32" ht="15.75" customHeight="1">
      <c r="A147" s="53">
        <v>2.7250000000000001</v>
      </c>
      <c r="B147" s="53">
        <v>6.2166666670000001</v>
      </c>
      <c r="C147" s="54">
        <v>2.7250000000000001</v>
      </c>
      <c r="D147" s="54">
        <v>5.4</v>
      </c>
      <c r="E147" s="54">
        <v>2.7250000000000001</v>
      </c>
      <c r="F147" s="54">
        <v>5.35</v>
      </c>
      <c r="G147" s="54">
        <v>2.7250000000000001</v>
      </c>
      <c r="H147" s="54">
        <v>5.55</v>
      </c>
      <c r="I147" s="53">
        <v>2.7250000000000001</v>
      </c>
      <c r="J147" s="53">
        <v>5.55</v>
      </c>
      <c r="K147" s="53">
        <v>2.7250000000000001</v>
      </c>
      <c r="L147" s="53">
        <v>6.2</v>
      </c>
      <c r="M147" s="53">
        <v>2.7250000000000001</v>
      </c>
      <c r="N147" s="53">
        <v>5.23</v>
      </c>
      <c r="O147" s="53">
        <v>2.7250000000000001</v>
      </c>
      <c r="P147" s="53">
        <v>5.57</v>
      </c>
      <c r="Q147" s="53">
        <v>2.7250000000000001</v>
      </c>
      <c r="R147" s="53">
        <v>6.43</v>
      </c>
      <c r="S147" s="53">
        <v>2.7250000000000001</v>
      </c>
      <c r="T147" s="53">
        <v>5.48</v>
      </c>
      <c r="U147" s="53">
        <v>2.7250000000000001</v>
      </c>
      <c r="V147" s="53">
        <v>5.42</v>
      </c>
      <c r="W147" s="53">
        <v>2.7250000000000001</v>
      </c>
      <c r="X147" s="53">
        <v>5.43</v>
      </c>
      <c r="Y147" s="53">
        <v>2.73</v>
      </c>
      <c r="Z147" s="53">
        <v>4.9000000000000004</v>
      </c>
      <c r="AA147" s="53">
        <v>2.7250000000000001</v>
      </c>
      <c r="AB147" s="53">
        <v>4.7300000000000004</v>
      </c>
      <c r="AC147" s="53">
        <v>2.7250000000000001</v>
      </c>
      <c r="AD147" s="53">
        <v>4.92</v>
      </c>
      <c r="AE147" s="53">
        <v>2.7250000000000001</v>
      </c>
      <c r="AF147" s="53">
        <v>4.7699999999999996</v>
      </c>
    </row>
    <row r="148" spans="1:32" ht="15.75" customHeight="1">
      <c r="A148" s="53">
        <v>2.8780000000000001</v>
      </c>
      <c r="B148" s="53">
        <v>6.7166666670000001</v>
      </c>
      <c r="C148" s="54">
        <v>2.8780000000000001</v>
      </c>
      <c r="D148" s="54">
        <v>5.5</v>
      </c>
      <c r="E148" s="54">
        <v>2.8780000000000001</v>
      </c>
      <c r="F148" s="54">
        <v>5.47</v>
      </c>
      <c r="G148" s="54">
        <v>2.8780000000000001</v>
      </c>
      <c r="H148" s="54">
        <v>5.58</v>
      </c>
      <c r="I148" s="53">
        <v>2.8780000000000001</v>
      </c>
      <c r="J148" s="53">
        <v>5.55</v>
      </c>
      <c r="K148" s="53">
        <v>2.8780000000000001</v>
      </c>
      <c r="L148" s="53">
        <v>6.45</v>
      </c>
      <c r="M148" s="53">
        <v>2.8780000000000001</v>
      </c>
      <c r="N148" s="53">
        <v>5.45</v>
      </c>
      <c r="O148" s="53">
        <v>2.8780000000000001</v>
      </c>
      <c r="P148" s="53">
        <v>5.7</v>
      </c>
      <c r="Q148" s="53">
        <v>2.8780000000000001</v>
      </c>
      <c r="R148" s="53">
        <v>6.6</v>
      </c>
      <c r="S148" s="53">
        <v>2.8780000000000001</v>
      </c>
      <c r="T148" s="53">
        <v>5.65</v>
      </c>
      <c r="U148" s="53">
        <v>2.8780000000000001</v>
      </c>
      <c r="V148" s="53">
        <v>5.5</v>
      </c>
      <c r="W148" s="53">
        <v>2.8780000000000001</v>
      </c>
      <c r="X148" s="53">
        <v>5.55</v>
      </c>
      <c r="Y148" s="53">
        <v>2.88</v>
      </c>
      <c r="Z148" s="53">
        <v>4.9800000000000004</v>
      </c>
      <c r="AA148" s="53">
        <v>2.8780000000000001</v>
      </c>
      <c r="AB148" s="53">
        <v>4.87</v>
      </c>
      <c r="AC148" s="53">
        <v>2.8780000000000001</v>
      </c>
      <c r="AD148" s="53">
        <v>4.95</v>
      </c>
      <c r="AE148" s="53">
        <v>2.8780000000000001</v>
      </c>
      <c r="AF148" s="53">
        <v>4.8499999999999996</v>
      </c>
    </row>
    <row r="149" spans="1:32" ht="15.75" customHeight="1">
      <c r="A149" s="53">
        <v>2.395</v>
      </c>
      <c r="B149" s="53">
        <v>6.6333333330000004</v>
      </c>
      <c r="C149" s="54">
        <v>2.395</v>
      </c>
      <c r="D149" s="54">
        <v>5.6</v>
      </c>
      <c r="E149" s="54">
        <v>2.395</v>
      </c>
      <c r="F149" s="54">
        <v>5.6</v>
      </c>
      <c r="G149" s="54">
        <v>2.395</v>
      </c>
      <c r="H149" s="54">
        <v>5.8</v>
      </c>
      <c r="I149" s="53">
        <v>2.395</v>
      </c>
      <c r="J149" s="53">
        <v>5.88</v>
      </c>
      <c r="K149" s="53">
        <v>2.395</v>
      </c>
      <c r="L149" s="53">
        <v>6.43</v>
      </c>
      <c r="M149" s="53">
        <v>2.395</v>
      </c>
      <c r="N149" s="53">
        <v>5.57</v>
      </c>
      <c r="O149" s="53">
        <v>2.395</v>
      </c>
      <c r="P149" s="53">
        <v>5.8</v>
      </c>
      <c r="Q149" s="53">
        <v>2.395</v>
      </c>
      <c r="R149" s="53">
        <v>6.77</v>
      </c>
      <c r="S149" s="53">
        <v>2.395</v>
      </c>
      <c r="T149" s="53">
        <v>6.2</v>
      </c>
      <c r="U149" s="53">
        <v>2.395</v>
      </c>
      <c r="V149" s="53">
        <v>5.65</v>
      </c>
      <c r="W149" s="53">
        <v>2.395</v>
      </c>
      <c r="X149" s="53">
        <v>5.72</v>
      </c>
      <c r="Y149" s="53">
        <v>2.4</v>
      </c>
      <c r="Z149" s="53">
        <v>5.17</v>
      </c>
      <c r="AA149" s="53">
        <v>2.395</v>
      </c>
      <c r="AB149" s="53">
        <v>4.9000000000000004</v>
      </c>
      <c r="AC149" s="53">
        <v>2.395</v>
      </c>
      <c r="AD149" s="53">
        <v>4.87</v>
      </c>
      <c r="AE149" s="53">
        <v>2.395</v>
      </c>
      <c r="AF149" s="53">
        <v>4.95</v>
      </c>
    </row>
    <row r="150" spans="1:32" ht="15.75" customHeight="1">
      <c r="A150" s="53">
        <v>3.577</v>
      </c>
      <c r="B150" s="53">
        <v>7.6333333330000004</v>
      </c>
      <c r="C150" s="54">
        <v>3.577</v>
      </c>
      <c r="D150" s="54">
        <v>6.58</v>
      </c>
      <c r="E150" s="54">
        <v>3.577</v>
      </c>
      <c r="F150" s="54">
        <v>6.52</v>
      </c>
      <c r="G150" s="54">
        <v>3.577</v>
      </c>
      <c r="H150" s="54">
        <v>6.62</v>
      </c>
      <c r="I150" s="53">
        <v>3.577</v>
      </c>
      <c r="J150" s="53">
        <v>6.57</v>
      </c>
      <c r="K150" s="53">
        <v>3.577</v>
      </c>
      <c r="L150" s="53">
        <v>7.52</v>
      </c>
      <c r="M150" s="53">
        <v>3.577</v>
      </c>
      <c r="N150" s="53">
        <v>6.5</v>
      </c>
      <c r="O150" s="53">
        <v>3.577</v>
      </c>
      <c r="P150" s="53">
        <v>6.7</v>
      </c>
      <c r="Q150" s="53">
        <v>3.577</v>
      </c>
      <c r="R150" s="53">
        <v>7.62</v>
      </c>
      <c r="S150" s="53">
        <v>3.577</v>
      </c>
      <c r="T150" s="53">
        <v>6.52</v>
      </c>
      <c r="U150" s="53">
        <v>3.577</v>
      </c>
      <c r="V150" s="53">
        <v>6.48</v>
      </c>
      <c r="W150" s="53">
        <v>3.577</v>
      </c>
      <c r="X150" s="53">
        <v>6.55</v>
      </c>
      <c r="Y150" s="53">
        <v>3.58</v>
      </c>
      <c r="Z150" s="53">
        <v>6.12</v>
      </c>
      <c r="AA150" s="53">
        <v>3.577</v>
      </c>
      <c r="AB150" s="53">
        <v>6.2</v>
      </c>
      <c r="AC150" s="53">
        <v>3.577</v>
      </c>
      <c r="AD150" s="53">
        <v>5.98</v>
      </c>
      <c r="AE150" s="53">
        <v>3.577</v>
      </c>
      <c r="AF150" s="53">
        <v>5.88</v>
      </c>
    </row>
    <row r="151" spans="1:32" ht="15.75" customHeight="1">
      <c r="A151" s="53">
        <v>3.4369999999999998</v>
      </c>
      <c r="B151" s="53">
        <v>7.25</v>
      </c>
      <c r="C151" s="54">
        <v>3.4369999999999998</v>
      </c>
      <c r="D151" s="54">
        <v>6.45</v>
      </c>
      <c r="E151" s="54">
        <v>3.4369999999999998</v>
      </c>
      <c r="F151" s="54">
        <v>6.52</v>
      </c>
      <c r="G151" s="54">
        <v>3.4369999999999998</v>
      </c>
      <c r="H151" s="54">
        <v>6.62</v>
      </c>
      <c r="I151" s="53">
        <v>3.4369999999999998</v>
      </c>
      <c r="J151" s="53">
        <v>6.6</v>
      </c>
      <c r="K151" s="53">
        <v>3.4369999999999998</v>
      </c>
      <c r="L151" s="53">
        <v>7.27</v>
      </c>
      <c r="M151" s="53">
        <v>3.4369999999999998</v>
      </c>
      <c r="N151" s="53">
        <v>6.32</v>
      </c>
      <c r="O151" s="53">
        <v>3.4369999999999998</v>
      </c>
      <c r="P151" s="53">
        <v>6.55</v>
      </c>
      <c r="Q151" s="53">
        <v>3.4369999999999998</v>
      </c>
      <c r="R151" s="53">
        <v>7.6</v>
      </c>
      <c r="S151" s="53">
        <v>3.4369999999999998</v>
      </c>
      <c r="T151" s="53">
        <v>6.57</v>
      </c>
      <c r="U151" s="53">
        <v>3.4369999999999998</v>
      </c>
      <c r="V151" s="53">
        <v>6.57</v>
      </c>
      <c r="W151" s="53">
        <v>3.4369999999999998</v>
      </c>
      <c r="X151" s="53">
        <v>6.6</v>
      </c>
      <c r="Y151" s="53">
        <v>3.44</v>
      </c>
      <c r="Z151" s="53">
        <v>6.03</v>
      </c>
      <c r="AA151" s="53">
        <v>3.4369999999999998</v>
      </c>
      <c r="AB151" s="53">
        <v>5.92</v>
      </c>
      <c r="AC151" s="53">
        <v>3.4369999999999998</v>
      </c>
      <c r="AD151" s="53">
        <v>6.17</v>
      </c>
      <c r="AE151" s="53">
        <v>3.4369999999999998</v>
      </c>
      <c r="AF151" s="53">
        <v>6.1</v>
      </c>
    </row>
    <row r="152" spans="1:32" ht="15.75" customHeight="1">
      <c r="A152" s="53">
        <v>4.1189999999999998</v>
      </c>
      <c r="B152" s="53">
        <v>8.9499999999999993</v>
      </c>
      <c r="C152" s="54">
        <v>4.1189999999999998</v>
      </c>
      <c r="D152" s="54">
        <v>8.25</v>
      </c>
      <c r="E152" s="54">
        <v>4.1189999999999998</v>
      </c>
      <c r="F152" s="54">
        <v>8.1999999999999993</v>
      </c>
      <c r="G152" s="54">
        <v>4.1189999999999998</v>
      </c>
      <c r="H152" s="54">
        <v>8.3800000000000008</v>
      </c>
      <c r="I152" s="53">
        <v>4.1189999999999998</v>
      </c>
      <c r="J152" s="53">
        <v>8.3800000000000008</v>
      </c>
      <c r="K152" s="53">
        <v>4.1189999999999998</v>
      </c>
      <c r="L152" s="53">
        <v>9.08</v>
      </c>
      <c r="M152" s="53">
        <v>4.1189999999999998</v>
      </c>
      <c r="N152" s="53">
        <v>8.0299999999999994</v>
      </c>
      <c r="O152" s="53">
        <v>4.1189999999999998</v>
      </c>
      <c r="P152" s="53">
        <v>8.32</v>
      </c>
      <c r="Q152" s="53">
        <v>4.1189999999999998</v>
      </c>
      <c r="R152" s="53">
        <v>9.25</v>
      </c>
      <c r="S152" s="53">
        <v>4.1189999999999998</v>
      </c>
      <c r="T152" s="53">
        <v>8.18</v>
      </c>
      <c r="U152" s="53">
        <v>4.1189999999999998</v>
      </c>
      <c r="V152" s="53">
        <v>8.27</v>
      </c>
      <c r="W152" s="53">
        <v>4.1189999999999998</v>
      </c>
      <c r="X152" s="53">
        <v>8.25</v>
      </c>
      <c r="Y152" s="53">
        <v>4.12</v>
      </c>
      <c r="Z152" s="53">
        <v>7.75</v>
      </c>
      <c r="AA152" s="53">
        <v>4.1189999999999998</v>
      </c>
      <c r="AB152" s="53">
        <v>7.67</v>
      </c>
      <c r="AC152" s="53">
        <v>4.1189999999999998</v>
      </c>
      <c r="AD152" s="53">
        <v>8.0500000000000007</v>
      </c>
      <c r="AE152" s="53">
        <v>4.1189999999999998</v>
      </c>
      <c r="AF152" s="53">
        <v>7.9</v>
      </c>
    </row>
    <row r="153" spans="1:32" ht="15.75" customHeight="1">
      <c r="A153" s="53">
        <v>4.5410000000000004</v>
      </c>
      <c r="B153" s="53">
        <v>8.8000000000000007</v>
      </c>
      <c r="C153" s="54">
        <v>4.5410000000000004</v>
      </c>
      <c r="D153" s="54">
        <v>8.07</v>
      </c>
      <c r="E153" s="54">
        <v>4.5410000000000004</v>
      </c>
      <c r="F153" s="54">
        <v>8.07</v>
      </c>
      <c r="G153" s="54">
        <v>4.5410000000000004</v>
      </c>
      <c r="H153" s="54">
        <v>8.25</v>
      </c>
      <c r="I153" s="53">
        <v>4.5410000000000004</v>
      </c>
      <c r="J153" s="53">
        <v>8.2200000000000006</v>
      </c>
      <c r="K153" s="53">
        <v>4.5410000000000004</v>
      </c>
      <c r="L153" s="53">
        <v>8.9</v>
      </c>
      <c r="M153" s="53">
        <v>4.5410000000000004</v>
      </c>
      <c r="N153" s="53">
        <v>7.87</v>
      </c>
      <c r="O153" s="53">
        <v>4.5410000000000004</v>
      </c>
      <c r="P153" s="53">
        <v>8.1300000000000008</v>
      </c>
      <c r="Q153" s="53">
        <v>4.5410000000000004</v>
      </c>
      <c r="R153" s="53">
        <v>9.1999999999999993</v>
      </c>
      <c r="S153" s="53">
        <v>4.5410000000000004</v>
      </c>
      <c r="T153" s="53">
        <v>8.15</v>
      </c>
      <c r="U153" s="53">
        <v>4.5410000000000004</v>
      </c>
      <c r="V153" s="53">
        <v>8.2200000000000006</v>
      </c>
      <c r="W153" s="53">
        <v>4.5410000000000004</v>
      </c>
      <c r="X153" s="53">
        <v>8.15</v>
      </c>
      <c r="Y153" s="53">
        <v>4.54</v>
      </c>
      <c r="Z153" s="53">
        <v>7.62</v>
      </c>
      <c r="AA153" s="53">
        <v>4.5410000000000004</v>
      </c>
      <c r="AB153" s="53">
        <v>7.48</v>
      </c>
      <c r="AC153" s="53">
        <v>4.5410000000000004</v>
      </c>
      <c r="AD153" s="53">
        <v>7.85</v>
      </c>
      <c r="AE153" s="53">
        <v>4.5410000000000004</v>
      </c>
      <c r="AF153" s="53">
        <v>7.85</v>
      </c>
    </row>
    <row r="154" spans="1:32" ht="15.75" customHeight="1">
      <c r="A154" s="53">
        <v>5.1769999999999996</v>
      </c>
      <c r="B154" s="53">
        <v>10.43333333</v>
      </c>
      <c r="C154" s="54">
        <v>5.1769999999999996</v>
      </c>
      <c r="D154" s="54">
        <v>9.68</v>
      </c>
      <c r="E154" s="54">
        <v>5.1769999999999996</v>
      </c>
      <c r="F154" s="54">
        <v>10.119999999999999</v>
      </c>
      <c r="G154" s="54">
        <v>5.1769999999999996</v>
      </c>
      <c r="H154" s="54">
        <v>10.130000000000001</v>
      </c>
      <c r="I154" s="53">
        <v>5.1769999999999996</v>
      </c>
      <c r="J154" s="53">
        <v>9.9</v>
      </c>
      <c r="K154" s="53">
        <v>5.1769999999999996</v>
      </c>
      <c r="L154" s="53">
        <v>10.62</v>
      </c>
      <c r="M154" s="53">
        <v>5.1769999999999996</v>
      </c>
      <c r="N154" s="53">
        <v>9.58</v>
      </c>
      <c r="O154" s="53">
        <v>5.1769999999999996</v>
      </c>
      <c r="P154" s="53">
        <v>9.77</v>
      </c>
      <c r="Q154" s="53">
        <v>5.1769999999999996</v>
      </c>
      <c r="R154" s="53">
        <v>10.87</v>
      </c>
      <c r="S154" s="53">
        <v>5.1769999999999996</v>
      </c>
      <c r="T154" s="53">
        <v>9.68</v>
      </c>
      <c r="U154" s="53">
        <v>5.1769999999999996</v>
      </c>
      <c r="V154" s="53">
        <v>9.82</v>
      </c>
      <c r="W154" s="53">
        <v>5.1769999999999996</v>
      </c>
      <c r="X154" s="53">
        <v>9.67</v>
      </c>
      <c r="Y154" s="53">
        <v>5.18</v>
      </c>
      <c r="Z154" s="53">
        <v>9.25</v>
      </c>
      <c r="AA154" s="53">
        <v>5.1769999999999996</v>
      </c>
      <c r="AB154" s="53">
        <v>9.07</v>
      </c>
      <c r="AC154" s="53">
        <v>5.1769999999999996</v>
      </c>
      <c r="AD154" s="53">
        <v>9.42</v>
      </c>
      <c r="AE154" s="53">
        <v>5.1769999999999996</v>
      </c>
      <c r="AF154" s="53">
        <v>9.48</v>
      </c>
    </row>
    <row r="155" spans="1:32" ht="15.75" customHeight="1">
      <c r="A155" s="53">
        <v>3.141</v>
      </c>
      <c r="B155" s="53">
        <v>7.2166666670000001</v>
      </c>
      <c r="C155" s="54">
        <v>3.141</v>
      </c>
      <c r="D155" s="54">
        <v>6.82</v>
      </c>
      <c r="E155" s="54">
        <v>3.141</v>
      </c>
      <c r="F155" s="54">
        <v>7.42</v>
      </c>
      <c r="G155" s="54">
        <v>3.141</v>
      </c>
      <c r="H155" s="54">
        <v>7.13</v>
      </c>
      <c r="I155" s="53">
        <v>3.141</v>
      </c>
      <c r="J155" s="53">
        <v>6.93</v>
      </c>
      <c r="K155" s="53">
        <v>3.141</v>
      </c>
      <c r="L155" s="53">
        <v>7.42</v>
      </c>
      <c r="M155" s="53">
        <v>3.141</v>
      </c>
      <c r="N155" s="53">
        <v>7.53</v>
      </c>
      <c r="O155" s="53">
        <v>3.141</v>
      </c>
      <c r="P155" s="53">
        <v>7.02</v>
      </c>
      <c r="Q155" s="53">
        <v>3.141</v>
      </c>
      <c r="R155" s="53">
        <v>6.92</v>
      </c>
      <c r="S155" s="53">
        <v>3.141</v>
      </c>
      <c r="T155" s="53">
        <v>7.08</v>
      </c>
      <c r="U155" s="53">
        <v>3.141</v>
      </c>
      <c r="V155" s="53">
        <v>7.25</v>
      </c>
      <c r="W155" s="53">
        <v>3.141</v>
      </c>
      <c r="X155" s="53">
        <v>7.27</v>
      </c>
      <c r="Y155" s="53">
        <v>3.14</v>
      </c>
      <c r="Z155" s="53">
        <v>7.33</v>
      </c>
      <c r="AA155" s="53">
        <v>3.141</v>
      </c>
      <c r="AB155" s="53">
        <v>7.38</v>
      </c>
      <c r="AC155" s="53">
        <v>3.141</v>
      </c>
      <c r="AD155" s="53">
        <v>6.72</v>
      </c>
      <c r="AE155" s="53">
        <v>3.141</v>
      </c>
      <c r="AF155" s="53">
        <v>6.25</v>
      </c>
    </row>
    <row r="156" spans="1:32" ht="15.75" customHeight="1">
      <c r="A156" s="53">
        <v>3.6429999999999998</v>
      </c>
      <c r="B156" s="53">
        <v>5.3333333329999997</v>
      </c>
      <c r="C156" s="54">
        <v>3.6429999999999998</v>
      </c>
      <c r="D156" s="54">
        <v>5.35</v>
      </c>
      <c r="E156" s="54">
        <v>3.6429999999999998</v>
      </c>
      <c r="F156" s="54">
        <v>5.62</v>
      </c>
      <c r="G156" s="54">
        <v>3.6429999999999998</v>
      </c>
      <c r="H156" s="54">
        <v>5.6</v>
      </c>
      <c r="I156" s="53">
        <v>3.6429999999999998</v>
      </c>
      <c r="J156" s="53">
        <v>5.42</v>
      </c>
      <c r="K156" s="53">
        <v>3.6429999999999998</v>
      </c>
      <c r="L156" s="53">
        <v>5.7</v>
      </c>
      <c r="M156" s="53">
        <v>3.6429999999999998</v>
      </c>
      <c r="N156" s="53">
        <v>5.72</v>
      </c>
      <c r="O156" s="53">
        <v>3.6429999999999998</v>
      </c>
      <c r="P156" s="53">
        <v>5.48</v>
      </c>
      <c r="Q156" s="53">
        <v>3.6429999999999998</v>
      </c>
      <c r="R156" s="53">
        <v>5.37</v>
      </c>
      <c r="S156" s="53">
        <v>3.6429999999999998</v>
      </c>
      <c r="T156" s="53">
        <v>5.55</v>
      </c>
      <c r="U156" s="53">
        <v>3.6429999999999998</v>
      </c>
      <c r="V156" s="53">
        <v>5.48</v>
      </c>
      <c r="W156" s="53">
        <v>3.6429999999999998</v>
      </c>
      <c r="X156" s="53">
        <v>5.52</v>
      </c>
      <c r="Y156" s="53">
        <v>3.64</v>
      </c>
      <c r="Z156" s="53">
        <v>5.73</v>
      </c>
      <c r="AA156" s="53">
        <v>3.6429999999999998</v>
      </c>
      <c r="AB156" s="53">
        <v>5.2</v>
      </c>
      <c r="AC156" s="53">
        <v>3.6429999999999998</v>
      </c>
      <c r="AD156" s="53">
        <v>5.08</v>
      </c>
      <c r="AE156" s="53">
        <v>3.6429999999999998</v>
      </c>
      <c r="AF156" s="53">
        <v>5</v>
      </c>
    </row>
    <row r="157" spans="1:32" ht="15.75" customHeight="1">
      <c r="A157" s="53">
        <v>4.2279999999999998</v>
      </c>
      <c r="B157" s="53">
        <v>6.6</v>
      </c>
      <c r="C157" s="54">
        <v>4.2279999999999998</v>
      </c>
      <c r="D157" s="54">
        <v>6.73</v>
      </c>
      <c r="E157" s="54">
        <v>4.2279999999999998</v>
      </c>
      <c r="F157" s="54">
        <v>7</v>
      </c>
      <c r="G157" s="54">
        <v>4.2279999999999998</v>
      </c>
      <c r="H157" s="54">
        <v>6.97</v>
      </c>
      <c r="I157" s="53">
        <v>4.2279999999999998</v>
      </c>
      <c r="J157" s="53">
        <v>6.75</v>
      </c>
      <c r="K157" s="53">
        <v>4.2279999999999998</v>
      </c>
      <c r="L157" s="53">
        <v>7</v>
      </c>
      <c r="M157" s="53">
        <v>4.2279999999999998</v>
      </c>
      <c r="N157" s="53">
        <v>7.02</v>
      </c>
      <c r="O157" s="53">
        <v>4.2279999999999998</v>
      </c>
      <c r="P157" s="53">
        <v>6.92</v>
      </c>
      <c r="Q157" s="53">
        <v>4.2279999999999998</v>
      </c>
      <c r="R157" s="53">
        <v>6.68</v>
      </c>
      <c r="S157" s="53">
        <v>4.2279999999999998</v>
      </c>
      <c r="T157" s="53">
        <v>6.82</v>
      </c>
      <c r="U157" s="53">
        <v>4.2279999999999998</v>
      </c>
      <c r="V157" s="53">
        <v>6.73</v>
      </c>
      <c r="W157" s="53">
        <v>4.2279999999999998</v>
      </c>
      <c r="X157" s="53">
        <v>6.75</v>
      </c>
      <c r="Y157" s="53">
        <v>4.2300000000000004</v>
      </c>
      <c r="Z157" s="53">
        <v>7.02</v>
      </c>
      <c r="AA157" s="53">
        <v>4.2279999999999998</v>
      </c>
      <c r="AB157" s="53">
        <v>6.47</v>
      </c>
      <c r="AC157" s="53">
        <v>4.2279999999999998</v>
      </c>
      <c r="AD157" s="53">
        <v>6.32</v>
      </c>
      <c r="AE157" s="53">
        <v>4.2279999999999998</v>
      </c>
      <c r="AF157" s="53">
        <v>6.32</v>
      </c>
    </row>
    <row r="158" spans="1:32" ht="15.75" customHeight="1">
      <c r="A158" s="53">
        <v>2.8980000000000001</v>
      </c>
      <c r="B158" s="53">
        <v>7.516666667</v>
      </c>
      <c r="C158" s="54">
        <v>2.5920000000000001</v>
      </c>
      <c r="D158" s="54">
        <v>7.75</v>
      </c>
      <c r="E158" s="54">
        <v>2.5920000000000001</v>
      </c>
      <c r="F158" s="54">
        <v>6.63</v>
      </c>
      <c r="G158" s="54">
        <v>2.5920000000000001</v>
      </c>
      <c r="H158" s="54">
        <v>6.98</v>
      </c>
      <c r="I158" s="53">
        <v>2.5920000000000001</v>
      </c>
      <c r="J158" s="53">
        <v>6.98</v>
      </c>
      <c r="K158" s="53">
        <v>2.5920000000000001</v>
      </c>
      <c r="L158" s="53">
        <v>7.65</v>
      </c>
      <c r="M158" s="53">
        <v>2.5920000000000001</v>
      </c>
      <c r="N158" s="53">
        <v>6.82</v>
      </c>
      <c r="O158" s="53">
        <v>2.5920000000000001</v>
      </c>
      <c r="P158" s="53">
        <v>6.98</v>
      </c>
      <c r="Q158" s="53">
        <v>2.5920000000000001</v>
      </c>
      <c r="R158" s="53">
        <v>7.97</v>
      </c>
      <c r="S158" s="53">
        <v>2.5920000000000001</v>
      </c>
      <c r="T158" s="53">
        <v>7.28</v>
      </c>
      <c r="U158" s="53">
        <v>2.5920000000000001</v>
      </c>
      <c r="V158" s="53">
        <v>6.63</v>
      </c>
      <c r="W158" s="53">
        <v>2.5920000000000001</v>
      </c>
      <c r="X158" s="53">
        <v>6.5</v>
      </c>
      <c r="Y158" s="53">
        <v>2.59</v>
      </c>
      <c r="Z158" s="53">
        <v>7.07</v>
      </c>
      <c r="AA158" s="53">
        <v>2.5920000000000001</v>
      </c>
      <c r="AB158" s="53">
        <v>6.13</v>
      </c>
      <c r="AC158" s="53">
        <v>2.5920000000000001</v>
      </c>
      <c r="AD158" s="53">
        <v>5.9</v>
      </c>
      <c r="AE158" s="53">
        <v>2.5920000000000001</v>
      </c>
      <c r="AF158" s="53">
        <v>6.08</v>
      </c>
    </row>
    <row r="159" spans="1:32" ht="15.75" customHeight="1">
      <c r="A159" s="53">
        <v>2.1160000000000001</v>
      </c>
      <c r="B159" s="53">
        <v>5.85</v>
      </c>
      <c r="C159" s="54">
        <v>2.1160000000000001</v>
      </c>
      <c r="D159" s="54">
        <v>5.4</v>
      </c>
      <c r="E159" s="54">
        <v>2.1160000000000001</v>
      </c>
      <c r="F159" s="54">
        <v>5.68</v>
      </c>
      <c r="G159" s="54">
        <v>2.1160000000000001</v>
      </c>
      <c r="H159" s="54">
        <v>5.7</v>
      </c>
      <c r="I159" s="53">
        <v>2.1160000000000001</v>
      </c>
      <c r="J159" s="53">
        <v>5.55</v>
      </c>
      <c r="K159" s="53">
        <v>2.1160000000000001</v>
      </c>
      <c r="L159" s="53">
        <v>5.98</v>
      </c>
      <c r="M159" s="53">
        <v>2.1160000000000001</v>
      </c>
      <c r="N159" s="53">
        <v>5.78</v>
      </c>
      <c r="O159" s="53">
        <v>2.1160000000000001</v>
      </c>
      <c r="P159" s="53">
        <v>5.62</v>
      </c>
      <c r="Q159" s="53">
        <v>2.1160000000000001</v>
      </c>
      <c r="R159" s="53">
        <v>5.82</v>
      </c>
      <c r="S159" s="53">
        <v>2.1160000000000001</v>
      </c>
      <c r="T159" s="53">
        <v>5.6</v>
      </c>
      <c r="U159" s="53">
        <v>2.1160000000000001</v>
      </c>
      <c r="V159" s="53">
        <v>5.52</v>
      </c>
      <c r="W159" s="53">
        <v>2.1160000000000001</v>
      </c>
      <c r="X159" s="53">
        <v>5.53</v>
      </c>
      <c r="Y159" s="53">
        <v>2.12</v>
      </c>
      <c r="Z159" s="53">
        <v>5.97</v>
      </c>
      <c r="AA159" s="53">
        <v>2.1160000000000001</v>
      </c>
      <c r="AB159" s="53">
        <v>5.12</v>
      </c>
      <c r="AC159" s="53">
        <v>2.1160000000000001</v>
      </c>
      <c r="AD159" s="53">
        <v>4.95</v>
      </c>
      <c r="AE159" s="53">
        <v>2.1160000000000001</v>
      </c>
      <c r="AF159" s="53">
        <v>4.92</v>
      </c>
    </row>
    <row r="160" spans="1:32" ht="15.75" customHeight="1">
      <c r="A160" s="53">
        <v>1.323</v>
      </c>
      <c r="B160" s="53">
        <v>3.983333333</v>
      </c>
      <c r="C160" s="54">
        <v>1.323</v>
      </c>
      <c r="D160" s="54">
        <v>3.85</v>
      </c>
      <c r="E160" s="54">
        <v>1.323</v>
      </c>
      <c r="F160" s="54">
        <v>4.13</v>
      </c>
      <c r="G160" s="54">
        <v>1.323</v>
      </c>
      <c r="H160" s="54">
        <v>4.17</v>
      </c>
      <c r="I160" s="53">
        <v>1.323</v>
      </c>
      <c r="J160" s="53">
        <v>4.08</v>
      </c>
      <c r="K160" s="53">
        <v>1.323</v>
      </c>
      <c r="L160" s="53">
        <v>4.55</v>
      </c>
      <c r="M160" s="53">
        <v>1.323</v>
      </c>
      <c r="N160" s="53">
        <v>4.2300000000000004</v>
      </c>
      <c r="O160" s="53">
        <v>1.323</v>
      </c>
      <c r="P160" s="53">
        <v>4.05</v>
      </c>
      <c r="Q160" s="53">
        <v>1.323</v>
      </c>
      <c r="R160" s="53">
        <v>4.05</v>
      </c>
      <c r="S160" s="53">
        <v>1.323</v>
      </c>
      <c r="T160" s="53">
        <v>4</v>
      </c>
      <c r="U160" s="53">
        <v>1.323</v>
      </c>
      <c r="V160" s="53">
        <v>3.93</v>
      </c>
      <c r="W160" s="53">
        <v>1.323</v>
      </c>
      <c r="X160" s="53">
        <v>4.08</v>
      </c>
      <c r="Y160" s="53">
        <v>1.32</v>
      </c>
      <c r="Z160" s="53">
        <v>4.5199999999999996</v>
      </c>
      <c r="AA160" s="53">
        <v>1.323</v>
      </c>
      <c r="AB160" s="53">
        <v>3.73</v>
      </c>
      <c r="AC160" s="53">
        <v>1.323</v>
      </c>
      <c r="AD160" s="53">
        <v>3.58</v>
      </c>
      <c r="AE160" s="53">
        <v>1.323</v>
      </c>
      <c r="AF160" s="53">
        <v>3.58</v>
      </c>
    </row>
    <row r="161" spans="1:32" ht="15.75" customHeight="1">
      <c r="A161" s="53">
        <v>2.3580000000000001</v>
      </c>
      <c r="B161" s="53">
        <v>5.8166666669999998</v>
      </c>
      <c r="C161" s="54">
        <v>2.3580000000000001</v>
      </c>
      <c r="D161" s="54">
        <v>5.65</v>
      </c>
      <c r="E161" s="54">
        <v>2.3580000000000001</v>
      </c>
      <c r="F161" s="54">
        <v>5.93</v>
      </c>
      <c r="G161" s="54">
        <v>2.3580000000000001</v>
      </c>
      <c r="H161" s="54">
        <v>6</v>
      </c>
      <c r="I161" s="53">
        <v>2.3580000000000001</v>
      </c>
      <c r="J161" s="53">
        <v>5.82</v>
      </c>
      <c r="K161" s="53">
        <v>2.3580000000000001</v>
      </c>
      <c r="L161" s="53">
        <v>6.23</v>
      </c>
      <c r="M161" s="53">
        <v>2.3580000000000001</v>
      </c>
      <c r="N161" s="53">
        <v>5.9</v>
      </c>
      <c r="O161" s="53">
        <v>2.3580000000000001</v>
      </c>
      <c r="P161" s="53">
        <v>5.77</v>
      </c>
      <c r="Q161" s="53">
        <v>2.3580000000000001</v>
      </c>
      <c r="R161" s="53">
        <v>6</v>
      </c>
      <c r="S161" s="53">
        <v>2.3580000000000001</v>
      </c>
      <c r="T161" s="53">
        <v>5.72</v>
      </c>
      <c r="U161" s="53">
        <v>2.3580000000000001</v>
      </c>
      <c r="V161" s="53">
        <v>5.75</v>
      </c>
      <c r="W161" s="53">
        <v>2.3580000000000001</v>
      </c>
      <c r="X161" s="53">
        <v>5.73</v>
      </c>
      <c r="Y161" s="53">
        <v>2.36</v>
      </c>
      <c r="Z161" s="53">
        <v>6.2</v>
      </c>
      <c r="AA161" s="53">
        <v>2.3580000000000001</v>
      </c>
      <c r="AB161" s="53">
        <v>5.27</v>
      </c>
      <c r="AC161" s="53">
        <v>2.3580000000000001</v>
      </c>
      <c r="AD161" s="53">
        <v>5.15</v>
      </c>
      <c r="AE161" s="53">
        <v>2.3580000000000001</v>
      </c>
      <c r="AF161" s="53">
        <v>5.0999999999999996</v>
      </c>
    </row>
    <row r="162" spans="1:32" ht="15.75" customHeight="1">
      <c r="A162" s="53">
        <v>1.7130000000000001</v>
      </c>
      <c r="B162" s="53">
        <v>4.3</v>
      </c>
      <c r="C162" s="54">
        <v>1.7130000000000001</v>
      </c>
      <c r="D162" s="54">
        <v>4.13</v>
      </c>
      <c r="E162" s="54">
        <v>1.7130000000000001</v>
      </c>
      <c r="F162" s="54">
        <v>4.4000000000000004</v>
      </c>
      <c r="G162" s="54">
        <v>1.7130000000000001</v>
      </c>
      <c r="H162" s="54">
        <v>4.47</v>
      </c>
      <c r="I162" s="53">
        <v>1.7130000000000001</v>
      </c>
      <c r="J162" s="53">
        <v>4.25</v>
      </c>
      <c r="K162" s="53">
        <v>1.7130000000000001</v>
      </c>
      <c r="L162" s="53">
        <v>4.75</v>
      </c>
      <c r="M162" s="53">
        <v>1.7130000000000001</v>
      </c>
      <c r="N162" s="53">
        <v>4.45</v>
      </c>
      <c r="O162" s="53">
        <v>1.7130000000000001</v>
      </c>
      <c r="P162" s="53">
        <v>4.28</v>
      </c>
      <c r="Q162" s="53">
        <v>1.7130000000000001</v>
      </c>
      <c r="R162" s="53">
        <v>4.28</v>
      </c>
      <c r="S162" s="53">
        <v>1.7130000000000001</v>
      </c>
      <c r="T162" s="53">
        <v>4.2300000000000004</v>
      </c>
      <c r="U162" s="53">
        <v>1.7130000000000001</v>
      </c>
      <c r="V162" s="53">
        <v>4.18</v>
      </c>
      <c r="W162" s="53">
        <v>1.7130000000000001</v>
      </c>
      <c r="X162" s="53">
        <v>4.28</v>
      </c>
      <c r="Y162" s="53">
        <v>1.71</v>
      </c>
      <c r="Z162" s="53">
        <v>4.7300000000000004</v>
      </c>
      <c r="AA162" s="53">
        <v>1.7130000000000001</v>
      </c>
      <c r="AB162" s="53">
        <v>4.0199999999999996</v>
      </c>
      <c r="AC162" s="53">
        <v>1.7130000000000001</v>
      </c>
      <c r="AD162" s="53">
        <v>3.85</v>
      </c>
      <c r="AE162" s="53">
        <v>1.7130000000000001</v>
      </c>
      <c r="AF162" s="53">
        <v>3.77</v>
      </c>
    </row>
    <row r="163" spans="1:32" ht="15.75" customHeight="1">
      <c r="A163" s="53">
        <v>2.673</v>
      </c>
      <c r="B163" s="53">
        <v>6.15</v>
      </c>
      <c r="C163" s="54">
        <v>2.673</v>
      </c>
      <c r="D163" s="54">
        <v>5.95</v>
      </c>
      <c r="E163" s="54">
        <v>2.673</v>
      </c>
      <c r="F163" s="54">
        <v>6.2</v>
      </c>
      <c r="G163" s="54">
        <v>2.673</v>
      </c>
      <c r="H163" s="54">
        <v>6.23</v>
      </c>
      <c r="I163" s="53">
        <v>2.673</v>
      </c>
      <c r="J163" s="53">
        <v>6.05</v>
      </c>
      <c r="K163" s="53">
        <v>2.673</v>
      </c>
      <c r="L163" s="53">
        <v>6.48</v>
      </c>
      <c r="M163" s="53">
        <v>2.673</v>
      </c>
      <c r="N163" s="53">
        <v>6.17</v>
      </c>
      <c r="O163" s="53">
        <v>2.673</v>
      </c>
      <c r="P163" s="53">
        <v>6.07</v>
      </c>
      <c r="Q163" s="53">
        <v>2.673</v>
      </c>
      <c r="R163" s="53">
        <v>6.27</v>
      </c>
      <c r="S163" s="53">
        <v>2.673</v>
      </c>
      <c r="T163" s="53">
        <v>5.98</v>
      </c>
      <c r="U163" s="53">
        <v>2.673</v>
      </c>
      <c r="V163" s="53">
        <v>6.03</v>
      </c>
      <c r="W163" s="53">
        <v>2.673</v>
      </c>
      <c r="X163" s="53">
        <v>6.02</v>
      </c>
      <c r="Y163" s="53">
        <v>2.67</v>
      </c>
      <c r="Z163" s="53">
        <v>6.42</v>
      </c>
      <c r="AA163" s="53">
        <v>2.673</v>
      </c>
      <c r="AB163" s="53">
        <v>5.6</v>
      </c>
      <c r="AC163" s="53">
        <v>2.673</v>
      </c>
      <c r="AD163" s="53">
        <v>5.45</v>
      </c>
      <c r="AE163" s="53">
        <v>2.673</v>
      </c>
      <c r="AF163" s="53">
        <v>5.33</v>
      </c>
    </row>
    <row r="164" spans="1:32" ht="15.75" customHeight="1">
      <c r="A164" s="53">
        <v>2.593</v>
      </c>
      <c r="B164" s="53">
        <v>6.1333333330000004</v>
      </c>
      <c r="C164" s="54">
        <v>2.593</v>
      </c>
      <c r="D164" s="54">
        <v>5.95</v>
      </c>
      <c r="E164" s="54">
        <v>2.593</v>
      </c>
      <c r="F164" s="54">
        <v>6.22</v>
      </c>
      <c r="G164" s="54">
        <v>2.593</v>
      </c>
      <c r="H164" s="54">
        <v>6.22</v>
      </c>
      <c r="I164" s="53">
        <v>2.593</v>
      </c>
      <c r="J164" s="53">
        <v>6.03</v>
      </c>
      <c r="K164" s="53">
        <v>2.593</v>
      </c>
      <c r="L164" s="53">
        <v>6.45</v>
      </c>
      <c r="M164" s="53">
        <v>2.593</v>
      </c>
      <c r="N164" s="53">
        <v>6.18</v>
      </c>
      <c r="O164" s="53">
        <v>2.593</v>
      </c>
      <c r="P164" s="53">
        <v>6.07</v>
      </c>
      <c r="Q164" s="53">
        <v>2.593</v>
      </c>
      <c r="R164" s="53">
        <v>6.2</v>
      </c>
      <c r="S164" s="53">
        <v>2.593</v>
      </c>
      <c r="T164" s="53">
        <v>6</v>
      </c>
      <c r="U164" s="53">
        <v>2.593</v>
      </c>
      <c r="V164" s="53">
        <v>6.03</v>
      </c>
      <c r="W164" s="53">
        <v>2.593</v>
      </c>
      <c r="X164" s="53">
        <v>6.02</v>
      </c>
      <c r="Y164" s="53">
        <v>2.59</v>
      </c>
      <c r="Z164" s="53">
        <v>6.4</v>
      </c>
      <c r="AA164" s="53">
        <v>2.593</v>
      </c>
      <c r="AB164" s="53">
        <v>5.63</v>
      </c>
      <c r="AC164" s="53">
        <v>2.593</v>
      </c>
      <c r="AD164" s="53">
        <v>5.5</v>
      </c>
      <c r="AE164" s="53">
        <v>2.593</v>
      </c>
      <c r="AF164" s="53">
        <v>5.45</v>
      </c>
    </row>
    <row r="165" spans="1:32" ht="15.75" customHeight="1">
      <c r="A165" s="53">
        <v>2.024</v>
      </c>
      <c r="B165" s="53">
        <v>4.8333333329999997</v>
      </c>
      <c r="C165" s="54">
        <v>2.024</v>
      </c>
      <c r="D165" s="54">
        <v>4.47</v>
      </c>
      <c r="E165" s="54">
        <v>2.024</v>
      </c>
      <c r="F165" s="54">
        <v>4.7699999999999996</v>
      </c>
      <c r="G165" s="54">
        <v>2.024</v>
      </c>
      <c r="H165" s="54">
        <v>4.82</v>
      </c>
      <c r="I165" s="53">
        <v>2.024</v>
      </c>
      <c r="J165" s="53">
        <v>4.5999999999999996</v>
      </c>
      <c r="K165" s="53">
        <v>2.024</v>
      </c>
      <c r="L165" s="53">
        <v>5.07</v>
      </c>
      <c r="M165" s="53">
        <v>2.024</v>
      </c>
      <c r="N165" s="53">
        <v>4.78</v>
      </c>
      <c r="O165" s="53">
        <v>2.024</v>
      </c>
      <c r="P165" s="53">
        <v>4.5999999999999996</v>
      </c>
      <c r="Q165" s="53">
        <v>2.024</v>
      </c>
      <c r="R165" s="53">
        <v>4.72</v>
      </c>
      <c r="S165" s="53">
        <v>2.024</v>
      </c>
      <c r="T165" s="53">
        <v>4.58</v>
      </c>
      <c r="U165" s="53">
        <v>2.024</v>
      </c>
      <c r="V165" s="53">
        <v>4.5</v>
      </c>
      <c r="W165" s="53">
        <v>2.024</v>
      </c>
      <c r="X165" s="53">
        <v>4.57</v>
      </c>
      <c r="Y165" s="53">
        <v>2.02</v>
      </c>
      <c r="Z165" s="53">
        <v>5</v>
      </c>
      <c r="AA165" s="53">
        <v>2.024</v>
      </c>
      <c r="AB165" s="53">
        <v>4.22</v>
      </c>
      <c r="AC165" s="53">
        <v>2.024</v>
      </c>
      <c r="AD165" s="53">
        <v>4.12</v>
      </c>
      <c r="AE165" s="53">
        <v>2.024</v>
      </c>
      <c r="AF165" s="53">
        <v>4.08</v>
      </c>
    </row>
    <row r="166" spans="1:32" ht="15.75" customHeight="1">
      <c r="A166" s="53">
        <v>1.8879999999999999</v>
      </c>
      <c r="B166" s="53">
        <v>4.733333333</v>
      </c>
      <c r="C166" s="54">
        <v>1.8879999999999999</v>
      </c>
      <c r="D166" s="54">
        <v>4.5999999999999996</v>
      </c>
      <c r="E166" s="54">
        <v>1.8879999999999999</v>
      </c>
      <c r="F166" s="54">
        <v>4.92</v>
      </c>
      <c r="G166" s="54">
        <v>1.8879999999999999</v>
      </c>
      <c r="H166" s="54">
        <v>4.93</v>
      </c>
      <c r="I166" s="53">
        <v>1.8879999999999999</v>
      </c>
      <c r="J166" s="53">
        <v>4.78</v>
      </c>
      <c r="K166" s="53">
        <v>1.8879999999999999</v>
      </c>
      <c r="L166" s="53">
        <v>5.25</v>
      </c>
      <c r="M166" s="53">
        <v>1.8879999999999999</v>
      </c>
      <c r="N166" s="53">
        <v>4.95</v>
      </c>
      <c r="O166" s="53">
        <v>1.8879999999999999</v>
      </c>
      <c r="P166" s="53">
        <v>4.8</v>
      </c>
      <c r="Q166" s="53">
        <v>1.8879999999999999</v>
      </c>
      <c r="R166" s="53">
        <v>4.75</v>
      </c>
      <c r="S166" s="53">
        <v>1.8879999999999999</v>
      </c>
      <c r="T166" s="53">
        <v>4.7300000000000004</v>
      </c>
      <c r="U166" s="53">
        <v>1.8879999999999999</v>
      </c>
      <c r="V166" s="53">
        <v>4.7</v>
      </c>
      <c r="W166" s="53">
        <v>1.8879999999999999</v>
      </c>
      <c r="X166" s="53">
        <v>4.7699999999999996</v>
      </c>
      <c r="Y166" s="53">
        <v>1.89</v>
      </c>
      <c r="Z166" s="53">
        <v>5.25</v>
      </c>
      <c r="AA166" s="53">
        <v>1.8879999999999999</v>
      </c>
      <c r="AB166" s="53">
        <v>4.55</v>
      </c>
      <c r="AC166" s="53">
        <v>1.8879999999999999</v>
      </c>
      <c r="AD166" s="53">
        <v>4.38</v>
      </c>
      <c r="AE166" s="53">
        <v>1.8879999999999999</v>
      </c>
      <c r="AF166" s="53">
        <v>4.3499999999999996</v>
      </c>
    </row>
    <row r="167" spans="1:32" ht="15.75" customHeight="1">
      <c r="A167" s="53">
        <v>1.4810000000000001</v>
      </c>
      <c r="B167" s="53">
        <v>3.8166666669999998</v>
      </c>
      <c r="C167" s="54">
        <v>1.4810000000000001</v>
      </c>
      <c r="D167" s="54">
        <v>3.75</v>
      </c>
      <c r="E167" s="54">
        <v>1.4810000000000001</v>
      </c>
      <c r="F167" s="54">
        <v>4</v>
      </c>
      <c r="G167" s="54">
        <v>1.4810000000000001</v>
      </c>
      <c r="H167" s="54">
        <v>4.05</v>
      </c>
      <c r="I167" s="53">
        <v>1.4810000000000001</v>
      </c>
      <c r="J167" s="53">
        <v>3.87</v>
      </c>
      <c r="K167" s="53">
        <v>1.4810000000000001</v>
      </c>
      <c r="L167" s="53">
        <v>4.33</v>
      </c>
      <c r="M167" s="53">
        <v>1.4810000000000001</v>
      </c>
      <c r="N167" s="53">
        <v>4.03</v>
      </c>
      <c r="O167" s="53">
        <v>1.4810000000000001</v>
      </c>
      <c r="P167" s="53">
        <v>3.88</v>
      </c>
      <c r="Q167" s="53">
        <v>1.4810000000000001</v>
      </c>
      <c r="R167" s="53">
        <v>3.88</v>
      </c>
      <c r="S167" s="53">
        <v>1.4810000000000001</v>
      </c>
      <c r="T167" s="53">
        <v>3.83</v>
      </c>
      <c r="U167" s="53">
        <v>1.4810000000000001</v>
      </c>
      <c r="V167" s="53">
        <v>3.78</v>
      </c>
      <c r="W167" s="53">
        <v>1.4810000000000001</v>
      </c>
      <c r="X167" s="53">
        <v>3.88</v>
      </c>
      <c r="Y167" s="53">
        <v>1.48</v>
      </c>
      <c r="Z167" s="53">
        <v>4.32</v>
      </c>
      <c r="AA167" s="53">
        <v>1.4810000000000001</v>
      </c>
      <c r="AB167" s="53">
        <v>3.6</v>
      </c>
      <c r="AC167" s="53">
        <v>1.4810000000000001</v>
      </c>
      <c r="AD167" s="53">
        <v>3.45</v>
      </c>
      <c r="AE167" s="53">
        <v>1.4810000000000001</v>
      </c>
      <c r="AF167" s="53">
        <v>3.42</v>
      </c>
    </row>
    <row r="168" spans="1:32" ht="15.75" customHeight="1">
      <c r="A168" s="53">
        <v>2.9279999999999999</v>
      </c>
      <c r="B168" s="53">
        <v>6.4666666670000001</v>
      </c>
      <c r="C168" s="54">
        <v>2.9279999999999999</v>
      </c>
      <c r="D168" s="54">
        <v>6.18</v>
      </c>
      <c r="E168" s="54">
        <v>2.9279999999999999</v>
      </c>
      <c r="F168" s="54">
        <v>6.52</v>
      </c>
      <c r="G168" s="54">
        <v>2.9279999999999999</v>
      </c>
      <c r="H168" s="54">
        <v>6.62</v>
      </c>
      <c r="I168" s="53">
        <v>2.9279999999999999</v>
      </c>
      <c r="J168" s="53">
        <v>6.43</v>
      </c>
      <c r="K168" s="53">
        <v>2.9279999999999999</v>
      </c>
      <c r="L168" s="53">
        <v>6.8</v>
      </c>
      <c r="M168" s="53">
        <v>2.9279999999999999</v>
      </c>
      <c r="N168" s="53">
        <v>6.42</v>
      </c>
      <c r="O168" s="53">
        <v>2.9279999999999999</v>
      </c>
      <c r="P168" s="53">
        <v>6.33</v>
      </c>
      <c r="Q168" s="53">
        <v>2.9279999999999999</v>
      </c>
      <c r="R168" s="53">
        <v>6.52</v>
      </c>
      <c r="S168" s="53">
        <v>2.9279999999999999</v>
      </c>
      <c r="T168" s="53">
        <v>6.18</v>
      </c>
      <c r="U168" s="53">
        <v>2.9279999999999999</v>
      </c>
      <c r="V168" s="53">
        <v>6.28</v>
      </c>
      <c r="W168" s="53">
        <v>2.9279999999999999</v>
      </c>
      <c r="X168" s="53">
        <v>6.27</v>
      </c>
      <c r="Y168" s="53">
        <v>2.93</v>
      </c>
      <c r="Z168" s="53">
        <v>6.67</v>
      </c>
      <c r="AA168" s="53">
        <v>2.9279999999999999</v>
      </c>
      <c r="AB168" s="53">
        <v>5.85</v>
      </c>
      <c r="AC168" s="53">
        <v>2.9279999999999999</v>
      </c>
      <c r="AD168" s="53">
        <v>5.72</v>
      </c>
      <c r="AE168" s="53">
        <v>2.9279999999999999</v>
      </c>
      <c r="AF168" s="53">
        <v>5.57</v>
      </c>
    </row>
    <row r="169" spans="1:32" ht="15.75" customHeight="1">
      <c r="A169" s="53">
        <v>3.6259999999999999</v>
      </c>
      <c r="B169" s="53">
        <v>8.0500000000000007</v>
      </c>
      <c r="C169" s="54">
        <v>3.6259999999999999</v>
      </c>
      <c r="D169" s="54">
        <v>7.58</v>
      </c>
      <c r="E169" s="54">
        <v>3.6259999999999999</v>
      </c>
      <c r="F169" s="54">
        <v>7.88</v>
      </c>
      <c r="G169" s="54">
        <v>3.6259999999999999</v>
      </c>
      <c r="H169" s="54">
        <v>7.9</v>
      </c>
      <c r="I169" s="53">
        <v>3.6259999999999999</v>
      </c>
      <c r="J169" s="53">
        <v>7.68</v>
      </c>
      <c r="K169" s="53">
        <v>3.6259999999999999</v>
      </c>
      <c r="L169" s="53">
        <v>8.23</v>
      </c>
      <c r="M169" s="53">
        <v>3.6259999999999999</v>
      </c>
      <c r="N169" s="53">
        <v>7.87</v>
      </c>
      <c r="O169" s="53">
        <v>3.6259999999999999</v>
      </c>
      <c r="P169" s="53">
        <v>7.73</v>
      </c>
      <c r="Q169" s="53">
        <v>3.6259999999999999</v>
      </c>
      <c r="R169" s="53">
        <v>8.0500000000000007</v>
      </c>
      <c r="S169" s="53">
        <v>3.6259999999999999</v>
      </c>
      <c r="T169" s="53">
        <v>7.65</v>
      </c>
      <c r="U169" s="53">
        <v>3.6259999999999999</v>
      </c>
      <c r="V169" s="53">
        <v>7.68</v>
      </c>
      <c r="W169" s="53">
        <v>3.6259999999999999</v>
      </c>
      <c r="X169" s="53">
        <v>7.75</v>
      </c>
      <c r="Y169" s="53">
        <v>3.63</v>
      </c>
      <c r="Z169" s="53">
        <v>8.0299999999999994</v>
      </c>
      <c r="AA169" s="53">
        <v>3.6259999999999999</v>
      </c>
      <c r="AB169" s="53">
        <v>7.22</v>
      </c>
      <c r="AC169" s="53">
        <v>3.6259999999999999</v>
      </c>
      <c r="AD169" s="53">
        <v>6.98</v>
      </c>
      <c r="AE169" s="53">
        <v>3.6259999999999999</v>
      </c>
      <c r="AF169" s="53">
        <v>6.82</v>
      </c>
    </row>
    <row r="170" spans="1:32" ht="15.75" customHeight="1">
      <c r="A170" s="53">
        <v>3.1930000000000001</v>
      </c>
      <c r="B170" s="53">
        <v>7.016666667</v>
      </c>
      <c r="C170" s="54">
        <v>3.1930000000000001</v>
      </c>
      <c r="D170" s="54">
        <v>6.7</v>
      </c>
      <c r="E170" s="54">
        <v>3.1930000000000001</v>
      </c>
      <c r="F170" s="54">
        <v>7</v>
      </c>
      <c r="G170" s="54">
        <v>3.1930000000000001</v>
      </c>
      <c r="H170" s="54">
        <v>7.03</v>
      </c>
      <c r="I170" s="53">
        <v>3.1930000000000001</v>
      </c>
      <c r="J170" s="53">
        <v>6.85</v>
      </c>
      <c r="K170" s="53">
        <v>3.1930000000000001</v>
      </c>
      <c r="L170" s="53">
        <v>7.3</v>
      </c>
      <c r="M170" s="53">
        <v>3.1930000000000001</v>
      </c>
      <c r="N170" s="53">
        <v>6.92</v>
      </c>
      <c r="O170" s="53">
        <v>3.1930000000000001</v>
      </c>
      <c r="P170" s="53">
        <v>6.87</v>
      </c>
      <c r="Q170" s="53">
        <v>3.1930000000000001</v>
      </c>
      <c r="R170" s="53">
        <v>7.03</v>
      </c>
      <c r="S170" s="53">
        <v>3.1930000000000001</v>
      </c>
      <c r="T170" s="53">
        <v>6.68</v>
      </c>
      <c r="U170" s="53">
        <v>3.1930000000000001</v>
      </c>
      <c r="V170" s="53">
        <v>6.77</v>
      </c>
      <c r="W170" s="53">
        <v>3.1930000000000001</v>
      </c>
      <c r="X170" s="53">
        <v>6.75</v>
      </c>
      <c r="Y170" s="53">
        <v>3.19</v>
      </c>
      <c r="Z170" s="53">
        <v>7.15</v>
      </c>
      <c r="AA170" s="53">
        <v>3.1930000000000001</v>
      </c>
      <c r="AB170" s="53">
        <v>6.3</v>
      </c>
      <c r="AC170" s="53">
        <v>3.1930000000000001</v>
      </c>
      <c r="AD170" s="53">
        <v>6.13</v>
      </c>
      <c r="AE170" s="53">
        <v>3.1930000000000001</v>
      </c>
      <c r="AF170" s="53">
        <v>6</v>
      </c>
    </row>
    <row r="171" spans="1:32" ht="15.75" customHeight="1">
      <c r="A171" s="53">
        <v>3.125</v>
      </c>
      <c r="B171" s="53">
        <v>7.75</v>
      </c>
      <c r="C171" s="54">
        <v>3.125</v>
      </c>
      <c r="D171" s="54">
        <v>6.47</v>
      </c>
      <c r="E171" s="54">
        <v>3.125</v>
      </c>
      <c r="F171" s="54">
        <v>6.82</v>
      </c>
      <c r="G171" s="54">
        <v>3.125</v>
      </c>
      <c r="H171" s="54">
        <v>6.8</v>
      </c>
      <c r="I171" s="53">
        <v>3.125</v>
      </c>
      <c r="J171" s="53">
        <v>6.63</v>
      </c>
      <c r="K171" s="53">
        <v>3.125</v>
      </c>
      <c r="L171" s="53">
        <v>7.18</v>
      </c>
      <c r="M171" s="53">
        <v>3.125</v>
      </c>
      <c r="N171" s="53">
        <v>7.22</v>
      </c>
      <c r="O171" s="53">
        <v>3.125</v>
      </c>
      <c r="P171" s="53">
        <v>6.72</v>
      </c>
      <c r="Q171" s="53">
        <v>3.125</v>
      </c>
      <c r="R171" s="53">
        <v>6.83</v>
      </c>
      <c r="S171" s="53">
        <v>3.125</v>
      </c>
      <c r="T171" s="53">
        <v>6.5</v>
      </c>
      <c r="U171" s="53">
        <v>3.125</v>
      </c>
      <c r="V171" s="53">
        <v>6.42</v>
      </c>
      <c r="W171" s="53">
        <v>3.125</v>
      </c>
      <c r="X171" s="53">
        <v>6.5</v>
      </c>
      <c r="Y171" s="53">
        <v>3.13</v>
      </c>
      <c r="Z171" s="53">
        <v>7.03</v>
      </c>
      <c r="AA171" s="53">
        <v>3.125</v>
      </c>
      <c r="AB171" s="53">
        <v>6.18</v>
      </c>
      <c r="AC171" s="53">
        <v>3.125</v>
      </c>
      <c r="AD171" s="53">
        <v>6.03</v>
      </c>
      <c r="AE171" s="53">
        <v>3.125</v>
      </c>
      <c r="AF171" s="53">
        <v>6.03</v>
      </c>
    </row>
    <row r="172" spans="1:32" ht="15.75" customHeight="1">
      <c r="A172" s="53">
        <v>4.1589999999999998</v>
      </c>
      <c r="B172" s="53">
        <v>9.35</v>
      </c>
      <c r="C172" s="54">
        <v>4.1589999999999998</v>
      </c>
      <c r="D172" s="54">
        <v>8.15</v>
      </c>
      <c r="E172" s="54">
        <v>4.1589999999999998</v>
      </c>
      <c r="F172" s="54">
        <v>8.4700000000000006</v>
      </c>
      <c r="G172" s="54">
        <v>4.1589999999999998</v>
      </c>
      <c r="H172" s="54">
        <v>8.42</v>
      </c>
      <c r="I172" s="53">
        <v>4.1589999999999998</v>
      </c>
      <c r="J172" s="53">
        <v>8.18</v>
      </c>
      <c r="K172" s="53">
        <v>4.1589999999999998</v>
      </c>
      <c r="L172" s="53">
        <v>8.7200000000000006</v>
      </c>
      <c r="M172" s="53">
        <v>4.1589999999999998</v>
      </c>
      <c r="N172" s="53">
        <v>8.92</v>
      </c>
      <c r="O172" s="53">
        <v>4.1589999999999998</v>
      </c>
      <c r="P172" s="53">
        <v>8.32</v>
      </c>
      <c r="Q172" s="53">
        <v>4.1589999999999998</v>
      </c>
      <c r="R172" s="53">
        <v>8.3800000000000008</v>
      </c>
      <c r="S172" s="53">
        <v>4.1589999999999998</v>
      </c>
      <c r="T172" s="53">
        <v>8.1</v>
      </c>
      <c r="U172" s="53">
        <v>4.1589999999999998</v>
      </c>
      <c r="V172" s="53">
        <v>7.97</v>
      </c>
      <c r="W172" s="53">
        <v>4.1589999999999998</v>
      </c>
      <c r="X172" s="53">
        <v>8.0500000000000007</v>
      </c>
      <c r="Y172" s="53">
        <v>4.16</v>
      </c>
      <c r="Z172" s="53">
        <v>8.57</v>
      </c>
      <c r="AA172" s="53">
        <v>4.1589999999999998</v>
      </c>
      <c r="AB172" s="53">
        <v>7.77</v>
      </c>
      <c r="AC172" s="53">
        <v>4.1589999999999998</v>
      </c>
      <c r="AD172" s="53">
        <v>7.6</v>
      </c>
      <c r="AE172" s="53">
        <v>4.1589999999999998</v>
      </c>
      <c r="AF172" s="53">
        <v>7.7</v>
      </c>
    </row>
    <row r="173" spans="1:32" ht="15.75" customHeight="1">
      <c r="A173" s="53">
        <v>4.2779999999999996</v>
      </c>
      <c r="B173" s="53">
        <v>9.1666666669999994</v>
      </c>
      <c r="C173" s="54">
        <v>4.2779999999999996</v>
      </c>
      <c r="D173" s="54">
        <v>8</v>
      </c>
      <c r="E173" s="54">
        <v>4.2779999999999996</v>
      </c>
      <c r="F173" s="54">
        <v>8.3000000000000007</v>
      </c>
      <c r="G173" s="54">
        <v>4.2779999999999996</v>
      </c>
      <c r="H173" s="54">
        <v>8.33</v>
      </c>
      <c r="I173" s="53">
        <v>4.2779999999999996</v>
      </c>
      <c r="J173" s="53">
        <v>8.07</v>
      </c>
      <c r="K173" s="53">
        <v>4.2779999999999996</v>
      </c>
      <c r="L173" s="53">
        <v>8.6</v>
      </c>
      <c r="M173" s="53">
        <v>4.2779999999999996</v>
      </c>
      <c r="N173" s="53">
        <v>8.6999999999999993</v>
      </c>
      <c r="O173" s="53">
        <v>4.2779999999999996</v>
      </c>
      <c r="P173" s="53">
        <v>8.27</v>
      </c>
      <c r="Q173" s="53">
        <v>4.2779999999999996</v>
      </c>
      <c r="R173" s="53">
        <v>8.43</v>
      </c>
      <c r="S173" s="53">
        <v>4.2779999999999996</v>
      </c>
      <c r="T173" s="53">
        <v>7.92</v>
      </c>
      <c r="U173" s="53">
        <v>4.2779999999999996</v>
      </c>
      <c r="V173" s="53">
        <v>7.77</v>
      </c>
      <c r="W173" s="53">
        <v>4.2779999999999996</v>
      </c>
      <c r="X173" s="53">
        <v>7.92</v>
      </c>
      <c r="Y173" s="53">
        <v>4.28</v>
      </c>
      <c r="Z173" s="53">
        <v>8.4</v>
      </c>
      <c r="AA173" s="53">
        <v>4.2779999999999996</v>
      </c>
      <c r="AB173" s="53">
        <v>7.58</v>
      </c>
      <c r="AC173" s="53">
        <v>4.2779999999999996</v>
      </c>
      <c r="AD173" s="53">
        <v>7.37</v>
      </c>
      <c r="AE173" s="53">
        <v>4.2779999999999996</v>
      </c>
      <c r="AF173" s="53">
        <v>7.52</v>
      </c>
    </row>
    <row r="174" spans="1:32" ht="15.75" customHeight="1">
      <c r="A174" s="53">
        <v>5.0069999999999997</v>
      </c>
      <c r="B174" s="53">
        <v>10.9</v>
      </c>
      <c r="C174" s="54">
        <v>5.0069999999999997</v>
      </c>
      <c r="D174" s="54">
        <v>10.35</v>
      </c>
      <c r="E174" s="54">
        <v>5.0069999999999997</v>
      </c>
      <c r="F174" s="54">
        <v>10.15</v>
      </c>
      <c r="G174" s="54">
        <v>5.0069999999999997</v>
      </c>
      <c r="H174" s="54">
        <v>10.27</v>
      </c>
      <c r="I174" s="53">
        <v>5.0069999999999997</v>
      </c>
      <c r="J174" s="53">
        <v>10.130000000000001</v>
      </c>
      <c r="K174" s="53">
        <v>5.0069999999999997</v>
      </c>
      <c r="L174" s="53">
        <v>10.6</v>
      </c>
      <c r="M174" s="53">
        <v>5.0069999999999997</v>
      </c>
      <c r="N174" s="53">
        <v>10.97</v>
      </c>
      <c r="O174" s="53">
        <v>5.0069999999999997</v>
      </c>
      <c r="P174" s="53">
        <v>9.9700000000000006</v>
      </c>
      <c r="Q174" s="53">
        <v>5.0069999999999997</v>
      </c>
      <c r="R174" s="53">
        <v>10</v>
      </c>
      <c r="S174" s="53">
        <v>5.0069999999999997</v>
      </c>
      <c r="T174" s="53">
        <v>9.57</v>
      </c>
      <c r="U174" s="53">
        <v>5.0069999999999997</v>
      </c>
      <c r="V174" s="53">
        <v>9.3699999999999992</v>
      </c>
      <c r="W174" s="53">
        <v>5.0069999999999997</v>
      </c>
      <c r="X174" s="53">
        <v>9.83</v>
      </c>
      <c r="Y174" s="53">
        <v>5.01</v>
      </c>
      <c r="Z174" s="53">
        <v>10.48</v>
      </c>
      <c r="AA174" s="53">
        <v>5.0069999999999997</v>
      </c>
      <c r="AB174" s="53">
        <v>9.5</v>
      </c>
      <c r="AC174" s="53">
        <v>5.0069999999999997</v>
      </c>
      <c r="AD174" s="53">
        <v>9.15</v>
      </c>
      <c r="AE174" s="53">
        <v>5.0069999999999997</v>
      </c>
      <c r="AF174" s="53">
        <v>9.23</v>
      </c>
    </row>
    <row r="175" spans="1:32" ht="15.75" customHeight="1">
      <c r="A175" s="53">
        <v>7.641</v>
      </c>
      <c r="B175" s="53">
        <v>10.55</v>
      </c>
      <c r="C175" s="54">
        <v>7.641</v>
      </c>
      <c r="D175" s="54">
        <v>9.8000000000000007</v>
      </c>
      <c r="E175" s="54">
        <v>7.641</v>
      </c>
      <c r="F175" s="54">
        <v>10.050000000000001</v>
      </c>
      <c r="G175" s="54">
        <v>7.641</v>
      </c>
      <c r="H175" s="54">
        <v>10.08</v>
      </c>
      <c r="I175" s="53">
        <v>7.641</v>
      </c>
      <c r="J175" s="53">
        <v>9.9499999999999993</v>
      </c>
      <c r="K175" s="53">
        <v>7.641</v>
      </c>
      <c r="L175" s="53">
        <v>10.75</v>
      </c>
      <c r="M175" s="53">
        <v>7.641</v>
      </c>
      <c r="N175" s="53">
        <v>10.1</v>
      </c>
      <c r="O175" s="53">
        <v>7.641</v>
      </c>
      <c r="P175" s="53">
        <v>10.08</v>
      </c>
      <c r="Q175" s="53">
        <v>7.641</v>
      </c>
      <c r="R175" s="53">
        <v>9.93</v>
      </c>
      <c r="S175" s="53">
        <v>7.641</v>
      </c>
      <c r="T175" s="53">
        <v>10.15</v>
      </c>
      <c r="U175" s="53">
        <v>7.641</v>
      </c>
      <c r="V175" s="53">
        <v>10.1</v>
      </c>
      <c r="W175" s="53">
        <v>7.641</v>
      </c>
      <c r="X175" s="53">
        <v>10.43</v>
      </c>
      <c r="Y175" s="53">
        <v>7.64</v>
      </c>
      <c r="Z175" s="53">
        <v>10.27</v>
      </c>
      <c r="AA175" s="53">
        <v>7.641</v>
      </c>
      <c r="AB175" s="53">
        <v>9.5</v>
      </c>
      <c r="AC175" s="53">
        <v>7.641</v>
      </c>
      <c r="AD175" s="53">
        <v>9.75</v>
      </c>
      <c r="AE175" s="53">
        <v>7.641</v>
      </c>
      <c r="AF175" s="53">
        <v>9.25</v>
      </c>
    </row>
    <row r="176" spans="1:32" ht="15.75" customHeight="1">
      <c r="A176" s="53">
        <v>6.5609999999999999</v>
      </c>
      <c r="B176" s="53">
        <v>9.5333333329999999</v>
      </c>
      <c r="C176" s="54">
        <v>6.5609999999999999</v>
      </c>
      <c r="D176" s="54">
        <v>8.73</v>
      </c>
      <c r="E176" s="54">
        <v>6.5609999999999999</v>
      </c>
      <c r="F176" s="54">
        <v>9.0500000000000007</v>
      </c>
      <c r="G176" s="54">
        <v>6.5609999999999999</v>
      </c>
      <c r="H176" s="54">
        <v>9.07</v>
      </c>
      <c r="I176" s="53">
        <v>6.5609999999999999</v>
      </c>
      <c r="J176" s="53">
        <v>8.77</v>
      </c>
      <c r="K176" s="53">
        <v>6.5609999999999999</v>
      </c>
      <c r="L176" s="53">
        <v>9.3699999999999992</v>
      </c>
      <c r="M176" s="53">
        <v>6.5609999999999999</v>
      </c>
      <c r="N176" s="53">
        <v>9.02</v>
      </c>
      <c r="O176" s="53">
        <v>6.5609999999999999</v>
      </c>
      <c r="P176" s="53">
        <v>8.82</v>
      </c>
      <c r="Q176" s="53">
        <v>6.5609999999999999</v>
      </c>
      <c r="R176" s="53">
        <v>8.8699999999999992</v>
      </c>
      <c r="S176" s="53">
        <v>6.5609999999999999</v>
      </c>
      <c r="T176" s="53">
        <v>8.93</v>
      </c>
      <c r="U176" s="53">
        <v>6.5609999999999999</v>
      </c>
      <c r="V176" s="53">
        <v>8.8800000000000008</v>
      </c>
      <c r="W176" s="53">
        <v>6.5609999999999999</v>
      </c>
      <c r="X176" s="53">
        <v>8.98</v>
      </c>
      <c r="Y176" s="53">
        <v>6.56</v>
      </c>
      <c r="Z176" s="53">
        <v>9.17</v>
      </c>
      <c r="AA176" s="53">
        <v>6.5609999999999999</v>
      </c>
      <c r="AB176" s="53">
        <v>8.6300000000000008</v>
      </c>
      <c r="AC176" s="53">
        <v>6.5609999999999999</v>
      </c>
      <c r="AD176" s="53">
        <v>8.43</v>
      </c>
      <c r="AE176" s="53">
        <v>6.5609999999999999</v>
      </c>
      <c r="AF176" s="53">
        <v>8.3800000000000008</v>
      </c>
    </row>
    <row r="177" spans="1:32" ht="15.75" customHeight="1">
      <c r="A177" s="53">
        <v>7.0490000000000004</v>
      </c>
      <c r="B177" s="53">
        <v>9.6833333330000002</v>
      </c>
      <c r="C177" s="54">
        <v>7.0490000000000004</v>
      </c>
      <c r="D177" s="54">
        <v>8.9700000000000006</v>
      </c>
      <c r="E177" s="54">
        <v>7.0490000000000004</v>
      </c>
      <c r="F177" s="54">
        <v>9.25</v>
      </c>
      <c r="G177" s="54">
        <v>7.0490000000000004</v>
      </c>
      <c r="H177" s="54">
        <v>9.2799999999999994</v>
      </c>
      <c r="I177" s="53">
        <v>7.0490000000000004</v>
      </c>
      <c r="J177" s="53">
        <v>9.0500000000000007</v>
      </c>
      <c r="K177" s="53">
        <v>7.0490000000000004</v>
      </c>
      <c r="L177" s="53">
        <v>9.5299999999999994</v>
      </c>
      <c r="M177" s="53">
        <v>7.0490000000000004</v>
      </c>
      <c r="N177" s="53">
        <v>9.25</v>
      </c>
      <c r="O177" s="53">
        <v>7.0490000000000004</v>
      </c>
      <c r="P177" s="53">
        <v>9.02</v>
      </c>
      <c r="Q177" s="53">
        <v>7.0490000000000004</v>
      </c>
      <c r="R177" s="53">
        <v>9.08</v>
      </c>
      <c r="S177" s="53">
        <v>7.0490000000000004</v>
      </c>
      <c r="T177" s="53">
        <v>9.17</v>
      </c>
      <c r="U177" s="53">
        <v>7.0490000000000004</v>
      </c>
      <c r="V177" s="53">
        <v>9.18</v>
      </c>
      <c r="W177" s="53">
        <v>7.0490000000000004</v>
      </c>
      <c r="X177" s="53">
        <v>9.32</v>
      </c>
      <c r="Y177" s="53">
        <v>7.05</v>
      </c>
      <c r="Z177" s="53">
        <v>9.3800000000000008</v>
      </c>
      <c r="AA177" s="53">
        <v>7.0490000000000004</v>
      </c>
      <c r="AB177" s="53">
        <v>8.8800000000000008</v>
      </c>
      <c r="AC177" s="53">
        <v>7.0490000000000004</v>
      </c>
      <c r="AD177" s="53">
        <v>8.5500000000000007</v>
      </c>
      <c r="AE177" s="53">
        <v>7.0490000000000004</v>
      </c>
      <c r="AF177" s="53">
        <v>8.4</v>
      </c>
    </row>
    <row r="178" spans="1:32" ht="15.75" customHeight="1">
      <c r="A178" s="53">
        <v>6.3010000000000002</v>
      </c>
      <c r="B178" s="53">
        <v>9.1833333330000002</v>
      </c>
      <c r="C178" s="54">
        <v>6.3010000000000002</v>
      </c>
      <c r="D178" s="54">
        <v>8.43</v>
      </c>
      <c r="E178" s="54">
        <v>6.3010000000000002</v>
      </c>
      <c r="F178" s="54">
        <v>8.67</v>
      </c>
      <c r="G178" s="54">
        <v>6.3010000000000002</v>
      </c>
      <c r="H178" s="54">
        <v>8.67</v>
      </c>
      <c r="I178" s="53">
        <v>6.3010000000000002</v>
      </c>
      <c r="J178" s="53">
        <v>8.52</v>
      </c>
      <c r="K178" s="53">
        <v>6.3010000000000002</v>
      </c>
      <c r="L178" s="53">
        <v>8.9</v>
      </c>
      <c r="M178" s="53">
        <v>6.3010000000000002</v>
      </c>
      <c r="N178" s="53">
        <v>8.57</v>
      </c>
      <c r="O178" s="53">
        <v>6.3010000000000002</v>
      </c>
      <c r="P178" s="53">
        <v>8.4</v>
      </c>
      <c r="Q178" s="53">
        <v>6.3010000000000002</v>
      </c>
      <c r="R178" s="53">
        <v>8.5500000000000007</v>
      </c>
      <c r="S178" s="53">
        <v>6.3010000000000002</v>
      </c>
      <c r="T178" s="53">
        <v>8.57</v>
      </c>
      <c r="U178" s="53">
        <v>6.3010000000000002</v>
      </c>
      <c r="V178" s="53">
        <v>8.48</v>
      </c>
      <c r="W178" s="53">
        <v>6.3010000000000002</v>
      </c>
      <c r="X178" s="53">
        <v>8.5299999999999994</v>
      </c>
      <c r="Y178" s="53">
        <v>6.3</v>
      </c>
      <c r="Z178" s="53">
        <v>8.65</v>
      </c>
      <c r="AA178" s="53">
        <v>6.3010000000000002</v>
      </c>
      <c r="AB178" s="53">
        <v>8.1999999999999993</v>
      </c>
      <c r="AC178" s="53">
        <v>6.3010000000000002</v>
      </c>
      <c r="AD178" s="53">
        <v>8</v>
      </c>
      <c r="AE178" s="53">
        <v>6.3010000000000002</v>
      </c>
      <c r="AF178" s="53">
        <v>7.73</v>
      </c>
    </row>
    <row r="179" spans="1:32" ht="15.75" customHeight="1">
      <c r="A179" s="53">
        <v>5.4370000000000003</v>
      </c>
      <c r="B179" s="53">
        <v>7.45</v>
      </c>
      <c r="C179" s="54">
        <v>5.4370000000000003</v>
      </c>
      <c r="D179" s="54">
        <v>6.83</v>
      </c>
      <c r="E179" s="54">
        <v>5.4370000000000003</v>
      </c>
      <c r="F179" s="54">
        <v>7.07</v>
      </c>
      <c r="G179" s="54">
        <v>5.4370000000000003</v>
      </c>
      <c r="H179" s="54">
        <v>7.17</v>
      </c>
      <c r="I179" s="53">
        <v>5.4370000000000003</v>
      </c>
      <c r="J179" s="53">
        <v>6.95</v>
      </c>
      <c r="K179" s="53">
        <v>5.4370000000000003</v>
      </c>
      <c r="L179" s="53">
        <v>7.37</v>
      </c>
      <c r="M179" s="53">
        <v>5.4370000000000003</v>
      </c>
      <c r="N179" s="53">
        <v>7.1</v>
      </c>
      <c r="O179" s="53">
        <v>5.4370000000000003</v>
      </c>
      <c r="P179" s="53">
        <v>7</v>
      </c>
      <c r="Q179" s="53">
        <v>5.4370000000000003</v>
      </c>
      <c r="R179" s="53">
        <v>6.95</v>
      </c>
      <c r="S179" s="53">
        <v>5.4370000000000003</v>
      </c>
      <c r="T179" s="53">
        <v>7.05</v>
      </c>
      <c r="U179" s="53">
        <v>5.4370000000000003</v>
      </c>
      <c r="V179" s="53">
        <v>7.05</v>
      </c>
      <c r="W179" s="53">
        <v>5.4370000000000003</v>
      </c>
      <c r="X179" s="53">
        <v>7.13</v>
      </c>
      <c r="Y179" s="53">
        <v>5.44</v>
      </c>
      <c r="Z179" s="53">
        <v>7.23</v>
      </c>
      <c r="AA179" s="53">
        <v>5.4370000000000003</v>
      </c>
      <c r="AB179" s="53">
        <v>6.77</v>
      </c>
      <c r="AC179" s="53">
        <v>5.4370000000000003</v>
      </c>
      <c r="AD179" s="53">
        <v>6.55</v>
      </c>
      <c r="AE179" s="53">
        <v>5.4370000000000003</v>
      </c>
      <c r="AF179" s="53">
        <v>6.35</v>
      </c>
    </row>
    <row r="180" spans="1:32" ht="15.75" customHeight="1">
      <c r="A180" s="53">
        <v>8.9939999999999998</v>
      </c>
      <c r="B180" s="53">
        <v>13.83333333</v>
      </c>
      <c r="C180" s="54">
        <v>8.9939999999999998</v>
      </c>
      <c r="D180" s="54">
        <v>12.95</v>
      </c>
      <c r="E180" s="54">
        <v>8.9939999999999998</v>
      </c>
      <c r="F180" s="54">
        <v>13.27</v>
      </c>
      <c r="G180" s="54">
        <v>8.9939999999999998</v>
      </c>
      <c r="H180" s="54">
        <v>13.27</v>
      </c>
      <c r="I180" s="53">
        <v>8.9939999999999998</v>
      </c>
      <c r="J180" s="53">
        <v>12.78</v>
      </c>
      <c r="K180" s="53">
        <v>8.9939999999999998</v>
      </c>
      <c r="L180" s="53">
        <v>13.38</v>
      </c>
      <c r="M180" s="53">
        <v>8.9939999999999998</v>
      </c>
      <c r="N180" s="53">
        <v>13.05</v>
      </c>
      <c r="O180" s="53">
        <v>8.9939999999999998</v>
      </c>
      <c r="P180" s="53">
        <v>12.73</v>
      </c>
      <c r="Q180" s="53">
        <v>8.9939999999999998</v>
      </c>
      <c r="R180" s="53">
        <v>12.77</v>
      </c>
      <c r="S180" s="53">
        <v>8.9939999999999998</v>
      </c>
      <c r="T180" s="53">
        <v>12.92</v>
      </c>
      <c r="U180" s="53">
        <v>8.9939999999999998</v>
      </c>
      <c r="V180" s="53">
        <v>12.73</v>
      </c>
      <c r="W180" s="53">
        <v>8.9939999999999998</v>
      </c>
      <c r="X180" s="53">
        <v>12.8</v>
      </c>
      <c r="Y180" s="53">
        <v>8.99</v>
      </c>
      <c r="Z180" s="53">
        <v>12.98</v>
      </c>
      <c r="AA180" s="53">
        <v>8.9939999999999998</v>
      </c>
      <c r="AB180" s="53">
        <v>12.62</v>
      </c>
      <c r="AC180" s="53">
        <v>8.9939999999999998</v>
      </c>
      <c r="AD180" s="53">
        <v>12.87</v>
      </c>
      <c r="AE180" s="53">
        <v>8.9939999999999998</v>
      </c>
      <c r="AF180" s="53">
        <v>12.1</v>
      </c>
    </row>
    <row r="181" spans="1:32" ht="15.75" customHeight="1">
      <c r="A181" s="53">
        <v>8.91</v>
      </c>
      <c r="B181" s="53">
        <v>13.78333333</v>
      </c>
      <c r="C181" s="54">
        <v>8.91</v>
      </c>
      <c r="D181" s="54">
        <v>12.9</v>
      </c>
      <c r="E181" s="54">
        <v>8.91</v>
      </c>
      <c r="F181" s="54">
        <v>13.22</v>
      </c>
      <c r="G181" s="54">
        <v>8.91</v>
      </c>
      <c r="H181" s="54">
        <v>13.22</v>
      </c>
      <c r="I181" s="53">
        <v>8.91</v>
      </c>
      <c r="J181" s="53">
        <v>12.73</v>
      </c>
      <c r="K181" s="53">
        <v>8.91</v>
      </c>
      <c r="L181" s="53">
        <v>13.35</v>
      </c>
      <c r="M181" s="53">
        <v>8.91</v>
      </c>
      <c r="N181" s="53">
        <v>13.02</v>
      </c>
      <c r="O181" s="53">
        <v>8.91</v>
      </c>
      <c r="P181" s="53">
        <v>12.68</v>
      </c>
      <c r="Q181" s="53">
        <v>8.91</v>
      </c>
      <c r="R181" s="53">
        <v>12.73</v>
      </c>
      <c r="S181" s="53">
        <v>8.91</v>
      </c>
      <c r="T181" s="53">
        <v>12.87</v>
      </c>
      <c r="U181" s="53">
        <v>8.91</v>
      </c>
      <c r="V181" s="53">
        <v>12.77</v>
      </c>
      <c r="W181" s="53">
        <v>8.91</v>
      </c>
      <c r="X181" s="53">
        <v>12.77</v>
      </c>
      <c r="Y181" s="53">
        <v>8.91</v>
      </c>
      <c r="Z181" s="53">
        <v>12.93</v>
      </c>
      <c r="AA181" s="53">
        <v>8.91</v>
      </c>
      <c r="AB181" s="53">
        <v>12.57</v>
      </c>
      <c r="AC181" s="53">
        <v>8.91</v>
      </c>
      <c r="AD181" s="53">
        <v>12.82</v>
      </c>
      <c r="AE181" s="53">
        <v>8.91</v>
      </c>
      <c r="AF181" s="53">
        <v>12.03</v>
      </c>
    </row>
    <row r="182" spans="1:32" ht="15.75" customHeight="1">
      <c r="A182" s="53">
        <v>7.2240000000000002</v>
      </c>
      <c r="B182" s="53">
        <v>10.68333333</v>
      </c>
      <c r="C182" s="54">
        <v>7.2240000000000002</v>
      </c>
      <c r="D182" s="54">
        <v>9.92</v>
      </c>
      <c r="E182" s="54">
        <v>7.2240000000000002</v>
      </c>
      <c r="F182" s="54">
        <v>10.25</v>
      </c>
      <c r="G182" s="54">
        <v>7.2240000000000002</v>
      </c>
      <c r="H182" s="54">
        <v>10.130000000000001</v>
      </c>
      <c r="I182" s="53">
        <v>7.2240000000000002</v>
      </c>
      <c r="J182" s="53">
        <v>9.8699999999999992</v>
      </c>
      <c r="K182" s="53">
        <v>7.2240000000000002</v>
      </c>
      <c r="L182" s="53">
        <v>10.45</v>
      </c>
      <c r="M182" s="53">
        <v>7.2240000000000002</v>
      </c>
      <c r="N182" s="53">
        <v>9.93</v>
      </c>
      <c r="O182" s="53">
        <v>7.2240000000000002</v>
      </c>
      <c r="P182" s="53">
        <v>9.73</v>
      </c>
      <c r="Q182" s="53">
        <v>7.2240000000000002</v>
      </c>
      <c r="R182" s="53">
        <v>9.9499999999999993</v>
      </c>
      <c r="S182" s="53">
        <v>7.2240000000000002</v>
      </c>
      <c r="T182" s="53">
        <v>10.02</v>
      </c>
      <c r="U182" s="53">
        <v>7.2240000000000002</v>
      </c>
      <c r="V182" s="53">
        <v>9.7799999999999994</v>
      </c>
      <c r="W182" s="53">
        <v>7.2240000000000002</v>
      </c>
      <c r="X182" s="53">
        <v>9.8000000000000007</v>
      </c>
      <c r="Y182" s="53">
        <v>7.22</v>
      </c>
      <c r="Z182" s="53">
        <v>10.17</v>
      </c>
      <c r="AA182" s="53">
        <v>7.2240000000000002</v>
      </c>
      <c r="AB182" s="53">
        <v>9.6</v>
      </c>
      <c r="AC182" s="53">
        <v>7.2240000000000002</v>
      </c>
      <c r="AD182" s="53">
        <v>9.2799999999999994</v>
      </c>
      <c r="AE182" s="53">
        <v>7.2240000000000002</v>
      </c>
      <c r="AF182" s="53">
        <v>8.93</v>
      </c>
    </row>
    <row r="183" spans="1:32" ht="15.75" customHeight="1">
      <c r="A183" s="53">
        <v>8.0960000000000001</v>
      </c>
      <c r="B183" s="53">
        <v>12.15</v>
      </c>
      <c r="C183" s="54">
        <v>8.0960000000000001</v>
      </c>
      <c r="D183" s="54">
        <v>11.72</v>
      </c>
      <c r="E183" s="54">
        <v>8.0960000000000001</v>
      </c>
      <c r="F183" s="54">
        <v>11.88</v>
      </c>
      <c r="G183" s="54">
        <v>8.0960000000000001</v>
      </c>
      <c r="H183" s="54">
        <v>11.6</v>
      </c>
      <c r="I183" s="53">
        <v>8.0960000000000001</v>
      </c>
      <c r="J183" s="53">
        <v>11.15</v>
      </c>
      <c r="K183" s="53">
        <v>8.0960000000000001</v>
      </c>
      <c r="L183" s="53">
        <v>11.8</v>
      </c>
      <c r="M183" s="53">
        <v>8.0960000000000001</v>
      </c>
      <c r="N183" s="53">
        <v>11.47</v>
      </c>
      <c r="O183" s="53">
        <v>8.0960000000000001</v>
      </c>
      <c r="P183" s="53">
        <v>11.25</v>
      </c>
      <c r="Q183" s="53">
        <v>8.0960000000000001</v>
      </c>
      <c r="R183" s="53">
        <v>11.15</v>
      </c>
      <c r="S183" s="53">
        <v>8.0960000000000001</v>
      </c>
      <c r="T183" s="53">
        <v>11.33</v>
      </c>
      <c r="U183" s="53">
        <v>8.0960000000000001</v>
      </c>
      <c r="V183" s="53">
        <v>11.12</v>
      </c>
      <c r="W183" s="53">
        <v>8.0960000000000001</v>
      </c>
      <c r="X183" s="53">
        <v>11.12</v>
      </c>
      <c r="Y183" s="53">
        <v>8.1</v>
      </c>
      <c r="Z183" s="53">
        <v>11.32</v>
      </c>
      <c r="AA183" s="53">
        <v>8.0960000000000001</v>
      </c>
      <c r="AB183" s="53">
        <v>10.85</v>
      </c>
      <c r="AC183" s="53">
        <v>8.0960000000000001</v>
      </c>
      <c r="AD183" s="53">
        <v>11.15</v>
      </c>
      <c r="AE183" s="53">
        <v>8.0960000000000001</v>
      </c>
      <c r="AF183" s="53">
        <v>10.42</v>
      </c>
    </row>
    <row r="184" spans="1:32" ht="15.75" customHeight="1">
      <c r="A184" s="53">
        <v>7.6219999999999999</v>
      </c>
      <c r="B184" s="53">
        <v>11.766666669999999</v>
      </c>
      <c r="C184" s="54">
        <v>7.6219999999999999</v>
      </c>
      <c r="D184" s="54">
        <v>10.92</v>
      </c>
      <c r="E184" s="54">
        <v>7.6219999999999999</v>
      </c>
      <c r="F184" s="54">
        <v>11.28</v>
      </c>
      <c r="G184" s="54">
        <v>7.6219999999999999</v>
      </c>
      <c r="H184" s="54">
        <v>11.2</v>
      </c>
      <c r="I184" s="53">
        <v>7.6219999999999999</v>
      </c>
      <c r="J184" s="53">
        <v>10.92</v>
      </c>
      <c r="K184" s="53">
        <v>7.6219999999999999</v>
      </c>
      <c r="L184" s="53">
        <v>11.4</v>
      </c>
      <c r="M184" s="53">
        <v>7.6219999999999999</v>
      </c>
      <c r="N184" s="53">
        <v>10.98</v>
      </c>
      <c r="O184" s="53">
        <v>7.6219999999999999</v>
      </c>
      <c r="P184" s="53">
        <v>10.8</v>
      </c>
      <c r="Q184" s="53">
        <v>7.6219999999999999</v>
      </c>
      <c r="R184" s="53">
        <v>10.92</v>
      </c>
      <c r="S184" s="53">
        <v>7.6219999999999999</v>
      </c>
      <c r="T184" s="53">
        <v>11.02</v>
      </c>
      <c r="U184" s="53">
        <v>7.6219999999999999</v>
      </c>
      <c r="V184" s="53">
        <v>10.9</v>
      </c>
      <c r="W184" s="53">
        <v>7.6219999999999999</v>
      </c>
      <c r="X184" s="53">
        <v>10.93</v>
      </c>
      <c r="Y184" s="53">
        <v>7.62</v>
      </c>
      <c r="Z184" s="53">
        <v>11.27</v>
      </c>
      <c r="AA184" s="53">
        <v>7.6219999999999999</v>
      </c>
      <c r="AB184" s="53">
        <v>10.8</v>
      </c>
      <c r="AC184" s="53">
        <v>7.6219999999999999</v>
      </c>
      <c r="AD184" s="53">
        <v>10.45</v>
      </c>
      <c r="AE184" s="53">
        <v>7.6219999999999999</v>
      </c>
      <c r="AF184" s="53">
        <v>10.18</v>
      </c>
    </row>
    <row r="185" spans="1:32" ht="15.75" customHeight="1">
      <c r="A185" s="53">
        <v>8.8350000000000009</v>
      </c>
      <c r="B185" s="53">
        <v>13.43333333</v>
      </c>
      <c r="C185" s="54">
        <v>8.8350000000000009</v>
      </c>
      <c r="D185" s="54">
        <v>13.32</v>
      </c>
      <c r="E185" s="54">
        <v>8.8350000000000009</v>
      </c>
      <c r="F185" s="54">
        <v>13.68</v>
      </c>
      <c r="G185" s="54">
        <v>8.8350000000000009</v>
      </c>
      <c r="H185" s="54">
        <v>12.95</v>
      </c>
      <c r="I185" s="53">
        <v>8.8350000000000009</v>
      </c>
      <c r="J185" s="53">
        <v>12.4</v>
      </c>
      <c r="K185" s="53">
        <v>8.8350000000000009</v>
      </c>
      <c r="L185" s="53">
        <v>13.15</v>
      </c>
      <c r="M185" s="53">
        <v>8.8350000000000009</v>
      </c>
      <c r="N185" s="53">
        <v>12.62</v>
      </c>
      <c r="O185" s="53">
        <v>8.8350000000000009</v>
      </c>
      <c r="P185" s="53">
        <v>12.5</v>
      </c>
      <c r="Q185" s="53">
        <v>8.8350000000000009</v>
      </c>
      <c r="R185" s="53">
        <v>12.47</v>
      </c>
      <c r="S185" s="53">
        <v>8.8350000000000009</v>
      </c>
      <c r="T185" s="53">
        <v>12.63</v>
      </c>
      <c r="U185" s="53">
        <v>8.8350000000000009</v>
      </c>
      <c r="V185" s="53">
        <v>12.55</v>
      </c>
      <c r="W185" s="53">
        <v>8.8350000000000009</v>
      </c>
      <c r="X185" s="53">
        <v>12.35</v>
      </c>
      <c r="Y185" s="53">
        <v>8.84</v>
      </c>
      <c r="Z185" s="53">
        <v>12.53</v>
      </c>
      <c r="AA185" s="53">
        <v>8.8350000000000009</v>
      </c>
      <c r="AB185" s="53">
        <v>12.08</v>
      </c>
      <c r="AC185" s="53">
        <v>8.8350000000000009</v>
      </c>
      <c r="AD185" s="53">
        <v>12.43</v>
      </c>
      <c r="AE185" s="53">
        <v>8.8350000000000009</v>
      </c>
      <c r="AF185" s="53">
        <v>11.68</v>
      </c>
    </row>
    <row r="186" spans="1:32" ht="15.75" customHeight="1">
      <c r="A186" s="53">
        <v>8.0359999999999996</v>
      </c>
      <c r="B186" s="53">
        <v>11.6</v>
      </c>
      <c r="C186" s="54">
        <v>8.0359999999999996</v>
      </c>
      <c r="D186" s="54">
        <v>10.85</v>
      </c>
      <c r="E186" s="54">
        <v>8.0359999999999996</v>
      </c>
      <c r="F186" s="54">
        <v>11.23</v>
      </c>
      <c r="G186" s="54">
        <v>8.0359999999999996</v>
      </c>
      <c r="H186" s="54">
        <v>11.05</v>
      </c>
      <c r="I186" s="53">
        <v>8.0359999999999996</v>
      </c>
      <c r="J186" s="53">
        <v>10.8</v>
      </c>
      <c r="K186" s="53">
        <v>8.0359999999999996</v>
      </c>
      <c r="L186" s="53">
        <v>11.35</v>
      </c>
      <c r="M186" s="53">
        <v>8.0359999999999996</v>
      </c>
      <c r="N186" s="53">
        <v>10.77</v>
      </c>
      <c r="O186" s="53">
        <v>8.0359999999999996</v>
      </c>
      <c r="P186" s="53">
        <v>10.67</v>
      </c>
      <c r="Q186" s="53">
        <v>8.0359999999999996</v>
      </c>
      <c r="R186" s="53">
        <v>10.85</v>
      </c>
      <c r="S186" s="53">
        <v>8.0359999999999996</v>
      </c>
      <c r="T186" s="53">
        <v>10.92</v>
      </c>
      <c r="U186" s="53">
        <v>8.0359999999999996</v>
      </c>
      <c r="V186" s="53">
        <v>10.58</v>
      </c>
      <c r="W186" s="53">
        <v>8.0359999999999996</v>
      </c>
      <c r="X186" s="53">
        <v>10.67</v>
      </c>
      <c r="Y186" s="53">
        <v>8.0399999999999991</v>
      </c>
      <c r="Z186" s="53">
        <v>11.12</v>
      </c>
      <c r="AA186" s="53">
        <v>8.0359999999999996</v>
      </c>
      <c r="AB186" s="53">
        <v>10.57</v>
      </c>
      <c r="AC186" s="53">
        <v>8.0359999999999996</v>
      </c>
      <c r="AD186" s="53">
        <v>10.220000000000001</v>
      </c>
      <c r="AE186" s="53">
        <v>8.0359999999999996</v>
      </c>
      <c r="AF186" s="53">
        <v>10</v>
      </c>
    </row>
    <row r="187" spans="1:32" ht="15.75" customHeight="1">
      <c r="A187" s="53">
        <v>3.9729999999999999</v>
      </c>
      <c r="B187" s="53">
        <v>10.116666670000001</v>
      </c>
      <c r="C187" s="54">
        <v>3.9729999999999999</v>
      </c>
      <c r="D187" s="54">
        <v>8.27</v>
      </c>
      <c r="E187" s="54">
        <v>3.9729999999999999</v>
      </c>
      <c r="F187" s="54">
        <v>8.6300000000000008</v>
      </c>
      <c r="G187" s="54">
        <v>3.9729999999999999</v>
      </c>
      <c r="H187" s="54">
        <v>8.6999999999999993</v>
      </c>
      <c r="I187" s="53">
        <v>3.9729999999999999</v>
      </c>
      <c r="J187" s="53">
        <v>8.5</v>
      </c>
      <c r="K187" s="53">
        <v>3.9729999999999999</v>
      </c>
      <c r="L187" s="53">
        <v>8.9499999999999993</v>
      </c>
      <c r="M187" s="53">
        <v>3.9729999999999999</v>
      </c>
      <c r="N187" s="53">
        <v>8.57</v>
      </c>
      <c r="O187" s="53">
        <v>3.9729999999999999</v>
      </c>
      <c r="P187" s="53">
        <v>8.6300000000000008</v>
      </c>
      <c r="Q187" s="53">
        <v>3.9729999999999999</v>
      </c>
      <c r="R187" s="53">
        <v>8.5500000000000007</v>
      </c>
      <c r="S187" s="53">
        <v>3.9729999999999999</v>
      </c>
      <c r="T187" s="53">
        <v>8.3800000000000008</v>
      </c>
      <c r="U187" s="53">
        <v>3.9729999999999999</v>
      </c>
      <c r="V187" s="53">
        <v>8.3699999999999992</v>
      </c>
      <c r="W187" s="53">
        <v>3.9729999999999999</v>
      </c>
      <c r="X187" s="53">
        <v>8.3699999999999992</v>
      </c>
      <c r="Y187" s="53">
        <v>3.97</v>
      </c>
      <c r="Z187" s="53">
        <v>8.7799999999999994</v>
      </c>
      <c r="AA187" s="53">
        <v>3.9729999999999999</v>
      </c>
      <c r="AB187" s="53">
        <v>7.78</v>
      </c>
      <c r="AC187" s="53">
        <v>3.9729999999999999</v>
      </c>
      <c r="AD187" s="53">
        <v>7.73</v>
      </c>
      <c r="AE187" s="53">
        <v>3.9729999999999999</v>
      </c>
      <c r="AF187" s="53">
        <v>7.95</v>
      </c>
    </row>
    <row r="188" spans="1:32" ht="15.75" customHeight="1">
      <c r="A188" s="53">
        <v>9.3179999999999996</v>
      </c>
      <c r="B188" s="53">
        <v>13.66666667</v>
      </c>
      <c r="C188" s="54">
        <v>9.3179999999999996</v>
      </c>
      <c r="D188" s="54">
        <v>12.97</v>
      </c>
      <c r="E188" s="54">
        <v>9.3179999999999996</v>
      </c>
      <c r="F188" s="54">
        <v>13.38</v>
      </c>
      <c r="G188" s="54">
        <v>9.3179999999999996</v>
      </c>
      <c r="H188" s="54">
        <v>13.18</v>
      </c>
      <c r="I188" s="53">
        <v>9.3179999999999996</v>
      </c>
      <c r="J188" s="53">
        <v>12.92</v>
      </c>
      <c r="K188" s="53">
        <v>9.3179999999999996</v>
      </c>
      <c r="L188" s="53">
        <v>13.43</v>
      </c>
      <c r="M188" s="53">
        <v>9.3179999999999996</v>
      </c>
      <c r="N188" s="53">
        <v>12.83</v>
      </c>
      <c r="O188" s="53">
        <v>9.3179999999999996</v>
      </c>
      <c r="P188" s="53">
        <v>12.72</v>
      </c>
      <c r="Q188" s="53">
        <v>9.3179999999999996</v>
      </c>
      <c r="R188" s="53">
        <v>12.9</v>
      </c>
      <c r="S188" s="53">
        <v>9.3179999999999996</v>
      </c>
      <c r="T188" s="53">
        <v>13</v>
      </c>
      <c r="U188" s="53">
        <v>9.3179999999999996</v>
      </c>
      <c r="V188" s="53">
        <v>12.65</v>
      </c>
      <c r="W188" s="53">
        <v>9.3179999999999996</v>
      </c>
      <c r="X188" s="53">
        <v>12.68</v>
      </c>
      <c r="Y188" s="53">
        <v>9.32</v>
      </c>
      <c r="Z188" s="53">
        <v>13.22</v>
      </c>
      <c r="AA188" s="53">
        <v>9.3179999999999996</v>
      </c>
      <c r="AB188" s="53">
        <v>12.73</v>
      </c>
      <c r="AC188" s="53">
        <v>9.3179999999999996</v>
      </c>
      <c r="AD188" s="53">
        <v>12.4</v>
      </c>
      <c r="AE188" s="53">
        <v>9.3179999999999996</v>
      </c>
      <c r="AF188" s="53">
        <v>12.23</v>
      </c>
    </row>
    <row r="189" spans="1:32" ht="15.75" customHeight="1">
      <c r="A189" s="53">
        <v>3.23</v>
      </c>
      <c r="B189" s="53">
        <v>8.9833333329999991</v>
      </c>
      <c r="C189" s="54">
        <v>3.23</v>
      </c>
      <c r="D189" s="54">
        <v>7.07</v>
      </c>
      <c r="E189" s="54">
        <v>3.23</v>
      </c>
      <c r="F189" s="54">
        <v>7.45</v>
      </c>
      <c r="G189" s="54">
        <v>3.23</v>
      </c>
      <c r="H189" s="54">
        <v>7.48</v>
      </c>
      <c r="I189" s="53">
        <v>3.23</v>
      </c>
      <c r="J189" s="53">
        <v>7.33</v>
      </c>
      <c r="K189" s="53">
        <v>3.23</v>
      </c>
      <c r="L189" s="53">
        <v>7.8</v>
      </c>
      <c r="M189" s="53">
        <v>3.23</v>
      </c>
      <c r="N189" s="53">
        <v>7.43</v>
      </c>
      <c r="O189" s="53">
        <v>3.23</v>
      </c>
      <c r="P189" s="53">
        <v>7.52</v>
      </c>
      <c r="Q189" s="53">
        <v>3.23</v>
      </c>
      <c r="R189" s="53">
        <v>7.4</v>
      </c>
      <c r="S189" s="53">
        <v>3.23</v>
      </c>
      <c r="T189" s="53">
        <v>7.18</v>
      </c>
      <c r="U189" s="53">
        <v>3.23</v>
      </c>
      <c r="V189" s="53">
        <v>7.12</v>
      </c>
      <c r="W189" s="53">
        <v>3.23</v>
      </c>
      <c r="X189" s="53">
        <v>7.17</v>
      </c>
      <c r="Y189" s="53">
        <v>3.23</v>
      </c>
      <c r="Z189" s="53">
        <v>7.58</v>
      </c>
      <c r="AA189" s="53">
        <v>3.23</v>
      </c>
      <c r="AB189" s="53">
        <v>6.62</v>
      </c>
      <c r="AC189" s="53">
        <v>3.23</v>
      </c>
      <c r="AD189" s="53">
        <v>6.5</v>
      </c>
      <c r="AE189" s="53">
        <v>3.23</v>
      </c>
      <c r="AF189" s="53">
        <v>6.8</v>
      </c>
    </row>
    <row r="190" spans="1:32" ht="15.75" customHeight="1">
      <c r="A190" s="53">
        <v>9.6809999999999992</v>
      </c>
      <c r="B190" s="53">
        <v>14.05</v>
      </c>
      <c r="C190" s="54">
        <v>9.6809999999999992</v>
      </c>
      <c r="D190" s="54">
        <v>13.37</v>
      </c>
      <c r="E190" s="54">
        <v>9.6809999999999992</v>
      </c>
      <c r="F190" s="54">
        <v>13.82</v>
      </c>
      <c r="G190" s="54">
        <v>9.6809999999999992</v>
      </c>
      <c r="H190" s="54">
        <v>13.58</v>
      </c>
      <c r="I190" s="53">
        <v>9.6809999999999992</v>
      </c>
      <c r="J190" s="53">
        <v>13.33</v>
      </c>
      <c r="K190" s="53">
        <v>9.6809999999999992</v>
      </c>
      <c r="L190" s="53">
        <v>13.82</v>
      </c>
      <c r="M190" s="53">
        <v>9.6809999999999992</v>
      </c>
      <c r="N190" s="53">
        <v>13.17</v>
      </c>
      <c r="O190" s="53">
        <v>9.6809999999999992</v>
      </c>
      <c r="P190" s="53">
        <v>13.03</v>
      </c>
      <c r="Q190" s="53">
        <v>9.6809999999999992</v>
      </c>
      <c r="R190" s="53">
        <v>13.25</v>
      </c>
      <c r="S190" s="53">
        <v>9.6809999999999992</v>
      </c>
      <c r="T190" s="53">
        <v>13.38</v>
      </c>
      <c r="U190" s="53">
        <v>9.6809999999999992</v>
      </c>
      <c r="V190" s="53">
        <v>13.05</v>
      </c>
      <c r="W190" s="53">
        <v>9.6809999999999992</v>
      </c>
      <c r="X190" s="53">
        <v>13.08</v>
      </c>
      <c r="Y190" s="53">
        <v>9.68</v>
      </c>
      <c r="Z190" s="53">
        <v>13.62</v>
      </c>
      <c r="AA190" s="53">
        <v>9.6809999999999992</v>
      </c>
      <c r="AB190" s="53">
        <v>13.12</v>
      </c>
      <c r="AC190" s="53">
        <v>9.6809999999999992</v>
      </c>
      <c r="AD190" s="53">
        <v>12.78</v>
      </c>
      <c r="AE190" s="53">
        <v>9.6809999999999992</v>
      </c>
      <c r="AF190" s="53">
        <v>12.65</v>
      </c>
    </row>
    <row r="191" spans="1:32" ht="15.75" customHeight="1">
      <c r="A191" s="53">
        <v>9.9260000000000002</v>
      </c>
      <c r="B191" s="53">
        <v>14.5</v>
      </c>
      <c r="C191" s="54">
        <v>9.9260000000000002</v>
      </c>
      <c r="D191" s="54">
        <v>13.87</v>
      </c>
      <c r="E191" s="54">
        <v>9.9260000000000002</v>
      </c>
      <c r="F191" s="54">
        <v>14.3</v>
      </c>
      <c r="G191" s="54">
        <v>9.9260000000000002</v>
      </c>
      <c r="H191" s="54">
        <v>14.07</v>
      </c>
      <c r="I191" s="53">
        <v>9.9260000000000002</v>
      </c>
      <c r="J191" s="53">
        <v>13.82</v>
      </c>
      <c r="K191" s="53">
        <v>9.9260000000000002</v>
      </c>
      <c r="L191" s="53">
        <v>14.27</v>
      </c>
      <c r="M191" s="53">
        <v>9.9260000000000002</v>
      </c>
      <c r="N191" s="53">
        <v>13.55</v>
      </c>
      <c r="O191" s="53">
        <v>9.9260000000000002</v>
      </c>
      <c r="P191" s="53">
        <v>13.57</v>
      </c>
      <c r="Q191" s="53">
        <v>9.9260000000000002</v>
      </c>
      <c r="R191" s="53">
        <v>13.72</v>
      </c>
      <c r="S191" s="53">
        <v>9.9260000000000002</v>
      </c>
      <c r="T191" s="53">
        <v>13.85</v>
      </c>
      <c r="U191" s="53">
        <v>9.9260000000000002</v>
      </c>
      <c r="V191" s="53">
        <v>13.52</v>
      </c>
      <c r="W191" s="53">
        <v>9.9260000000000002</v>
      </c>
      <c r="X191" s="53">
        <v>13.57</v>
      </c>
      <c r="Y191" s="53">
        <v>9.93</v>
      </c>
      <c r="Z191" s="53">
        <v>14.07</v>
      </c>
      <c r="AA191" s="53">
        <v>9.9260000000000002</v>
      </c>
      <c r="AB191" s="53">
        <v>13.6</v>
      </c>
      <c r="AC191" s="53">
        <v>9.9260000000000002</v>
      </c>
      <c r="AD191" s="53">
        <v>13.25</v>
      </c>
      <c r="AE191" s="53">
        <v>9.9260000000000002</v>
      </c>
      <c r="AF191" s="53">
        <v>13.08</v>
      </c>
    </row>
    <row r="192" spans="1:32" ht="15.75" customHeight="1">
      <c r="A192" s="53">
        <v>4.1840000000000002</v>
      </c>
      <c r="B192" s="53">
        <v>9.1333333329999995</v>
      </c>
      <c r="C192" s="54">
        <v>4.1840000000000002</v>
      </c>
      <c r="D192" s="54">
        <v>8.57</v>
      </c>
      <c r="E192" s="54">
        <v>4.1840000000000002</v>
      </c>
      <c r="F192" s="54">
        <v>8.92</v>
      </c>
      <c r="G192" s="54">
        <v>4.1840000000000002</v>
      </c>
      <c r="H192" s="54">
        <v>9</v>
      </c>
      <c r="I192" s="53">
        <v>4.1840000000000002</v>
      </c>
      <c r="J192" s="53">
        <v>8.77</v>
      </c>
      <c r="K192" s="53">
        <v>4.1840000000000002</v>
      </c>
      <c r="L192" s="53">
        <v>9.1</v>
      </c>
      <c r="M192" s="53">
        <v>4.1840000000000002</v>
      </c>
      <c r="N192" s="53">
        <v>8.93</v>
      </c>
      <c r="O192" s="53">
        <v>4.1840000000000002</v>
      </c>
      <c r="P192" s="53">
        <v>8.75</v>
      </c>
      <c r="Q192" s="53">
        <v>4.1840000000000002</v>
      </c>
      <c r="R192" s="53">
        <v>8.9700000000000006</v>
      </c>
      <c r="S192" s="53">
        <v>4.1840000000000002</v>
      </c>
      <c r="T192" s="53">
        <v>8.6</v>
      </c>
      <c r="U192" s="53">
        <v>4.1840000000000002</v>
      </c>
      <c r="V192" s="53">
        <v>8.58</v>
      </c>
      <c r="W192" s="53">
        <v>4.1840000000000002</v>
      </c>
      <c r="X192" s="53">
        <v>8.6300000000000008</v>
      </c>
      <c r="Y192" s="53">
        <v>4.18</v>
      </c>
      <c r="Z192" s="53">
        <v>9.2200000000000006</v>
      </c>
      <c r="AA192" s="53">
        <v>4.1840000000000002</v>
      </c>
      <c r="AB192" s="53">
        <v>8.42</v>
      </c>
      <c r="AC192" s="53">
        <v>4.1840000000000002</v>
      </c>
      <c r="AD192" s="53">
        <v>7.87</v>
      </c>
      <c r="AE192" s="53">
        <v>4.1840000000000002</v>
      </c>
      <c r="AF192" s="53">
        <v>7.65</v>
      </c>
    </row>
    <row r="193" spans="1:32" ht="15.75" customHeight="1">
      <c r="A193" s="53">
        <v>3.476</v>
      </c>
      <c r="B193" s="53">
        <v>8.9833333329999991</v>
      </c>
      <c r="C193" s="54">
        <v>3.476</v>
      </c>
      <c r="D193" s="54">
        <v>7.15</v>
      </c>
      <c r="E193" s="54">
        <v>3.476</v>
      </c>
      <c r="F193" s="54">
        <v>7.53</v>
      </c>
      <c r="G193" s="54">
        <v>3.476</v>
      </c>
      <c r="H193" s="54">
        <v>7.62</v>
      </c>
      <c r="I193" s="53">
        <v>3.476</v>
      </c>
      <c r="J193" s="53">
        <v>7.57</v>
      </c>
      <c r="K193" s="53">
        <v>3.476</v>
      </c>
      <c r="L193" s="53">
        <v>7.9</v>
      </c>
      <c r="M193" s="53">
        <v>3.476</v>
      </c>
      <c r="N193" s="53">
        <v>7.62</v>
      </c>
      <c r="O193" s="53">
        <v>3.476</v>
      </c>
      <c r="P193" s="53">
        <v>7.57</v>
      </c>
      <c r="Q193" s="53">
        <v>3.476</v>
      </c>
      <c r="R193" s="53">
        <v>7.48</v>
      </c>
      <c r="S193" s="53">
        <v>3.476</v>
      </c>
      <c r="T193" s="53">
        <v>7.35</v>
      </c>
      <c r="U193" s="53">
        <v>3.476</v>
      </c>
      <c r="V193" s="53">
        <v>7.3</v>
      </c>
      <c r="W193" s="53">
        <v>3.476</v>
      </c>
      <c r="X193" s="53">
        <v>7.27</v>
      </c>
      <c r="Y193" s="53">
        <v>3.48</v>
      </c>
      <c r="Z193" s="53">
        <v>7.63</v>
      </c>
      <c r="AA193" s="53">
        <v>3.476</v>
      </c>
      <c r="AB193" s="53">
        <v>6.63</v>
      </c>
      <c r="AC193" s="53">
        <v>3.476</v>
      </c>
      <c r="AD193" s="53">
        <v>6.55</v>
      </c>
      <c r="AE193" s="53">
        <v>3.476</v>
      </c>
      <c r="AF193" s="53">
        <v>6.88</v>
      </c>
    </row>
    <row r="194" spans="1:32" ht="15.75" customHeight="1">
      <c r="A194" s="53">
        <v>7.5270000000000001</v>
      </c>
      <c r="B194" s="53">
        <v>11.15</v>
      </c>
      <c r="C194" s="54">
        <v>7.5270000000000001</v>
      </c>
      <c r="D194" s="54">
        <v>10.25</v>
      </c>
      <c r="E194" s="54">
        <v>7.5270000000000001</v>
      </c>
      <c r="F194" s="54">
        <v>10.57</v>
      </c>
      <c r="G194" s="54">
        <v>7.5270000000000001</v>
      </c>
      <c r="H194" s="54">
        <v>10.5</v>
      </c>
      <c r="I194" s="53">
        <v>7.5270000000000001</v>
      </c>
      <c r="J194" s="53">
        <v>10.25</v>
      </c>
      <c r="K194" s="53">
        <v>7.5270000000000001</v>
      </c>
      <c r="L194" s="53">
        <v>10.73</v>
      </c>
      <c r="M194" s="53">
        <v>7.5270000000000001</v>
      </c>
      <c r="N194" s="53">
        <v>10.199999999999999</v>
      </c>
      <c r="O194" s="53">
        <v>7.5270000000000001</v>
      </c>
      <c r="P194" s="53">
        <v>10.18</v>
      </c>
      <c r="Q194" s="53">
        <v>7.5270000000000001</v>
      </c>
      <c r="R194" s="53">
        <v>10.27</v>
      </c>
      <c r="S194" s="53">
        <v>7.5270000000000001</v>
      </c>
      <c r="T194" s="53">
        <v>10.33</v>
      </c>
      <c r="U194" s="53">
        <v>7.5270000000000001</v>
      </c>
      <c r="V194" s="53">
        <v>10.17</v>
      </c>
      <c r="W194" s="53">
        <v>7.5270000000000001</v>
      </c>
      <c r="X194" s="53">
        <v>10.28</v>
      </c>
      <c r="Y194" s="53">
        <v>7.53</v>
      </c>
      <c r="Z194" s="53">
        <v>10.68</v>
      </c>
      <c r="AA194" s="53">
        <v>7.5270000000000001</v>
      </c>
      <c r="AB194" s="53">
        <v>10.119999999999999</v>
      </c>
      <c r="AC194" s="53">
        <v>7.5270000000000001</v>
      </c>
      <c r="AD194" s="53">
        <v>9.82</v>
      </c>
      <c r="AE194" s="53">
        <v>7.5270000000000001</v>
      </c>
      <c r="AF194" s="53">
        <v>9.52</v>
      </c>
    </row>
    <row r="195" spans="1:32" ht="15.75" customHeight="1">
      <c r="A195" s="53">
        <v>6.665</v>
      </c>
      <c r="B195" s="53">
        <v>9.8000000000000007</v>
      </c>
      <c r="C195" s="54">
        <v>6.665</v>
      </c>
      <c r="D195" s="54">
        <v>8.9700000000000006</v>
      </c>
      <c r="E195" s="54">
        <v>6.665</v>
      </c>
      <c r="F195" s="54">
        <v>9.2200000000000006</v>
      </c>
      <c r="G195" s="54">
        <v>6.665</v>
      </c>
      <c r="H195" s="54">
        <v>9.17</v>
      </c>
      <c r="I195" s="53">
        <v>6.665</v>
      </c>
      <c r="J195" s="53">
        <v>8.9499999999999993</v>
      </c>
      <c r="K195" s="53">
        <v>6.665</v>
      </c>
      <c r="L195" s="53">
        <v>9.4</v>
      </c>
      <c r="M195" s="53">
        <v>6.665</v>
      </c>
      <c r="N195" s="53">
        <v>8.9</v>
      </c>
      <c r="O195" s="53">
        <v>6.665</v>
      </c>
      <c r="P195" s="53">
        <v>8.9</v>
      </c>
      <c r="Q195" s="53">
        <v>6.665</v>
      </c>
      <c r="R195" s="53">
        <v>9</v>
      </c>
      <c r="S195" s="53">
        <v>6.665</v>
      </c>
      <c r="T195" s="53">
        <v>9.02</v>
      </c>
      <c r="U195" s="53">
        <v>6.665</v>
      </c>
      <c r="V195" s="53">
        <v>8.8699999999999992</v>
      </c>
      <c r="W195" s="53">
        <v>6.665</v>
      </c>
      <c r="X195" s="53">
        <v>8.9499999999999993</v>
      </c>
      <c r="Y195" s="53">
        <v>6.67</v>
      </c>
      <c r="Z195" s="53">
        <v>9.25</v>
      </c>
      <c r="AA195" s="53">
        <v>6.665</v>
      </c>
      <c r="AB195" s="53">
        <v>8.68</v>
      </c>
      <c r="AC195" s="53">
        <v>6.665</v>
      </c>
      <c r="AD195" s="53">
        <v>8.4700000000000006</v>
      </c>
      <c r="AE195" s="53">
        <v>6.665</v>
      </c>
      <c r="AF195" s="53">
        <v>8.0299999999999994</v>
      </c>
    </row>
    <row r="196" spans="1:32" ht="15.75" customHeight="1">
      <c r="A196" s="53">
        <v>7.3010000000000002</v>
      </c>
      <c r="B196" s="53">
        <v>8.6666666669999994</v>
      </c>
      <c r="C196" s="54">
        <v>7.3010000000000002</v>
      </c>
      <c r="D196" s="54">
        <v>8.5299999999999994</v>
      </c>
      <c r="E196" s="54">
        <v>7.3010000000000002</v>
      </c>
      <c r="F196" s="54">
        <v>8.8000000000000007</v>
      </c>
      <c r="G196" s="54">
        <v>7.3010000000000002</v>
      </c>
      <c r="H196" s="54">
        <v>9.25</v>
      </c>
      <c r="I196" s="53">
        <v>7.3010000000000002</v>
      </c>
      <c r="J196" s="53">
        <v>9.3699999999999992</v>
      </c>
      <c r="K196" s="53">
        <v>7.3010000000000002</v>
      </c>
      <c r="L196" s="53">
        <v>9.48</v>
      </c>
      <c r="M196" s="53">
        <v>7.3010000000000002</v>
      </c>
      <c r="N196" s="53">
        <v>9.17</v>
      </c>
      <c r="O196" s="53">
        <v>7.3010000000000002</v>
      </c>
      <c r="P196" s="53">
        <v>8.9700000000000006</v>
      </c>
      <c r="Q196" s="53">
        <v>7.3010000000000002</v>
      </c>
      <c r="R196" s="53">
        <v>9.33</v>
      </c>
      <c r="S196" s="53">
        <v>7.3010000000000002</v>
      </c>
      <c r="T196" s="53">
        <v>8.58</v>
      </c>
      <c r="U196" s="53">
        <v>7.3010000000000002</v>
      </c>
      <c r="V196" s="53">
        <v>8.8000000000000007</v>
      </c>
      <c r="W196" s="53">
        <v>7.3010000000000002</v>
      </c>
      <c r="X196" s="53">
        <v>8.6300000000000008</v>
      </c>
      <c r="Y196" s="53">
        <v>7.3</v>
      </c>
      <c r="Z196" s="53">
        <v>9</v>
      </c>
      <c r="AA196" s="53">
        <v>7.3010000000000002</v>
      </c>
      <c r="AB196" s="53">
        <v>9.25</v>
      </c>
      <c r="AC196" s="53">
        <v>7.3010000000000002</v>
      </c>
      <c r="AD196" s="53">
        <v>8.5</v>
      </c>
      <c r="AE196" s="53">
        <v>7.3010000000000002</v>
      </c>
      <c r="AF196" s="53">
        <v>8.1</v>
      </c>
    </row>
    <row r="197" spans="1:32" ht="15.75" customHeight="1">
      <c r="A197" s="53">
        <v>7.3079999999999998</v>
      </c>
      <c r="B197" s="53">
        <v>8.7166666670000001</v>
      </c>
      <c r="C197" s="54">
        <v>7.3079999999999998</v>
      </c>
      <c r="D197" s="54">
        <v>8.67</v>
      </c>
      <c r="E197" s="54">
        <v>7.3079999999999998</v>
      </c>
      <c r="F197" s="54">
        <v>8.92</v>
      </c>
      <c r="G197" s="54">
        <v>7.3079999999999998</v>
      </c>
      <c r="H197" s="54">
        <v>9.02</v>
      </c>
      <c r="I197" s="53">
        <v>7.3079999999999998</v>
      </c>
      <c r="J197" s="53">
        <v>8.7200000000000006</v>
      </c>
      <c r="K197" s="53">
        <v>7.3079999999999998</v>
      </c>
      <c r="L197" s="53">
        <v>9.08</v>
      </c>
      <c r="M197" s="53">
        <v>7.3079999999999998</v>
      </c>
      <c r="N197" s="53">
        <v>8.82</v>
      </c>
      <c r="O197" s="53">
        <v>7.3079999999999998</v>
      </c>
      <c r="P197" s="53">
        <v>8.7200000000000006</v>
      </c>
      <c r="Q197" s="53">
        <v>7.3079999999999998</v>
      </c>
      <c r="R197" s="53">
        <v>8.83</v>
      </c>
      <c r="S197" s="53">
        <v>7.3079999999999998</v>
      </c>
      <c r="T197" s="53">
        <v>8.77</v>
      </c>
      <c r="U197" s="53">
        <v>7.3079999999999998</v>
      </c>
      <c r="V197" s="53">
        <v>8.73</v>
      </c>
      <c r="W197" s="53">
        <v>7.3079999999999998</v>
      </c>
      <c r="X197" s="53">
        <v>8.85</v>
      </c>
      <c r="Y197" s="53">
        <v>7.31</v>
      </c>
      <c r="Z197" s="53">
        <v>9.08</v>
      </c>
      <c r="AA197" s="53">
        <v>7.3079999999999998</v>
      </c>
      <c r="AB197" s="53">
        <v>8.58</v>
      </c>
      <c r="AC197" s="53">
        <v>7.3079999999999998</v>
      </c>
      <c r="AD197" s="53">
        <v>8.43</v>
      </c>
      <c r="AE197" s="53">
        <v>7.3079999999999998</v>
      </c>
      <c r="AF197" s="53">
        <v>8.0500000000000007</v>
      </c>
    </row>
    <row r="198" spans="1:32" ht="15.75" customHeight="1">
      <c r="A198" s="53">
        <v>6.452</v>
      </c>
      <c r="B198" s="53">
        <v>12.21666667</v>
      </c>
      <c r="C198" s="54">
        <v>6.452</v>
      </c>
      <c r="D198" s="54">
        <v>11.28</v>
      </c>
      <c r="E198" s="54">
        <v>6.452</v>
      </c>
      <c r="F198" s="54">
        <v>11.83</v>
      </c>
      <c r="G198" s="54">
        <v>6.452</v>
      </c>
      <c r="H198" s="54">
        <v>11.65</v>
      </c>
      <c r="I198" s="53">
        <v>6.452</v>
      </c>
      <c r="J198" s="53">
        <v>11.63</v>
      </c>
      <c r="K198" s="53">
        <v>6.452</v>
      </c>
      <c r="L198" s="53">
        <v>12.25</v>
      </c>
      <c r="M198" s="53">
        <v>6.452</v>
      </c>
      <c r="N198" s="53">
        <v>12.18</v>
      </c>
      <c r="O198" s="53">
        <v>6.452</v>
      </c>
      <c r="P198" s="53">
        <v>12.1</v>
      </c>
      <c r="Q198" s="53">
        <v>6.452</v>
      </c>
      <c r="R198" s="53">
        <v>12.32</v>
      </c>
      <c r="S198" s="53">
        <v>6.452</v>
      </c>
      <c r="T198" s="53">
        <v>11.72</v>
      </c>
      <c r="U198" s="53">
        <v>6.452</v>
      </c>
      <c r="V198" s="53">
        <v>11.43</v>
      </c>
      <c r="W198" s="53">
        <v>6.452</v>
      </c>
      <c r="X198" s="53">
        <v>11.32</v>
      </c>
      <c r="Y198" s="53">
        <v>6.45</v>
      </c>
      <c r="Z198" s="53">
        <v>11.4</v>
      </c>
      <c r="AA198" s="53">
        <v>6.452</v>
      </c>
      <c r="AB198" s="53">
        <v>10.65</v>
      </c>
      <c r="AC198" s="53">
        <v>6.452</v>
      </c>
      <c r="AD198" s="53">
        <v>10.48</v>
      </c>
      <c r="AE198" s="53">
        <v>6.452</v>
      </c>
      <c r="AF198" s="53">
        <v>10.35</v>
      </c>
    </row>
    <row r="199" spans="1:32" ht="15.75" customHeight="1">
      <c r="A199" s="53">
        <v>6.1929999999999996</v>
      </c>
      <c r="B199" s="53">
        <v>11.85</v>
      </c>
      <c r="C199" s="54">
        <v>6.1929999999999996</v>
      </c>
      <c r="D199" s="54">
        <v>10.9</v>
      </c>
      <c r="E199" s="54">
        <v>6.1929999999999996</v>
      </c>
      <c r="F199" s="54">
        <v>11.22</v>
      </c>
      <c r="G199" s="54">
        <v>6.1929999999999996</v>
      </c>
      <c r="H199" s="54">
        <v>11.22</v>
      </c>
      <c r="I199" s="53">
        <v>6.1929999999999996</v>
      </c>
      <c r="J199" s="53">
        <v>11.28</v>
      </c>
      <c r="K199" s="53">
        <v>6.1929999999999996</v>
      </c>
      <c r="L199" s="53">
        <v>11.5</v>
      </c>
      <c r="M199" s="53">
        <v>6.1929999999999996</v>
      </c>
      <c r="N199" s="53">
        <v>11.65</v>
      </c>
      <c r="O199" s="53">
        <v>6.1929999999999996</v>
      </c>
      <c r="P199" s="53">
        <v>11.58</v>
      </c>
      <c r="Q199" s="53">
        <v>6.1929999999999996</v>
      </c>
      <c r="R199" s="53">
        <v>11.8</v>
      </c>
      <c r="S199" s="53">
        <v>6.1929999999999996</v>
      </c>
      <c r="T199" s="53">
        <v>11.18</v>
      </c>
      <c r="U199" s="53">
        <v>6.1929999999999996</v>
      </c>
      <c r="V199" s="53">
        <v>10.97</v>
      </c>
      <c r="W199" s="53">
        <v>6.1929999999999996</v>
      </c>
      <c r="X199" s="53">
        <v>10.95</v>
      </c>
      <c r="Y199" s="53">
        <v>6.19</v>
      </c>
      <c r="Z199" s="53">
        <v>11</v>
      </c>
      <c r="AA199" s="53">
        <v>6.1929999999999996</v>
      </c>
      <c r="AB199" s="53">
        <v>10.130000000000001</v>
      </c>
      <c r="AC199" s="53">
        <v>6.1929999999999996</v>
      </c>
      <c r="AD199" s="53">
        <v>9.9</v>
      </c>
      <c r="AE199" s="53">
        <v>6.1929999999999996</v>
      </c>
      <c r="AF199" s="53">
        <v>9.77</v>
      </c>
    </row>
    <row r="200" spans="1:32" ht="15.75" customHeight="1">
      <c r="A200" s="53">
        <v>7.0330000000000004</v>
      </c>
      <c r="B200" s="53">
        <v>14.18333333</v>
      </c>
      <c r="C200" s="54">
        <v>7.0330000000000004</v>
      </c>
      <c r="D200" s="54">
        <v>13.1</v>
      </c>
      <c r="E200" s="54">
        <v>7.0330000000000004</v>
      </c>
      <c r="F200" s="54">
        <v>13.43</v>
      </c>
      <c r="G200" s="54">
        <v>7.0330000000000004</v>
      </c>
      <c r="H200" s="54">
        <v>13.23</v>
      </c>
      <c r="I200" s="53">
        <v>7.0330000000000004</v>
      </c>
      <c r="J200" s="53">
        <v>13.48</v>
      </c>
      <c r="K200" s="53">
        <v>7.0330000000000004</v>
      </c>
      <c r="L200" s="53">
        <v>13.58</v>
      </c>
      <c r="M200" s="53">
        <v>7.0330000000000004</v>
      </c>
      <c r="N200" s="53">
        <v>13.88</v>
      </c>
      <c r="O200" s="53">
        <v>7.0330000000000004</v>
      </c>
      <c r="P200" s="53">
        <v>13.85</v>
      </c>
      <c r="Q200" s="53">
        <v>7.0330000000000004</v>
      </c>
      <c r="R200" s="53">
        <v>14.18</v>
      </c>
      <c r="S200" s="53">
        <v>7.0330000000000004</v>
      </c>
      <c r="T200" s="53">
        <v>13.27</v>
      </c>
      <c r="U200" s="53">
        <v>7.0330000000000004</v>
      </c>
      <c r="V200" s="53">
        <v>13</v>
      </c>
      <c r="W200" s="53">
        <v>7.0330000000000004</v>
      </c>
      <c r="X200" s="53">
        <v>12.97</v>
      </c>
      <c r="Y200" s="53">
        <v>7.03</v>
      </c>
      <c r="Z200" s="53">
        <v>13</v>
      </c>
      <c r="AA200" s="53">
        <v>7.0330000000000004</v>
      </c>
      <c r="AB200" s="53">
        <v>12.1</v>
      </c>
      <c r="AC200" s="53">
        <v>7.0330000000000004</v>
      </c>
      <c r="AD200" s="53">
        <v>11.75</v>
      </c>
      <c r="AE200" s="53">
        <v>7.0330000000000004</v>
      </c>
      <c r="AF200" s="53">
        <v>11.68</v>
      </c>
    </row>
    <row r="201" spans="1:32" ht="15.75" customHeight="1">
      <c r="A201" s="53">
        <v>6.5119999999999996</v>
      </c>
      <c r="B201" s="53">
        <v>12.633333329999999</v>
      </c>
      <c r="C201" s="54">
        <v>6.5119999999999996</v>
      </c>
      <c r="D201" s="54">
        <v>11.33</v>
      </c>
      <c r="E201" s="54">
        <v>6.5119999999999996</v>
      </c>
      <c r="F201" s="54">
        <v>11.8</v>
      </c>
      <c r="G201" s="54">
        <v>6.5119999999999996</v>
      </c>
      <c r="H201" s="54">
        <v>11.72</v>
      </c>
      <c r="I201" s="53">
        <v>6.5119999999999996</v>
      </c>
      <c r="J201" s="53">
        <v>11.62</v>
      </c>
      <c r="K201" s="53">
        <v>6.5119999999999996</v>
      </c>
      <c r="L201" s="53">
        <v>12.05</v>
      </c>
      <c r="M201" s="53">
        <v>6.5119999999999996</v>
      </c>
      <c r="N201" s="53">
        <v>12.27</v>
      </c>
      <c r="O201" s="53">
        <v>6.5119999999999996</v>
      </c>
      <c r="P201" s="53">
        <v>12.52</v>
      </c>
      <c r="Q201" s="53">
        <v>6.5119999999999996</v>
      </c>
      <c r="R201" s="53">
        <v>12.27</v>
      </c>
      <c r="S201" s="53">
        <v>6.5119999999999996</v>
      </c>
      <c r="T201" s="53">
        <v>11.65</v>
      </c>
      <c r="U201" s="53">
        <v>6.5119999999999996</v>
      </c>
      <c r="V201" s="53">
        <v>11.38</v>
      </c>
      <c r="W201" s="53">
        <v>6.5119999999999996</v>
      </c>
      <c r="X201" s="53">
        <v>11.32</v>
      </c>
      <c r="Y201" s="53">
        <v>6.51</v>
      </c>
      <c r="Z201" s="53">
        <v>11.42</v>
      </c>
      <c r="AA201" s="53">
        <v>6.5119999999999996</v>
      </c>
      <c r="AB201" s="53">
        <v>10.6</v>
      </c>
      <c r="AC201" s="53">
        <v>6.5119999999999996</v>
      </c>
      <c r="AD201" s="53">
        <v>10.35</v>
      </c>
      <c r="AE201" s="53">
        <v>6.5119999999999996</v>
      </c>
      <c r="AF201" s="53">
        <v>10.27</v>
      </c>
    </row>
    <row r="202" spans="1:32" ht="15.75" customHeight="1">
      <c r="A202" s="53">
        <v>7.577</v>
      </c>
      <c r="B202" s="53">
        <v>14.56666667</v>
      </c>
      <c r="C202" s="54">
        <v>7.577</v>
      </c>
      <c r="D202" s="54">
        <v>13.35</v>
      </c>
      <c r="E202" s="54">
        <v>7.577</v>
      </c>
      <c r="F202" s="54">
        <v>13.77</v>
      </c>
      <c r="G202" s="54">
        <v>7.577</v>
      </c>
      <c r="H202" s="54">
        <v>13.67</v>
      </c>
      <c r="I202" s="53">
        <v>7.577</v>
      </c>
      <c r="J202" s="53">
        <v>13.62</v>
      </c>
      <c r="K202" s="53">
        <v>7.577</v>
      </c>
      <c r="L202" s="53">
        <v>14.08</v>
      </c>
      <c r="M202" s="53">
        <v>7.577</v>
      </c>
      <c r="N202" s="53">
        <v>14.28</v>
      </c>
      <c r="O202" s="53">
        <v>7.577</v>
      </c>
      <c r="P202" s="53">
        <v>14.52</v>
      </c>
      <c r="Q202" s="53">
        <v>7.577</v>
      </c>
      <c r="R202" s="53">
        <v>14.2</v>
      </c>
      <c r="S202" s="53">
        <v>7.577</v>
      </c>
      <c r="T202" s="53">
        <v>13.65</v>
      </c>
      <c r="U202" s="53">
        <v>7.577</v>
      </c>
      <c r="V202" s="53">
        <v>13.45</v>
      </c>
      <c r="W202" s="53">
        <v>7.577</v>
      </c>
      <c r="X202" s="53">
        <v>13.22</v>
      </c>
      <c r="Y202" s="53">
        <v>7.58</v>
      </c>
      <c r="Z202" s="53">
        <v>13.3</v>
      </c>
      <c r="AA202" s="53">
        <v>7.577</v>
      </c>
      <c r="AB202" s="53">
        <v>12.45</v>
      </c>
      <c r="AC202" s="53">
        <v>7.577</v>
      </c>
      <c r="AD202" s="53">
        <v>12.35</v>
      </c>
      <c r="AE202" s="53">
        <v>7.577</v>
      </c>
      <c r="AF202" s="53">
        <v>12.28</v>
      </c>
    </row>
    <row r="203" spans="1:32" ht="15.75" customHeight="1">
      <c r="A203" s="53">
        <v>8.2880000000000003</v>
      </c>
      <c r="B203" s="53">
        <v>15.633333329999999</v>
      </c>
      <c r="C203" s="54">
        <v>8.2880000000000003</v>
      </c>
      <c r="D203" s="54">
        <v>14.33</v>
      </c>
      <c r="E203" s="54">
        <v>8.2880000000000003</v>
      </c>
      <c r="F203" s="54">
        <v>15.07</v>
      </c>
      <c r="G203" s="54">
        <v>8.2880000000000003</v>
      </c>
      <c r="H203" s="54">
        <v>14.6</v>
      </c>
      <c r="I203" s="53">
        <v>8.2880000000000003</v>
      </c>
      <c r="J203" s="53">
        <v>14.55</v>
      </c>
      <c r="K203" s="53">
        <v>8.2880000000000003</v>
      </c>
      <c r="L203" s="53">
        <v>15.25</v>
      </c>
      <c r="M203" s="53">
        <v>8.2880000000000003</v>
      </c>
      <c r="N203" s="53">
        <v>15.28</v>
      </c>
      <c r="O203" s="53">
        <v>8.2880000000000003</v>
      </c>
      <c r="P203" s="53">
        <v>15.53</v>
      </c>
      <c r="Q203" s="53">
        <v>8.2880000000000003</v>
      </c>
      <c r="R203" s="53">
        <v>15.43</v>
      </c>
      <c r="S203" s="53">
        <v>8.2880000000000003</v>
      </c>
      <c r="T203" s="53">
        <v>14.58</v>
      </c>
      <c r="U203" s="53">
        <v>8.2880000000000003</v>
      </c>
      <c r="V203" s="53">
        <v>14.45</v>
      </c>
      <c r="W203" s="53">
        <v>8.2880000000000003</v>
      </c>
      <c r="X203" s="53">
        <v>14.18</v>
      </c>
      <c r="Y203" s="53">
        <v>8.2899999999999991</v>
      </c>
      <c r="Z203" s="53">
        <v>14.38</v>
      </c>
      <c r="AA203" s="53">
        <v>8.2880000000000003</v>
      </c>
      <c r="AB203" s="53">
        <v>13.4</v>
      </c>
      <c r="AC203" s="53">
        <v>8.2880000000000003</v>
      </c>
      <c r="AD203" s="53">
        <v>13.43</v>
      </c>
      <c r="AE203" s="53">
        <v>8.2880000000000003</v>
      </c>
      <c r="AF203" s="53">
        <v>13.33</v>
      </c>
    </row>
    <row r="204" spans="1:32" ht="15.75" customHeight="1">
      <c r="A204" s="53">
        <v>7.1109999999999998</v>
      </c>
      <c r="B204" s="53">
        <v>13.56666667</v>
      </c>
      <c r="C204" s="54">
        <v>7.1109999999999998</v>
      </c>
      <c r="D204" s="54">
        <v>12.25</v>
      </c>
      <c r="E204" s="54">
        <v>7.1109999999999998</v>
      </c>
      <c r="F204" s="54">
        <v>12.75</v>
      </c>
      <c r="G204" s="54">
        <v>7.1109999999999998</v>
      </c>
      <c r="H204" s="54">
        <v>12.62</v>
      </c>
      <c r="I204" s="53">
        <v>7.1109999999999998</v>
      </c>
      <c r="J204" s="53">
        <v>12.53</v>
      </c>
      <c r="K204" s="53">
        <v>7.1109999999999998</v>
      </c>
      <c r="L204" s="53">
        <v>12.92</v>
      </c>
      <c r="M204" s="53">
        <v>7.1109999999999998</v>
      </c>
      <c r="N204" s="53">
        <v>13.12</v>
      </c>
      <c r="O204" s="53">
        <v>7.1109999999999998</v>
      </c>
      <c r="P204" s="53">
        <v>13.45</v>
      </c>
      <c r="Q204" s="53">
        <v>7.1109999999999998</v>
      </c>
      <c r="R204" s="53">
        <v>13.08</v>
      </c>
      <c r="S204" s="53">
        <v>7.1109999999999998</v>
      </c>
      <c r="T204" s="53">
        <v>12.5</v>
      </c>
      <c r="U204" s="53">
        <v>7.1109999999999998</v>
      </c>
      <c r="V204" s="53">
        <v>12.2</v>
      </c>
      <c r="W204" s="53">
        <v>7.1109999999999998</v>
      </c>
      <c r="X204" s="53">
        <v>12.17</v>
      </c>
      <c r="Y204" s="53">
        <v>7.11</v>
      </c>
      <c r="Z204" s="53">
        <v>12.22</v>
      </c>
      <c r="AA204" s="53">
        <v>7.1109999999999998</v>
      </c>
      <c r="AB204" s="53">
        <v>11.4</v>
      </c>
      <c r="AC204" s="53">
        <v>7.1109999999999998</v>
      </c>
      <c r="AD204" s="53">
        <v>11.2</v>
      </c>
      <c r="AE204" s="53">
        <v>7.1109999999999998</v>
      </c>
      <c r="AF204" s="53">
        <v>11.13</v>
      </c>
    </row>
    <row r="205" spans="1:32" ht="15.75" customHeight="1">
      <c r="A205" s="53">
        <v>7.1580000000000004</v>
      </c>
      <c r="B205" s="53">
        <v>13.91666667</v>
      </c>
      <c r="C205" s="54">
        <v>7.1580000000000004</v>
      </c>
      <c r="D205" s="54">
        <v>12.57</v>
      </c>
      <c r="E205" s="54">
        <v>7.1580000000000004</v>
      </c>
      <c r="F205" s="54">
        <v>13.13</v>
      </c>
      <c r="G205" s="54">
        <v>7.1580000000000004</v>
      </c>
      <c r="H205" s="54">
        <v>12.9</v>
      </c>
      <c r="I205" s="53">
        <v>7.1580000000000004</v>
      </c>
      <c r="J205" s="53">
        <v>13.08</v>
      </c>
      <c r="K205" s="53">
        <v>7.1580000000000004</v>
      </c>
      <c r="L205" s="53">
        <v>13.33</v>
      </c>
      <c r="M205" s="53">
        <v>7.1580000000000004</v>
      </c>
      <c r="N205" s="53">
        <v>13.48</v>
      </c>
      <c r="O205" s="53">
        <v>7.1580000000000004</v>
      </c>
      <c r="P205" s="53">
        <v>13.87</v>
      </c>
      <c r="Q205" s="53">
        <v>7.1580000000000004</v>
      </c>
      <c r="R205" s="53">
        <v>13.67</v>
      </c>
      <c r="S205" s="53">
        <v>7.1580000000000004</v>
      </c>
      <c r="T205" s="53">
        <v>13</v>
      </c>
      <c r="U205" s="53">
        <v>7.1580000000000004</v>
      </c>
      <c r="V205" s="53">
        <v>12.6</v>
      </c>
      <c r="W205" s="53">
        <v>7.1580000000000004</v>
      </c>
      <c r="X205" s="53">
        <v>12.48</v>
      </c>
      <c r="Y205" s="53">
        <v>7.16</v>
      </c>
      <c r="Z205" s="53">
        <v>12.6</v>
      </c>
      <c r="AA205" s="53">
        <v>7.1580000000000004</v>
      </c>
      <c r="AB205" s="53">
        <v>11.77</v>
      </c>
      <c r="AC205" s="53">
        <v>7.1580000000000004</v>
      </c>
      <c r="AD205" s="53">
        <v>11.57</v>
      </c>
      <c r="AE205" s="53">
        <v>7.1580000000000004</v>
      </c>
      <c r="AF205" s="53">
        <v>11.52</v>
      </c>
    </row>
    <row r="206" spans="1:32" ht="15.75" customHeight="1">
      <c r="A206" s="53">
        <v>5.5369999999999999</v>
      </c>
      <c r="B206" s="53">
        <v>7.2166666670000001</v>
      </c>
      <c r="C206" s="54">
        <v>5.5369999999999999</v>
      </c>
      <c r="D206" s="54">
        <v>6.78</v>
      </c>
      <c r="E206" s="54">
        <v>5.5369999999999999</v>
      </c>
      <c r="F206" s="54">
        <v>6.97</v>
      </c>
      <c r="G206" s="54">
        <v>5.5369999999999999</v>
      </c>
      <c r="H206" s="54">
        <v>7.03</v>
      </c>
      <c r="I206" s="53">
        <v>5.5369999999999999</v>
      </c>
      <c r="J206" s="53">
        <v>6.83</v>
      </c>
      <c r="K206" s="53">
        <v>5.5369999999999999</v>
      </c>
      <c r="L206" s="53">
        <v>7.32</v>
      </c>
      <c r="M206" s="53">
        <v>5.5369999999999999</v>
      </c>
      <c r="N206" s="53">
        <v>7.1</v>
      </c>
      <c r="O206" s="53">
        <v>5.5369999999999999</v>
      </c>
      <c r="P206" s="53">
        <v>7.03</v>
      </c>
      <c r="Q206" s="53">
        <v>5.5369999999999999</v>
      </c>
      <c r="R206" s="53">
        <v>7.03</v>
      </c>
      <c r="S206" s="53">
        <v>5.5369999999999999</v>
      </c>
      <c r="T206" s="53">
        <v>7.1</v>
      </c>
      <c r="U206" s="53">
        <v>5.5369999999999999</v>
      </c>
      <c r="V206" s="53">
        <v>7.12</v>
      </c>
      <c r="W206" s="53">
        <v>5.5369999999999999</v>
      </c>
      <c r="X206" s="53">
        <v>7.05</v>
      </c>
      <c r="Y206" s="53">
        <v>5.54</v>
      </c>
      <c r="Z206" s="53">
        <v>7.28</v>
      </c>
      <c r="AA206" s="53">
        <v>5.5369999999999999</v>
      </c>
      <c r="AB206" s="53">
        <v>6.82</v>
      </c>
      <c r="AC206" s="53">
        <v>5.5369999999999999</v>
      </c>
      <c r="AD206" s="53">
        <v>6.5</v>
      </c>
      <c r="AE206" s="53">
        <v>5.5369999999999999</v>
      </c>
      <c r="AF206" s="53">
        <v>6.47</v>
      </c>
    </row>
    <row r="207" spans="1:32" ht="15.75" customHeight="1">
      <c r="A207" s="53">
        <v>4.9619999999999997</v>
      </c>
      <c r="B207" s="53">
        <v>6.85</v>
      </c>
      <c r="C207" s="54">
        <v>4.9619999999999997</v>
      </c>
      <c r="D207" s="54">
        <v>6.67</v>
      </c>
      <c r="E207" s="54">
        <v>4.9619999999999997</v>
      </c>
      <c r="F207" s="54">
        <v>6.87</v>
      </c>
      <c r="G207" s="54">
        <v>4.9619999999999997</v>
      </c>
      <c r="H207" s="54">
        <v>6.98</v>
      </c>
      <c r="I207" s="53">
        <v>4.9619999999999997</v>
      </c>
      <c r="J207" s="53">
        <v>6.7</v>
      </c>
      <c r="K207" s="53">
        <v>4.9619999999999997</v>
      </c>
      <c r="L207" s="53">
        <v>7.18</v>
      </c>
      <c r="M207" s="53">
        <v>4.9619999999999997</v>
      </c>
      <c r="N207" s="53">
        <v>6.93</v>
      </c>
      <c r="O207" s="53">
        <v>4.9619999999999997</v>
      </c>
      <c r="P207" s="53">
        <v>6.93</v>
      </c>
      <c r="Q207" s="53">
        <v>4.9619999999999997</v>
      </c>
      <c r="R207" s="53">
        <v>6.9</v>
      </c>
      <c r="S207" s="53">
        <v>4.9619999999999997</v>
      </c>
      <c r="T207" s="53">
        <v>6.95</v>
      </c>
      <c r="U207" s="53">
        <v>4.9619999999999997</v>
      </c>
      <c r="V207" s="53">
        <v>7.08</v>
      </c>
      <c r="W207" s="53">
        <v>4.9619999999999997</v>
      </c>
      <c r="X207" s="53">
        <v>7.03</v>
      </c>
      <c r="Y207" s="53">
        <v>4.96</v>
      </c>
      <c r="Z207" s="53">
        <v>7.1</v>
      </c>
      <c r="AA207" s="53">
        <v>4.9619999999999997</v>
      </c>
      <c r="AB207" s="53">
        <v>6.53</v>
      </c>
      <c r="AC207" s="53">
        <v>4.9619999999999997</v>
      </c>
      <c r="AD207" s="53">
        <v>6.32</v>
      </c>
      <c r="AE207" s="53">
        <v>4.9619999999999997</v>
      </c>
      <c r="AF207" s="53">
        <v>6.18</v>
      </c>
    </row>
    <row r="208" spans="1:32" ht="15.75" customHeight="1">
      <c r="A208" s="53">
        <v>5.54</v>
      </c>
      <c r="B208" s="53">
        <v>10.78333333</v>
      </c>
      <c r="C208" s="54">
        <v>5.54</v>
      </c>
      <c r="D208" s="54">
        <v>9.57</v>
      </c>
      <c r="E208" s="54">
        <v>5.54</v>
      </c>
      <c r="F208" s="54">
        <v>9.6</v>
      </c>
      <c r="G208" s="54">
        <v>5.54</v>
      </c>
      <c r="H208" s="54">
        <v>10.1</v>
      </c>
      <c r="I208" s="53">
        <v>5.54</v>
      </c>
      <c r="J208" s="53">
        <v>9.6</v>
      </c>
      <c r="K208" s="53">
        <v>5.54</v>
      </c>
      <c r="L208" s="53">
        <v>10.220000000000001</v>
      </c>
      <c r="M208" s="53">
        <v>5.54</v>
      </c>
      <c r="N208" s="53">
        <v>10.07</v>
      </c>
      <c r="O208" s="53">
        <v>5.54</v>
      </c>
      <c r="P208" s="53">
        <v>9.5299999999999994</v>
      </c>
      <c r="Q208" s="53">
        <v>5.54</v>
      </c>
      <c r="R208" s="53">
        <v>9.75</v>
      </c>
      <c r="S208" s="53">
        <v>5.54</v>
      </c>
      <c r="T208" s="53">
        <v>9.7200000000000006</v>
      </c>
      <c r="U208" s="53">
        <v>5.54</v>
      </c>
      <c r="V208" s="53">
        <v>10.130000000000001</v>
      </c>
      <c r="W208" s="53">
        <v>5.54</v>
      </c>
      <c r="X208" s="53">
        <v>10.02</v>
      </c>
      <c r="Y208" s="53">
        <v>5.54</v>
      </c>
      <c r="Z208" s="53">
        <v>9.82</v>
      </c>
      <c r="AA208" s="53">
        <v>5.54</v>
      </c>
      <c r="AB208" s="53">
        <v>9.4</v>
      </c>
      <c r="AC208" s="53">
        <v>5.54</v>
      </c>
      <c r="AD208" s="53">
        <v>8.65</v>
      </c>
      <c r="AE208" s="53">
        <v>5.54</v>
      </c>
      <c r="AF208" s="53">
        <v>8.93</v>
      </c>
    </row>
    <row r="209" spans="1:32" ht="15.75" customHeight="1">
      <c r="A209" s="53">
        <v>5.7610000000000001</v>
      </c>
      <c r="B209" s="53">
        <v>9.15</v>
      </c>
      <c r="C209" s="54">
        <v>5.7610000000000001</v>
      </c>
      <c r="D209" s="54">
        <v>8.82</v>
      </c>
      <c r="E209" s="54">
        <v>5.7610000000000001</v>
      </c>
      <c r="F209" s="54">
        <v>9.15</v>
      </c>
      <c r="G209" s="54">
        <v>5.7610000000000001</v>
      </c>
      <c r="H209" s="54">
        <v>9.1999999999999993</v>
      </c>
      <c r="I209" s="53">
        <v>5.7610000000000001</v>
      </c>
      <c r="J209" s="53">
        <v>8.8800000000000008</v>
      </c>
      <c r="K209" s="53">
        <v>5.7610000000000001</v>
      </c>
      <c r="L209" s="53">
        <v>9.5</v>
      </c>
      <c r="M209" s="53">
        <v>5.7610000000000001</v>
      </c>
      <c r="N209" s="53">
        <v>9.2799999999999994</v>
      </c>
      <c r="O209" s="53">
        <v>5.7610000000000001</v>
      </c>
      <c r="P209" s="53">
        <v>9.23</v>
      </c>
      <c r="Q209" s="53">
        <v>5.7610000000000001</v>
      </c>
      <c r="R209" s="53">
        <v>9.1300000000000008</v>
      </c>
      <c r="S209" s="53">
        <v>5.7610000000000001</v>
      </c>
      <c r="T209" s="53">
        <v>9.27</v>
      </c>
      <c r="U209" s="53">
        <v>5.7610000000000001</v>
      </c>
      <c r="V209" s="53">
        <v>9.32</v>
      </c>
      <c r="W209" s="53">
        <v>5.7610000000000001</v>
      </c>
      <c r="X209" s="53">
        <v>9.18</v>
      </c>
      <c r="Y209" s="53">
        <v>5.76</v>
      </c>
      <c r="Z209" s="53">
        <v>9.18</v>
      </c>
      <c r="AA209" s="53">
        <v>5.7610000000000001</v>
      </c>
      <c r="AB209" s="53">
        <v>8.57</v>
      </c>
      <c r="AC209" s="53">
        <v>5.7610000000000001</v>
      </c>
      <c r="AD209" s="53">
        <v>8.4499999999999993</v>
      </c>
      <c r="AE209" s="53">
        <v>5.7610000000000001</v>
      </c>
      <c r="AF209" s="53">
        <v>8.65</v>
      </c>
    </row>
    <row r="210" spans="1:32" ht="15.75" customHeight="1">
      <c r="A210" s="53">
        <v>4.5579999999999998</v>
      </c>
      <c r="B210" s="53">
        <v>7.516666667</v>
      </c>
      <c r="C210" s="54">
        <v>4.5579999999999998</v>
      </c>
      <c r="D210" s="54">
        <v>7.72</v>
      </c>
      <c r="E210" s="54">
        <v>4.5579999999999998</v>
      </c>
      <c r="F210" s="54">
        <v>8.1999999999999993</v>
      </c>
      <c r="G210" s="54">
        <v>4.5579999999999998</v>
      </c>
      <c r="H210" s="54">
        <v>8.2200000000000006</v>
      </c>
      <c r="I210" s="53">
        <v>4.5579999999999998</v>
      </c>
      <c r="J210" s="53">
        <v>7.73</v>
      </c>
      <c r="K210" s="53">
        <v>4.5579999999999998</v>
      </c>
      <c r="L210" s="53">
        <v>8.17</v>
      </c>
      <c r="M210" s="53">
        <v>4.5579999999999998</v>
      </c>
      <c r="N210" s="53">
        <v>8.1300000000000008</v>
      </c>
      <c r="O210" s="53">
        <v>4.5579999999999998</v>
      </c>
      <c r="P210" s="53">
        <v>7.68</v>
      </c>
      <c r="Q210" s="53">
        <v>4.5579999999999998</v>
      </c>
      <c r="R210" s="53">
        <v>7.83</v>
      </c>
      <c r="S210" s="53">
        <v>4.5579999999999998</v>
      </c>
      <c r="T210" s="53">
        <v>7.87</v>
      </c>
      <c r="U210" s="53">
        <v>4.5579999999999998</v>
      </c>
      <c r="V210" s="53">
        <v>7.63</v>
      </c>
      <c r="W210" s="53">
        <v>4.5579999999999998</v>
      </c>
      <c r="X210" s="53">
        <v>7.65</v>
      </c>
      <c r="Y210" s="53">
        <v>4.5599999999999996</v>
      </c>
      <c r="Z210" s="53">
        <v>7.98</v>
      </c>
      <c r="AA210" s="53">
        <v>4.5579999999999998</v>
      </c>
      <c r="AB210" s="53">
        <v>7.35</v>
      </c>
      <c r="AC210" s="53">
        <v>4.5579999999999998</v>
      </c>
      <c r="AD210" s="53">
        <v>7.35</v>
      </c>
      <c r="AE210" s="53">
        <v>4.5579999999999998</v>
      </c>
      <c r="AF210" s="53">
        <v>7</v>
      </c>
    </row>
    <row r="211" spans="1:32" ht="15.75" customHeight="1">
      <c r="A211" s="53">
        <v>3.6219999999999999</v>
      </c>
      <c r="B211" s="53">
        <v>5.516666667</v>
      </c>
      <c r="C211" s="54">
        <v>3.6219999999999999</v>
      </c>
      <c r="D211" s="54">
        <v>6.02</v>
      </c>
      <c r="E211" s="54">
        <v>3.6219999999999999</v>
      </c>
      <c r="F211" s="54">
        <v>6.48</v>
      </c>
      <c r="G211" s="54">
        <v>3.6219999999999999</v>
      </c>
      <c r="H211" s="54">
        <v>6.42</v>
      </c>
      <c r="I211" s="53">
        <v>3.6219999999999999</v>
      </c>
      <c r="J211" s="53">
        <v>6.13</v>
      </c>
      <c r="K211" s="53">
        <v>3.6219999999999999</v>
      </c>
      <c r="L211" s="53">
        <v>6.35</v>
      </c>
      <c r="M211" s="53">
        <v>3.6219999999999999</v>
      </c>
      <c r="N211" s="53">
        <v>6.43</v>
      </c>
      <c r="O211" s="53">
        <v>3.6219999999999999</v>
      </c>
      <c r="P211" s="53">
        <v>6</v>
      </c>
      <c r="Q211" s="53">
        <v>3.6219999999999999</v>
      </c>
      <c r="R211" s="53">
        <v>6.02</v>
      </c>
      <c r="S211" s="53">
        <v>3.6219999999999999</v>
      </c>
      <c r="T211" s="53">
        <v>6.12</v>
      </c>
      <c r="U211" s="53">
        <v>3.6219999999999999</v>
      </c>
      <c r="V211" s="53">
        <v>5.98</v>
      </c>
      <c r="W211" s="53">
        <v>3.6219999999999999</v>
      </c>
      <c r="X211" s="53">
        <v>5.98</v>
      </c>
      <c r="Y211" s="53">
        <v>3.62</v>
      </c>
      <c r="Z211" s="53">
        <v>6.35</v>
      </c>
      <c r="AA211" s="53">
        <v>3.6219999999999999</v>
      </c>
      <c r="AB211" s="53">
        <v>5.82</v>
      </c>
      <c r="AC211" s="53">
        <v>3.6219999999999999</v>
      </c>
      <c r="AD211" s="53">
        <v>5.72</v>
      </c>
      <c r="AE211" s="53">
        <v>3.6219999999999999</v>
      </c>
      <c r="AF211" s="53">
        <v>5.35</v>
      </c>
    </row>
    <row r="212" spans="1:32" ht="15.75" customHeight="1">
      <c r="A212" s="53">
        <v>5.65</v>
      </c>
      <c r="B212" s="53">
        <v>8.8000000000000007</v>
      </c>
      <c r="C212" s="54">
        <v>5.65</v>
      </c>
      <c r="D212" s="54">
        <v>8.5299999999999994</v>
      </c>
      <c r="E212" s="54">
        <v>5.65</v>
      </c>
      <c r="F212" s="54">
        <v>8.8000000000000007</v>
      </c>
      <c r="G212" s="54">
        <v>5.65</v>
      </c>
      <c r="H212" s="54">
        <v>8.83</v>
      </c>
      <c r="I212" s="53">
        <v>5.65</v>
      </c>
      <c r="J212" s="53">
        <v>8.6</v>
      </c>
      <c r="K212" s="53">
        <v>5.65</v>
      </c>
      <c r="L212" s="53">
        <v>9.1199999999999992</v>
      </c>
      <c r="M212" s="53">
        <v>5.65</v>
      </c>
      <c r="N212" s="53">
        <v>8.85</v>
      </c>
      <c r="O212" s="53">
        <v>5.65</v>
      </c>
      <c r="P212" s="53">
        <v>8.8800000000000008</v>
      </c>
      <c r="Q212" s="53">
        <v>5.65</v>
      </c>
      <c r="R212" s="53">
        <v>8.82</v>
      </c>
      <c r="S212" s="53">
        <v>5.65</v>
      </c>
      <c r="T212" s="53">
        <v>8.9</v>
      </c>
      <c r="U212" s="53">
        <v>5.65</v>
      </c>
      <c r="V212" s="53">
        <v>8.83</v>
      </c>
      <c r="W212" s="53">
        <v>5.65</v>
      </c>
      <c r="X212" s="53">
        <v>8.83</v>
      </c>
      <c r="Y212" s="53">
        <v>5.65</v>
      </c>
      <c r="Z212" s="53">
        <v>8.93</v>
      </c>
      <c r="AA212" s="53">
        <v>5.65</v>
      </c>
      <c r="AB212" s="53">
        <v>8.42</v>
      </c>
      <c r="AC212" s="53">
        <v>5.65</v>
      </c>
      <c r="AD212" s="53">
        <v>8.1999999999999993</v>
      </c>
      <c r="AE212" s="53">
        <v>5.65</v>
      </c>
      <c r="AF212" s="53">
        <v>8.27</v>
      </c>
    </row>
    <row r="213" spans="1:32" ht="15.75" customHeight="1">
      <c r="A213" s="77"/>
      <c r="C213" s="77"/>
      <c r="E213" s="77"/>
      <c r="G213" s="77"/>
      <c r="I213" s="77"/>
      <c r="K213" s="77"/>
    </row>
    <row r="318" spans="1:32" ht="15.75" customHeight="1">
      <c r="A318" s="47"/>
      <c r="B318" s="47"/>
      <c r="C318" s="47"/>
      <c r="D318" s="47"/>
      <c r="E318" s="47"/>
      <c r="F318" s="49"/>
      <c r="G318" s="49"/>
      <c r="H318" s="49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</row>
    <row r="319" spans="1:32" ht="15.75" customHeight="1">
      <c r="A319" s="47"/>
      <c r="B319" s="47"/>
      <c r="C319" s="47"/>
      <c r="D319" s="47"/>
      <c r="E319" s="47"/>
      <c r="F319" s="49"/>
      <c r="G319" s="49"/>
      <c r="H319" s="49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</row>
    <row r="320" spans="1:32" ht="15.75" customHeight="1">
      <c r="A320" s="47"/>
      <c r="B320" s="47"/>
      <c r="C320" s="47"/>
      <c r="D320" s="47"/>
      <c r="E320" s="47"/>
      <c r="F320" s="49"/>
      <c r="G320" s="49"/>
      <c r="H320" s="49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</row>
    <row r="321" spans="1:32" ht="15.75" customHeight="1">
      <c r="A321" s="47"/>
      <c r="B321" s="47"/>
      <c r="C321" s="47"/>
      <c r="D321" s="47"/>
      <c r="E321" s="47"/>
      <c r="F321" s="49"/>
      <c r="G321" s="49"/>
      <c r="H321" s="49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</row>
    <row r="322" spans="1:32" ht="15.75" customHeight="1">
      <c r="A322" s="47"/>
      <c r="B322" s="47"/>
      <c r="C322" s="47"/>
      <c r="D322" s="47"/>
      <c r="E322" s="47"/>
      <c r="F322" s="49"/>
      <c r="G322" s="49"/>
      <c r="H322" s="49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</row>
    <row r="323" spans="1:32" ht="15.75" customHeight="1">
      <c r="A323" s="47"/>
      <c r="B323" s="47"/>
      <c r="C323" s="47"/>
      <c r="D323" s="47"/>
      <c r="E323" s="47"/>
      <c r="F323" s="49"/>
      <c r="G323" s="49"/>
      <c r="H323" s="49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</row>
    <row r="324" spans="1:32" ht="15.75" customHeight="1">
      <c r="A324" s="47"/>
      <c r="B324" s="47"/>
      <c r="C324" s="47"/>
      <c r="D324" s="47"/>
      <c r="E324" s="47"/>
      <c r="F324" s="49"/>
      <c r="G324" s="49"/>
      <c r="H324" s="49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</row>
    <row r="325" spans="1:32" ht="15.75" customHeight="1">
      <c r="A325" s="47"/>
      <c r="B325" s="47"/>
      <c r="C325" s="47"/>
      <c r="D325" s="47"/>
      <c r="E325" s="47"/>
      <c r="F325" s="49"/>
      <c r="G325" s="49"/>
      <c r="H325" s="49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</row>
    <row r="326" spans="1:32" ht="15.75" customHeight="1">
      <c r="A326" s="47"/>
      <c r="B326" s="47"/>
      <c r="C326" s="47"/>
      <c r="D326" s="47"/>
      <c r="E326" s="47"/>
      <c r="F326" s="49"/>
      <c r="G326" s="49"/>
      <c r="H326" s="49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</row>
    <row r="327" spans="1:32" ht="15.75" customHeight="1">
      <c r="A327" s="47"/>
      <c r="B327" s="47"/>
      <c r="C327" s="47"/>
      <c r="D327" s="47"/>
      <c r="E327" s="47"/>
      <c r="F327" s="49"/>
      <c r="G327" s="49"/>
      <c r="H327" s="49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</row>
    <row r="328" spans="1:32" ht="15.75" customHeight="1">
      <c r="A328" s="47"/>
      <c r="B328" s="47"/>
      <c r="C328" s="47"/>
      <c r="D328" s="47"/>
      <c r="E328" s="47"/>
      <c r="F328" s="49"/>
      <c r="G328" s="49"/>
      <c r="H328" s="49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</row>
    <row r="329" spans="1:32" ht="15.75" customHeight="1">
      <c r="A329" s="47"/>
      <c r="B329" s="47"/>
      <c r="C329" s="47"/>
      <c r="D329" s="47"/>
      <c r="E329" s="47"/>
      <c r="F329" s="49"/>
      <c r="G329" s="49"/>
      <c r="H329" s="49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</row>
    <row r="330" spans="1:32" ht="15.75" customHeight="1">
      <c r="A330" s="47"/>
      <c r="B330" s="47"/>
      <c r="C330" s="47"/>
      <c r="D330" s="47"/>
      <c r="E330" s="47"/>
      <c r="F330" s="49"/>
      <c r="G330" s="49"/>
      <c r="H330" s="49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</row>
    <row r="331" spans="1:32" ht="15.75" customHeight="1">
      <c r="A331" s="47"/>
      <c r="B331" s="47"/>
      <c r="C331" s="47"/>
      <c r="D331" s="47"/>
      <c r="E331" s="47"/>
      <c r="F331" s="49"/>
      <c r="G331" s="49"/>
      <c r="H331" s="49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</row>
    <row r="332" spans="1:32" ht="15.75" customHeight="1">
      <c r="A332" s="47"/>
      <c r="B332" s="47"/>
      <c r="C332" s="47"/>
      <c r="D332" s="47"/>
      <c r="E332" s="47"/>
      <c r="F332" s="49"/>
      <c r="G332" s="49"/>
      <c r="H332" s="49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</row>
    <row r="333" spans="1:32" ht="15.75" customHeight="1">
      <c r="A333" s="47"/>
      <c r="B333" s="47"/>
      <c r="C333" s="47"/>
      <c r="D333" s="47"/>
      <c r="E333" s="47"/>
      <c r="F333" s="49"/>
      <c r="G333" s="49"/>
      <c r="H333" s="49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</row>
    <row r="334" spans="1:32" ht="15.75" customHeight="1">
      <c r="A334" s="47"/>
      <c r="B334" s="47"/>
      <c r="C334" s="47"/>
      <c r="D334" s="47"/>
      <c r="E334" s="47"/>
      <c r="F334" s="49"/>
      <c r="G334" s="49"/>
      <c r="H334" s="49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</row>
    <row r="335" spans="1:32" ht="15.75" customHeight="1">
      <c r="A335" s="47"/>
      <c r="B335" s="47"/>
      <c r="C335" s="47"/>
      <c r="D335" s="47"/>
      <c r="E335" s="47"/>
      <c r="F335" s="49"/>
      <c r="G335" s="49"/>
      <c r="H335" s="49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</row>
    <row r="336" spans="1:32" ht="15.75" customHeight="1">
      <c r="A336" s="47"/>
      <c r="B336" s="47"/>
      <c r="C336" s="47"/>
      <c r="D336" s="47"/>
      <c r="E336" s="47"/>
      <c r="F336" s="49"/>
      <c r="G336" s="49"/>
      <c r="H336" s="49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</row>
    <row r="337" spans="1:32" ht="15.75" customHeight="1">
      <c r="A337" s="47"/>
      <c r="B337" s="47"/>
      <c r="C337" s="47"/>
      <c r="D337" s="47"/>
      <c r="E337" s="47"/>
      <c r="F337" s="49"/>
      <c r="G337" s="49"/>
      <c r="H337" s="49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</row>
    <row r="338" spans="1:32" ht="15.75" customHeight="1">
      <c r="A338" s="47"/>
      <c r="B338" s="47"/>
      <c r="C338" s="47"/>
      <c r="D338" s="47"/>
      <c r="E338" s="47"/>
      <c r="F338" s="49"/>
      <c r="G338" s="49"/>
      <c r="H338" s="49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</row>
    <row r="339" spans="1:32" ht="15.75" customHeight="1">
      <c r="A339" s="47"/>
      <c r="B339" s="47"/>
      <c r="C339" s="47"/>
      <c r="D339" s="47"/>
      <c r="E339" s="47"/>
      <c r="F339" s="49"/>
      <c r="G339" s="49"/>
      <c r="H339" s="49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</row>
    <row r="340" spans="1:32" ht="15.75" customHeight="1">
      <c r="A340" s="47"/>
      <c r="B340" s="47"/>
      <c r="C340" s="47"/>
      <c r="D340" s="47"/>
      <c r="E340" s="47"/>
      <c r="F340" s="49"/>
      <c r="G340" s="49"/>
      <c r="H340" s="49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</row>
    <row r="341" spans="1:32" ht="15.75" customHeight="1">
      <c r="A341" s="47"/>
      <c r="B341" s="47"/>
      <c r="C341" s="47"/>
      <c r="D341" s="47"/>
      <c r="E341" s="47"/>
      <c r="F341" s="49"/>
      <c r="G341" s="49"/>
      <c r="H341" s="49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</row>
    <row r="342" spans="1:32" ht="15.75" customHeight="1">
      <c r="A342" s="47"/>
      <c r="B342" s="47"/>
      <c r="C342" s="47"/>
      <c r="D342" s="47"/>
      <c r="E342" s="47"/>
      <c r="F342" s="49"/>
      <c r="G342" s="49"/>
      <c r="H342" s="49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</row>
    <row r="343" spans="1:32" ht="15.75" customHeight="1">
      <c r="A343" s="47"/>
      <c r="B343" s="47"/>
      <c r="C343" s="47"/>
      <c r="D343" s="47"/>
      <c r="E343" s="47"/>
      <c r="F343" s="49"/>
      <c r="G343" s="49"/>
      <c r="H343" s="49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</row>
    <row r="344" spans="1:32" ht="15.75" customHeight="1">
      <c r="A344" s="47"/>
      <c r="B344" s="47"/>
      <c r="C344" s="47"/>
      <c r="D344" s="47"/>
      <c r="E344" s="47"/>
      <c r="F344" s="49"/>
      <c r="G344" s="49"/>
      <c r="H344" s="49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</row>
    <row r="345" spans="1:32" ht="15.75" customHeight="1">
      <c r="A345" s="47"/>
      <c r="B345" s="47"/>
      <c r="C345" s="47"/>
      <c r="D345" s="47"/>
      <c r="E345" s="47"/>
      <c r="F345" s="49"/>
      <c r="G345" s="49"/>
      <c r="H345" s="49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</row>
    <row r="346" spans="1:32" ht="15.75" customHeight="1">
      <c r="A346" s="47"/>
      <c r="B346" s="47"/>
      <c r="C346" s="47"/>
      <c r="D346" s="47"/>
      <c r="E346" s="47"/>
      <c r="F346" s="49"/>
      <c r="G346" s="49"/>
      <c r="H346" s="49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</row>
    <row r="347" spans="1:32" ht="15.75" customHeight="1">
      <c r="A347" s="47"/>
      <c r="B347" s="47"/>
      <c r="C347" s="47"/>
      <c r="D347" s="47"/>
      <c r="E347" s="47"/>
      <c r="F347" s="49"/>
      <c r="G347" s="49"/>
      <c r="H347" s="49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</row>
    <row r="348" spans="1:32" ht="15.75" customHeight="1">
      <c r="A348" s="47"/>
      <c r="B348" s="47"/>
      <c r="C348" s="47"/>
      <c r="D348" s="47"/>
      <c r="E348" s="47"/>
      <c r="F348" s="49"/>
      <c r="G348" s="49"/>
      <c r="H348" s="49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</row>
    <row r="349" spans="1:32" ht="15.75" customHeight="1">
      <c r="A349" s="47"/>
      <c r="B349" s="47"/>
      <c r="C349" s="47"/>
      <c r="D349" s="47"/>
      <c r="E349" s="47"/>
      <c r="F349" s="49"/>
      <c r="G349" s="49"/>
      <c r="H349" s="49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</row>
    <row r="350" spans="1:32" ht="15.75" customHeight="1">
      <c r="A350" s="47"/>
      <c r="B350" s="47"/>
      <c r="C350" s="47"/>
      <c r="D350" s="47"/>
      <c r="E350" s="47"/>
      <c r="F350" s="49"/>
      <c r="G350" s="49"/>
      <c r="H350" s="49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</row>
    <row r="351" spans="1:32" ht="15.75" customHeight="1">
      <c r="A351" s="47"/>
      <c r="B351" s="47"/>
      <c r="C351" s="47"/>
      <c r="D351" s="47"/>
      <c r="E351" s="47"/>
      <c r="F351" s="49"/>
      <c r="G351" s="49"/>
      <c r="H351" s="49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</row>
    <row r="352" spans="1:32" ht="15.75" customHeight="1">
      <c r="A352" s="47"/>
      <c r="B352" s="47"/>
      <c r="C352" s="47"/>
      <c r="D352" s="47"/>
      <c r="E352" s="47"/>
      <c r="F352" s="49"/>
      <c r="G352" s="49"/>
      <c r="H352" s="49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</row>
    <row r="353" spans="1:32" ht="15.75" customHeight="1">
      <c r="A353" s="47"/>
      <c r="B353" s="47"/>
      <c r="C353" s="47"/>
      <c r="D353" s="47"/>
      <c r="E353" s="47"/>
      <c r="F353" s="49"/>
      <c r="G353" s="49"/>
      <c r="H353" s="49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</row>
    <row r="354" spans="1:32" ht="15.75" customHeight="1">
      <c r="A354" s="47"/>
      <c r="B354" s="47"/>
      <c r="C354" s="47"/>
      <c r="D354" s="47"/>
      <c r="E354" s="47"/>
      <c r="F354" s="49"/>
      <c r="G354" s="49"/>
      <c r="H354" s="49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</row>
    <row r="355" spans="1:32" ht="15.75" customHeight="1">
      <c r="A355" s="47"/>
      <c r="B355" s="47"/>
      <c r="C355" s="47"/>
      <c r="D355" s="47"/>
      <c r="E355" s="47"/>
      <c r="F355" s="49"/>
      <c r="G355" s="49"/>
      <c r="H355" s="49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</row>
    <row r="356" spans="1:32" ht="15.75" customHeight="1">
      <c r="A356" s="47"/>
      <c r="B356" s="47"/>
      <c r="C356" s="47"/>
      <c r="D356" s="47"/>
      <c r="E356" s="47"/>
      <c r="F356" s="49"/>
      <c r="G356" s="49"/>
      <c r="H356" s="49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</row>
    <row r="357" spans="1:32" ht="15.75" customHeight="1">
      <c r="A357" s="47"/>
      <c r="B357" s="47"/>
      <c r="C357" s="47"/>
      <c r="D357" s="47"/>
      <c r="E357" s="47"/>
      <c r="F357" s="49"/>
      <c r="G357" s="49"/>
      <c r="H357" s="49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</row>
    <row r="358" spans="1:32" ht="15.75" customHeight="1">
      <c r="A358" s="47"/>
      <c r="B358" s="47"/>
      <c r="C358" s="47"/>
      <c r="D358" s="47"/>
      <c r="E358" s="47"/>
      <c r="F358" s="49"/>
      <c r="G358" s="49"/>
      <c r="H358" s="49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</row>
    <row r="359" spans="1:32" ht="15.75" customHeight="1">
      <c r="A359" s="47"/>
      <c r="B359" s="47"/>
      <c r="C359" s="47"/>
      <c r="D359" s="47"/>
      <c r="E359" s="47"/>
      <c r="F359" s="49"/>
      <c r="G359" s="49"/>
      <c r="H359" s="49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</row>
    <row r="360" spans="1:32" ht="15.75" customHeight="1">
      <c r="A360" s="47"/>
      <c r="B360" s="47"/>
      <c r="C360" s="47"/>
      <c r="D360" s="47"/>
      <c r="E360" s="47"/>
      <c r="F360" s="49"/>
      <c r="G360" s="49"/>
      <c r="H360" s="49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</row>
    <row r="361" spans="1:32" ht="15.75" customHeight="1">
      <c r="A361" s="47"/>
      <c r="B361" s="47"/>
      <c r="C361" s="47"/>
      <c r="D361" s="47"/>
      <c r="E361" s="47"/>
      <c r="F361" s="49"/>
      <c r="G361" s="49"/>
      <c r="H361" s="49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</row>
    <row r="362" spans="1:32" ht="15.75" customHeight="1">
      <c r="A362" s="47"/>
      <c r="B362" s="47"/>
      <c r="C362" s="47"/>
      <c r="D362" s="47"/>
      <c r="E362" s="47"/>
      <c r="F362" s="49"/>
      <c r="G362" s="49"/>
      <c r="H362" s="49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</row>
    <row r="363" spans="1:32" ht="15.75" customHeight="1">
      <c r="A363" s="47"/>
      <c r="B363" s="47"/>
      <c r="C363" s="47"/>
      <c r="D363" s="47"/>
      <c r="E363" s="47"/>
      <c r="F363" s="49"/>
      <c r="G363" s="49"/>
      <c r="H363" s="49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</row>
    <row r="364" spans="1:32" ht="15.75" customHeight="1">
      <c r="A364" s="47"/>
      <c r="B364" s="47"/>
      <c r="C364" s="47"/>
      <c r="D364" s="47"/>
      <c r="E364" s="47"/>
      <c r="F364" s="49"/>
      <c r="G364" s="49"/>
      <c r="H364" s="49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</row>
    <row r="365" spans="1:32" ht="15.75" customHeight="1">
      <c r="A365" s="47"/>
      <c r="B365" s="47"/>
      <c r="C365" s="47"/>
      <c r="D365" s="47"/>
      <c r="E365" s="47"/>
      <c r="F365" s="49"/>
      <c r="G365" s="49"/>
      <c r="H365" s="49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</row>
    <row r="366" spans="1:32" ht="15.75" customHeight="1">
      <c r="A366" s="47"/>
      <c r="B366" s="47"/>
      <c r="C366" s="47"/>
      <c r="D366" s="47"/>
      <c r="E366" s="47"/>
      <c r="F366" s="49"/>
      <c r="G366" s="49"/>
      <c r="H366" s="49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</row>
    <row r="367" spans="1:32" ht="15.75" customHeight="1">
      <c r="A367" s="47"/>
      <c r="B367" s="47"/>
      <c r="C367" s="47"/>
      <c r="D367" s="47"/>
      <c r="E367" s="47"/>
      <c r="F367" s="49"/>
      <c r="G367" s="49"/>
      <c r="H367" s="49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</row>
    <row r="368" spans="1:32" ht="15.75" customHeight="1">
      <c r="A368" s="47"/>
      <c r="B368" s="47"/>
      <c r="C368" s="47"/>
      <c r="D368" s="47"/>
      <c r="E368" s="47"/>
      <c r="F368" s="49"/>
      <c r="G368" s="49"/>
      <c r="H368" s="49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</row>
    <row r="369" spans="1:32" ht="15.75" customHeight="1">
      <c r="A369" s="47"/>
      <c r="B369" s="47"/>
      <c r="C369" s="47"/>
      <c r="D369" s="47"/>
      <c r="E369" s="47"/>
      <c r="F369" s="49"/>
      <c r="G369" s="49"/>
      <c r="H369" s="49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</row>
    <row r="370" spans="1:32" ht="15.75" customHeight="1">
      <c r="A370" s="47"/>
      <c r="B370" s="47"/>
      <c r="C370" s="47"/>
      <c r="D370" s="47"/>
      <c r="E370" s="47"/>
      <c r="F370" s="49"/>
      <c r="G370" s="49"/>
      <c r="H370" s="49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</row>
    <row r="371" spans="1:32" ht="15.75" customHeight="1">
      <c r="A371" s="47"/>
      <c r="B371" s="47"/>
      <c r="C371" s="47"/>
      <c r="D371" s="47"/>
      <c r="E371" s="47"/>
      <c r="F371" s="49"/>
      <c r="G371" s="49"/>
      <c r="H371" s="49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</row>
    <row r="372" spans="1:32" ht="15.75" customHeight="1">
      <c r="A372" s="47"/>
      <c r="B372" s="47"/>
      <c r="C372" s="47"/>
      <c r="D372" s="47"/>
      <c r="E372" s="47"/>
      <c r="F372" s="49"/>
      <c r="G372" s="49"/>
      <c r="H372" s="49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</row>
    <row r="373" spans="1:32" ht="15.75" customHeight="1">
      <c r="A373" s="47"/>
      <c r="B373" s="47"/>
      <c r="C373" s="47"/>
      <c r="D373" s="47"/>
      <c r="E373" s="47"/>
      <c r="F373" s="49"/>
      <c r="G373" s="49"/>
      <c r="H373" s="49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</row>
    <row r="374" spans="1:32" ht="15.75" customHeight="1">
      <c r="A374" s="47"/>
      <c r="B374" s="47"/>
      <c r="C374" s="47"/>
      <c r="D374" s="47"/>
      <c r="E374" s="47"/>
      <c r="F374" s="49"/>
      <c r="G374" s="49"/>
      <c r="H374" s="49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</row>
    <row r="375" spans="1:32" ht="15.75" customHeight="1">
      <c r="A375" s="47"/>
      <c r="B375" s="47"/>
      <c r="C375" s="47"/>
      <c r="D375" s="47"/>
      <c r="E375" s="47"/>
      <c r="F375" s="49"/>
      <c r="G375" s="49"/>
      <c r="H375" s="49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</row>
    <row r="376" spans="1:32" ht="15.75" customHeight="1">
      <c r="A376" s="47"/>
      <c r="B376" s="47"/>
      <c r="C376" s="47"/>
      <c r="D376" s="47"/>
      <c r="E376" s="47"/>
      <c r="F376" s="49"/>
      <c r="G376" s="49"/>
      <c r="H376" s="49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</row>
    <row r="377" spans="1:32" ht="15.75" customHeight="1">
      <c r="A377" s="47"/>
      <c r="B377" s="47"/>
      <c r="C377" s="47"/>
      <c r="D377" s="47"/>
      <c r="E377" s="47"/>
      <c r="F377" s="49"/>
      <c r="G377" s="49"/>
      <c r="H377" s="49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</row>
    <row r="378" spans="1:32" ht="15.75" customHeight="1">
      <c r="A378" s="47"/>
      <c r="B378" s="47"/>
      <c r="C378" s="47"/>
      <c r="D378" s="47"/>
      <c r="E378" s="47"/>
      <c r="F378" s="49"/>
      <c r="G378" s="49"/>
      <c r="H378" s="49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</row>
    <row r="379" spans="1:32" ht="15.75" customHeight="1">
      <c r="A379" s="47"/>
      <c r="B379" s="47"/>
      <c r="C379" s="47"/>
      <c r="D379" s="47"/>
      <c r="E379" s="47"/>
      <c r="F379" s="49"/>
      <c r="G379" s="49"/>
      <c r="H379" s="49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</row>
    <row r="380" spans="1:32" ht="15.75" customHeight="1">
      <c r="A380" s="47"/>
      <c r="B380" s="47"/>
      <c r="C380" s="47"/>
      <c r="D380" s="47"/>
      <c r="E380" s="47"/>
      <c r="F380" s="49"/>
      <c r="G380" s="49"/>
      <c r="H380" s="49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</row>
    <row r="381" spans="1:32" ht="15.75" customHeight="1">
      <c r="A381" s="47"/>
      <c r="B381" s="47"/>
      <c r="C381" s="47"/>
      <c r="D381" s="47"/>
      <c r="E381" s="47"/>
      <c r="F381" s="49"/>
      <c r="G381" s="49"/>
      <c r="H381" s="49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</row>
    <row r="382" spans="1:32" ht="15.75" customHeight="1">
      <c r="A382" s="47"/>
      <c r="B382" s="47"/>
      <c r="C382" s="47"/>
      <c r="D382" s="47"/>
      <c r="E382" s="47"/>
      <c r="F382" s="49"/>
      <c r="G382" s="49"/>
      <c r="H382" s="49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</row>
    <row r="383" spans="1:32" ht="15.75" customHeight="1">
      <c r="A383" s="47"/>
      <c r="B383" s="47"/>
      <c r="C383" s="47"/>
      <c r="D383" s="47"/>
      <c r="E383" s="47"/>
      <c r="F383" s="49"/>
      <c r="G383" s="49"/>
      <c r="H383" s="49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</row>
    <row r="384" spans="1:32" ht="15.75" customHeight="1">
      <c r="A384" s="47"/>
      <c r="B384" s="47"/>
      <c r="C384" s="47"/>
      <c r="D384" s="47"/>
      <c r="E384" s="47"/>
      <c r="F384" s="49"/>
      <c r="G384" s="49"/>
      <c r="H384" s="49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</row>
    <row r="385" spans="1:32" ht="15.75" customHeight="1">
      <c r="A385" s="47"/>
      <c r="B385" s="47"/>
      <c r="C385" s="47"/>
      <c r="D385" s="47"/>
      <c r="E385" s="47"/>
      <c r="F385" s="49"/>
      <c r="G385" s="49"/>
      <c r="H385" s="49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</row>
    <row r="386" spans="1:32" ht="15.75" customHeight="1">
      <c r="A386" s="47"/>
      <c r="B386" s="47"/>
      <c r="C386" s="47"/>
      <c r="D386" s="47"/>
      <c r="E386" s="47"/>
      <c r="F386" s="49"/>
      <c r="G386" s="49"/>
      <c r="H386" s="49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</row>
    <row r="387" spans="1:32" ht="15.75" customHeight="1">
      <c r="A387" s="47"/>
      <c r="B387" s="47"/>
      <c r="C387" s="47"/>
      <c r="D387" s="47"/>
      <c r="E387" s="47"/>
      <c r="F387" s="49"/>
      <c r="G387" s="49"/>
      <c r="H387" s="49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</row>
    <row r="388" spans="1:32" ht="15.75" customHeight="1">
      <c r="A388" s="47"/>
      <c r="B388" s="47"/>
      <c r="C388" s="47"/>
      <c r="D388" s="47"/>
      <c r="E388" s="47"/>
      <c r="F388" s="49"/>
      <c r="G388" s="49"/>
      <c r="H388" s="49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</row>
    <row r="389" spans="1:32" ht="15.75" customHeight="1">
      <c r="A389" s="47"/>
      <c r="B389" s="47"/>
      <c r="C389" s="47"/>
      <c r="D389" s="47"/>
      <c r="E389" s="47"/>
      <c r="F389" s="49"/>
      <c r="G389" s="49"/>
      <c r="H389" s="49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</row>
    <row r="390" spans="1:32" ht="15.75" customHeight="1">
      <c r="A390" s="47"/>
      <c r="B390" s="47"/>
      <c r="C390" s="47"/>
      <c r="D390" s="47"/>
      <c r="E390" s="47"/>
      <c r="F390" s="49"/>
      <c r="G390" s="49"/>
      <c r="H390" s="49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</row>
    <row r="391" spans="1:32" ht="15.75" customHeight="1">
      <c r="A391" s="47"/>
      <c r="B391" s="47"/>
      <c r="C391" s="47"/>
      <c r="D391" s="47"/>
      <c r="E391" s="47"/>
      <c r="F391" s="49"/>
      <c r="G391" s="49"/>
      <c r="H391" s="49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</row>
    <row r="392" spans="1:32" ht="15.75" customHeight="1">
      <c r="A392" s="47"/>
      <c r="B392" s="47"/>
      <c r="C392" s="47"/>
      <c r="D392" s="47"/>
      <c r="E392" s="47"/>
      <c r="F392" s="49"/>
      <c r="G392" s="49"/>
      <c r="H392" s="49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</row>
    <row r="393" spans="1:32" ht="15.75" customHeight="1">
      <c r="A393" s="47"/>
      <c r="B393" s="47"/>
      <c r="C393" s="47"/>
      <c r="D393" s="47"/>
      <c r="E393" s="47"/>
      <c r="F393" s="49"/>
      <c r="G393" s="49"/>
      <c r="H393" s="49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</row>
    <row r="394" spans="1:32" ht="15.75" customHeight="1">
      <c r="A394" s="47"/>
      <c r="B394" s="47"/>
      <c r="C394" s="47"/>
      <c r="D394" s="47"/>
      <c r="E394" s="47"/>
      <c r="F394" s="49"/>
      <c r="G394" s="49"/>
      <c r="H394" s="49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</row>
    <row r="395" spans="1:32" ht="15.75" customHeight="1">
      <c r="A395" s="47"/>
      <c r="B395" s="47"/>
      <c r="C395" s="47"/>
      <c r="D395" s="47"/>
      <c r="E395" s="47"/>
      <c r="F395" s="49"/>
      <c r="G395" s="49"/>
      <c r="H395" s="49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</row>
    <row r="396" spans="1:32" ht="15.75" customHeight="1">
      <c r="A396" s="47"/>
      <c r="B396" s="47"/>
      <c r="C396" s="47"/>
      <c r="D396" s="47"/>
      <c r="E396" s="47"/>
      <c r="F396" s="49"/>
      <c r="G396" s="49"/>
      <c r="H396" s="49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</row>
    <row r="397" spans="1:32" ht="15.75" customHeight="1">
      <c r="A397" s="47"/>
      <c r="B397" s="47"/>
      <c r="C397" s="47"/>
      <c r="D397" s="47"/>
      <c r="E397" s="47"/>
      <c r="F397" s="49"/>
      <c r="G397" s="49"/>
      <c r="H397" s="49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</row>
    <row r="398" spans="1:32" ht="15.75" customHeight="1">
      <c r="A398" s="47"/>
      <c r="B398" s="47"/>
      <c r="C398" s="47"/>
      <c r="D398" s="47"/>
      <c r="E398" s="47"/>
      <c r="F398" s="49"/>
      <c r="G398" s="49"/>
      <c r="H398" s="49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</row>
    <row r="399" spans="1:32" ht="15.75" customHeight="1">
      <c r="A399" s="47"/>
      <c r="B399" s="47"/>
      <c r="C399" s="47"/>
      <c r="D399" s="47"/>
      <c r="E399" s="47"/>
      <c r="F399" s="49"/>
      <c r="G399" s="49"/>
      <c r="H399" s="49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</row>
    <row r="400" spans="1:32" ht="15.75" customHeight="1">
      <c r="A400" s="47"/>
      <c r="B400" s="47"/>
      <c r="C400" s="47"/>
      <c r="D400" s="47"/>
      <c r="E400" s="47"/>
      <c r="F400" s="49"/>
      <c r="G400" s="49"/>
      <c r="H400" s="49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</row>
    <row r="401" spans="1:32" ht="15.75" customHeight="1">
      <c r="A401" s="47"/>
      <c r="B401" s="47"/>
      <c r="C401" s="47"/>
      <c r="D401" s="47"/>
      <c r="E401" s="47"/>
      <c r="F401" s="49"/>
      <c r="G401" s="49"/>
      <c r="H401" s="49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</row>
    <row r="402" spans="1:32" ht="15.75" customHeight="1">
      <c r="A402" s="47"/>
      <c r="B402" s="47"/>
      <c r="C402" s="47"/>
      <c r="D402" s="47"/>
      <c r="E402" s="47"/>
      <c r="F402" s="49"/>
      <c r="G402" s="49"/>
      <c r="H402" s="49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</row>
    <row r="403" spans="1:32" ht="15.75" customHeight="1">
      <c r="A403" s="47"/>
      <c r="B403" s="47"/>
      <c r="C403" s="47"/>
      <c r="D403" s="47"/>
      <c r="E403" s="47"/>
      <c r="F403" s="49"/>
      <c r="G403" s="49"/>
      <c r="H403" s="49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</row>
    <row r="404" spans="1:32" ht="15.75" customHeight="1">
      <c r="A404" s="47"/>
      <c r="B404" s="47"/>
      <c r="C404" s="47"/>
      <c r="D404" s="47"/>
      <c r="E404" s="47"/>
      <c r="F404" s="49"/>
      <c r="G404" s="49"/>
      <c r="H404" s="49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</row>
    <row r="405" spans="1:32" ht="15.75" customHeight="1">
      <c r="A405" s="47"/>
      <c r="B405" s="47"/>
      <c r="C405" s="47"/>
      <c r="D405" s="47"/>
      <c r="E405" s="47"/>
      <c r="F405" s="49"/>
      <c r="G405" s="49"/>
      <c r="H405" s="49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</row>
    <row r="406" spans="1:32" ht="15.75" customHeight="1">
      <c r="A406" s="47"/>
      <c r="B406" s="47"/>
      <c r="C406" s="47"/>
      <c r="D406" s="47"/>
      <c r="E406" s="47"/>
      <c r="F406" s="49"/>
      <c r="G406" s="49"/>
      <c r="H406" s="49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</row>
    <row r="407" spans="1:32" ht="15.75" customHeight="1">
      <c r="A407" s="47"/>
      <c r="B407" s="47"/>
      <c r="C407" s="47"/>
      <c r="D407" s="47"/>
      <c r="E407" s="47"/>
      <c r="F407" s="49"/>
      <c r="G407" s="49"/>
      <c r="H407" s="49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</row>
    <row r="408" spans="1:32" ht="15.75" customHeight="1">
      <c r="A408" s="47"/>
      <c r="B408" s="47"/>
      <c r="C408" s="47"/>
      <c r="D408" s="47"/>
      <c r="E408" s="47"/>
      <c r="F408" s="49"/>
      <c r="G408" s="49"/>
      <c r="H408" s="49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</row>
    <row r="409" spans="1:32" ht="15.75" customHeight="1">
      <c r="A409" s="47"/>
      <c r="B409" s="47"/>
      <c r="C409" s="47"/>
      <c r="D409" s="47"/>
      <c r="E409" s="47"/>
      <c r="F409" s="49"/>
      <c r="G409" s="49"/>
      <c r="H409" s="49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</row>
    <row r="410" spans="1:32" ht="15.75" customHeight="1">
      <c r="A410" s="47"/>
      <c r="B410" s="47"/>
      <c r="C410" s="47"/>
      <c r="D410" s="47"/>
      <c r="E410" s="47"/>
      <c r="F410" s="49"/>
      <c r="G410" s="49"/>
      <c r="H410" s="49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</row>
    <row r="411" spans="1:32" ht="15.75" customHeight="1">
      <c r="A411" s="47"/>
      <c r="B411" s="47"/>
      <c r="C411" s="47"/>
      <c r="D411" s="47"/>
      <c r="E411" s="47"/>
      <c r="F411" s="49"/>
      <c r="G411" s="49"/>
      <c r="H411" s="49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</row>
    <row r="412" spans="1:32" ht="15.75" customHeight="1">
      <c r="A412" s="47"/>
      <c r="B412" s="47"/>
      <c r="C412" s="47"/>
      <c r="D412" s="47"/>
      <c r="E412" s="47"/>
      <c r="F412" s="49"/>
      <c r="G412" s="49"/>
      <c r="H412" s="49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</row>
    <row r="413" spans="1:32" ht="15.75" customHeight="1">
      <c r="A413" s="47"/>
      <c r="B413" s="47"/>
      <c r="C413" s="47"/>
      <c r="D413" s="47"/>
      <c r="E413" s="47"/>
      <c r="F413" s="49"/>
      <c r="G413" s="49"/>
      <c r="H413" s="49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</row>
    <row r="414" spans="1:32" ht="15.75" customHeight="1">
      <c r="A414" s="47"/>
      <c r="B414" s="47"/>
      <c r="C414" s="47"/>
      <c r="D414" s="47"/>
      <c r="E414" s="47"/>
      <c r="F414" s="49"/>
      <c r="G414" s="49"/>
      <c r="H414" s="49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</row>
    <row r="415" spans="1:32" ht="15.75" customHeight="1">
      <c r="A415" s="47"/>
      <c r="B415" s="47"/>
      <c r="C415" s="47"/>
      <c r="D415" s="47"/>
      <c r="E415" s="47"/>
      <c r="F415" s="49"/>
      <c r="G415" s="49"/>
      <c r="H415" s="49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</row>
    <row r="416" spans="1:32" ht="15.75" customHeight="1">
      <c r="A416" s="47"/>
      <c r="B416" s="47"/>
      <c r="C416" s="47"/>
      <c r="D416" s="47"/>
      <c r="E416" s="47"/>
      <c r="F416" s="49"/>
      <c r="G416" s="49"/>
      <c r="H416" s="49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</row>
    <row r="417" spans="1:32" ht="15.75" customHeight="1">
      <c r="A417" s="47"/>
      <c r="B417" s="47"/>
      <c r="C417" s="47"/>
      <c r="D417" s="47"/>
      <c r="E417" s="47"/>
      <c r="F417" s="49"/>
      <c r="G417" s="49"/>
      <c r="H417" s="49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</row>
    <row r="418" spans="1:32" ht="15.75" customHeight="1">
      <c r="A418" s="47"/>
      <c r="B418" s="47"/>
      <c r="C418" s="47"/>
      <c r="D418" s="47"/>
      <c r="E418" s="47"/>
      <c r="F418" s="49"/>
      <c r="G418" s="49"/>
      <c r="H418" s="49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</row>
    <row r="419" spans="1:32" ht="15.75" customHeight="1">
      <c r="A419" s="47"/>
      <c r="B419" s="47"/>
      <c r="C419" s="47"/>
      <c r="D419" s="47"/>
      <c r="E419" s="47"/>
      <c r="F419" s="49"/>
      <c r="G419" s="49"/>
      <c r="H419" s="49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</row>
    <row r="420" spans="1:32" ht="15.75" customHeight="1">
      <c r="A420" s="47"/>
      <c r="B420" s="47"/>
      <c r="C420" s="47"/>
      <c r="D420" s="47"/>
      <c r="E420" s="47"/>
      <c r="F420" s="49"/>
      <c r="G420" s="49"/>
      <c r="H420" s="49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</row>
    <row r="421" spans="1:32" ht="15.75" customHeight="1">
      <c r="A421" s="47"/>
      <c r="B421" s="47"/>
      <c r="C421" s="47"/>
      <c r="D421" s="47"/>
      <c r="E421" s="47"/>
      <c r="F421" s="49"/>
      <c r="G421" s="49"/>
      <c r="H421" s="49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</row>
    <row r="422" spans="1:32" ht="15.75" customHeight="1">
      <c r="A422" s="47"/>
      <c r="B422" s="47"/>
      <c r="C422" s="47"/>
      <c r="D422" s="47"/>
      <c r="E422" s="47"/>
      <c r="F422" s="49"/>
      <c r="G422" s="49"/>
      <c r="H422" s="49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</row>
    <row r="423" spans="1:32" ht="15.75" customHeight="1">
      <c r="A423" s="47"/>
      <c r="B423" s="47"/>
      <c r="C423" s="47"/>
      <c r="D423" s="47"/>
      <c r="E423" s="47"/>
      <c r="F423" s="49"/>
      <c r="G423" s="49"/>
      <c r="H423" s="49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</row>
    <row r="424" spans="1:32" ht="15.75" customHeight="1">
      <c r="A424" s="47"/>
      <c r="B424" s="47"/>
      <c r="C424" s="47"/>
      <c r="D424" s="47"/>
      <c r="E424" s="47"/>
      <c r="F424" s="49"/>
      <c r="G424" s="49"/>
      <c r="H424" s="49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</row>
    <row r="425" spans="1:32" ht="15.75" customHeight="1">
      <c r="A425" s="47"/>
      <c r="B425" s="47"/>
      <c r="C425" s="47"/>
      <c r="D425" s="47"/>
      <c r="E425" s="47"/>
      <c r="F425" s="49"/>
      <c r="G425" s="49"/>
      <c r="H425" s="49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</row>
    <row r="426" spans="1:32" ht="15.75" customHeight="1">
      <c r="A426" s="47"/>
      <c r="B426" s="47"/>
      <c r="C426" s="47"/>
      <c r="D426" s="47"/>
      <c r="E426" s="47"/>
      <c r="F426" s="49"/>
      <c r="G426" s="49"/>
      <c r="H426" s="49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</row>
    <row r="427" spans="1:32" ht="15.75" customHeight="1">
      <c r="A427" s="47"/>
      <c r="B427" s="47"/>
      <c r="C427" s="47"/>
      <c r="D427" s="47"/>
      <c r="E427" s="47"/>
      <c r="F427" s="49"/>
      <c r="G427" s="49"/>
      <c r="H427" s="49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</row>
    <row r="428" spans="1:32" ht="15.75" customHeight="1">
      <c r="A428" s="47"/>
      <c r="B428" s="47"/>
      <c r="C428" s="47"/>
      <c r="D428" s="47"/>
      <c r="E428" s="47"/>
      <c r="F428" s="49"/>
      <c r="G428" s="49"/>
      <c r="H428" s="49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</row>
    <row r="429" spans="1:32" ht="15.75" customHeight="1">
      <c r="A429" s="47"/>
      <c r="B429" s="47"/>
      <c r="C429" s="47"/>
      <c r="D429" s="47"/>
      <c r="E429" s="47"/>
      <c r="F429" s="49"/>
      <c r="G429" s="49"/>
      <c r="H429" s="49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</row>
    <row r="430" spans="1:32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</row>
    <row r="431" spans="1:32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</row>
    <row r="432" spans="1: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</row>
    <row r="433" spans="1:32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</row>
    <row r="434" spans="1:32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</row>
    <row r="435" spans="1:32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</row>
    <row r="436" spans="1:32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</row>
    <row r="437" spans="1:32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</row>
    <row r="438" spans="1:32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</row>
    <row r="439" spans="1:32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</row>
    <row r="440" spans="1:32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</row>
    <row r="441" spans="1:32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</row>
    <row r="442" spans="1:3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</row>
    <row r="443" spans="1:32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</row>
    <row r="444" spans="1:32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</row>
    <row r="445" spans="1:32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</row>
    <row r="446" spans="1:32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</row>
    <row r="447" spans="1:32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</row>
    <row r="448" spans="1:32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</row>
    <row r="449" spans="1:32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</row>
    <row r="450" spans="1:32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</row>
    <row r="451" spans="1:32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</row>
    <row r="452" spans="1:3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</row>
    <row r="453" spans="1:32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</row>
    <row r="454" spans="1:32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</row>
    <row r="455" spans="1:32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</row>
    <row r="456" spans="1:32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</row>
    <row r="457" spans="1:32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</row>
    <row r="458" spans="1:32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</row>
    <row r="459" spans="1:32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</row>
    <row r="460" spans="1:32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</row>
    <row r="461" spans="1:32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</row>
    <row r="462" spans="1:3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</row>
    <row r="463" spans="1:32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</row>
    <row r="464" spans="1:32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</row>
    <row r="465" spans="1:32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</row>
    <row r="466" spans="1:32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</row>
    <row r="467" spans="1:32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</row>
    <row r="468" spans="1:32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</row>
    <row r="469" spans="1:32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</row>
    <row r="470" spans="1:32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</row>
    <row r="471" spans="1:32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</row>
    <row r="472" spans="1:3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</row>
    <row r="473" spans="1:32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</row>
    <row r="474" spans="1:32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</row>
    <row r="475" spans="1:32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</row>
    <row r="476" spans="1:32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</row>
    <row r="477" spans="1:32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</row>
    <row r="478" spans="1:32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</row>
    <row r="479" spans="1:32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</row>
    <row r="480" spans="1:32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</row>
    <row r="481" spans="1:32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</row>
    <row r="482" spans="1:3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</row>
    <row r="483" spans="1:32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</row>
    <row r="484" spans="1:32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</row>
    <row r="485" spans="1:32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</row>
    <row r="486" spans="1:32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</row>
    <row r="487" spans="1:32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</row>
    <row r="488" spans="1:32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</row>
    <row r="489" spans="1:32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</row>
    <row r="490" spans="1:32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</row>
    <row r="491" spans="1:32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</row>
    <row r="492" spans="1:3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</row>
    <row r="493" spans="1:32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</row>
    <row r="494" spans="1:32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</row>
    <row r="495" spans="1:32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</row>
    <row r="496" spans="1:32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</row>
    <row r="497" spans="1:32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</row>
    <row r="498" spans="1:32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</row>
    <row r="499" spans="1:32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</row>
    <row r="500" spans="1:32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</row>
    <row r="501" spans="1:32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</row>
    <row r="502" spans="1:3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</row>
    <row r="503" spans="1:32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</row>
    <row r="504" spans="1:32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</row>
    <row r="505" spans="1:32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</row>
    <row r="506" spans="1:32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</row>
    <row r="507" spans="1:32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</row>
    <row r="508" spans="1:32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</row>
    <row r="509" spans="1:32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</row>
    <row r="510" spans="1:32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</row>
    <row r="511" spans="1:32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</row>
    <row r="512" spans="1:3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</row>
    <row r="513" spans="1:32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</row>
    <row r="514" spans="1:32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</row>
    <row r="515" spans="1:32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</row>
    <row r="516" spans="1:32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</row>
    <row r="517" spans="1:32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</row>
    <row r="518" spans="1:32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</row>
    <row r="519" spans="1:32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</row>
    <row r="520" spans="1:32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</row>
    <row r="521" spans="1:32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</row>
    <row r="522" spans="1:3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</row>
    <row r="523" spans="1:32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</row>
    <row r="524" spans="1:32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</row>
    <row r="525" spans="1:32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</row>
    <row r="526" spans="1:32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</row>
    <row r="527" spans="1:32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</row>
    <row r="528" spans="1:32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</row>
    <row r="529" spans="1:32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</row>
    <row r="530" spans="1:32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</row>
    <row r="531" spans="1:32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</row>
    <row r="532" spans="1: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</row>
    <row r="533" spans="1:32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</row>
    <row r="534" spans="1:32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</row>
    <row r="535" spans="1:32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</row>
    <row r="536" spans="1:32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</row>
    <row r="537" spans="1:32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</row>
    <row r="538" spans="1:32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</row>
    <row r="539" spans="1:32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</row>
    <row r="540" spans="1:32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</row>
    <row r="541" spans="1:32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</row>
    <row r="542" spans="1:3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</row>
    <row r="543" spans="1:32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</row>
    <row r="544" spans="1:32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</row>
    <row r="545" spans="1:32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</row>
    <row r="546" spans="1:32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</row>
    <row r="547" spans="1:32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</row>
    <row r="548" spans="1:32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</row>
    <row r="549" spans="1:32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</row>
    <row r="550" spans="1:32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</row>
    <row r="551" spans="1:32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</row>
    <row r="552" spans="1:3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</row>
    <row r="553" spans="1:32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</row>
    <row r="554" spans="1:32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</row>
    <row r="555" spans="1:32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</row>
    <row r="556" spans="1:32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</row>
    <row r="557" spans="1:32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</row>
    <row r="558" spans="1:32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</row>
    <row r="559" spans="1:32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</row>
    <row r="560" spans="1:32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</row>
    <row r="561" spans="1:32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</row>
    <row r="562" spans="1:3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</row>
    <row r="563" spans="1:32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</row>
    <row r="564" spans="1:32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</row>
    <row r="565" spans="1:32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</row>
    <row r="566" spans="1:32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</row>
    <row r="567" spans="1:32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</row>
    <row r="568" spans="1:32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</row>
    <row r="569" spans="1:32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</row>
    <row r="570" spans="1:32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</row>
    <row r="571" spans="1:32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</row>
    <row r="572" spans="1:3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</row>
    <row r="573" spans="1:32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</row>
    <row r="574" spans="1:32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</row>
    <row r="575" spans="1:32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</row>
    <row r="576" spans="1:32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</row>
    <row r="577" spans="1:32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</row>
    <row r="578" spans="1:32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</row>
    <row r="579" spans="1:32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</row>
    <row r="580" spans="1:32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</row>
    <row r="581" spans="1:32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</row>
    <row r="582" spans="1:3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</row>
    <row r="583" spans="1:32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</row>
    <row r="584" spans="1:32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</row>
    <row r="585" spans="1:32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</row>
    <row r="586" spans="1:32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</row>
    <row r="587" spans="1:32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</row>
    <row r="588" spans="1:32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</row>
    <row r="589" spans="1:32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</row>
    <row r="590" spans="1:32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</row>
    <row r="591" spans="1:32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</row>
    <row r="592" spans="1:3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</row>
    <row r="593" spans="1:32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</row>
    <row r="594" spans="1:32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</row>
    <row r="595" spans="1:32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</row>
    <row r="596" spans="1:32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</row>
    <row r="597" spans="1:32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</row>
    <row r="598" spans="1:32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</row>
    <row r="599" spans="1:32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</row>
    <row r="600" spans="1:32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</row>
    <row r="601" spans="1:32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</row>
    <row r="602" spans="1:3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</row>
    <row r="603" spans="1:32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</row>
    <row r="604" spans="1:32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</row>
    <row r="605" spans="1:32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</row>
    <row r="606" spans="1:32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</row>
    <row r="607" spans="1:32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</row>
    <row r="608" spans="1:32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</row>
    <row r="609" spans="1:32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</row>
    <row r="610" spans="1:32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</row>
    <row r="611" spans="1:32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</row>
    <row r="612" spans="1:3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</row>
    <row r="613" spans="1:32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</row>
    <row r="614" spans="1:32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</row>
    <row r="615" spans="1:32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</row>
    <row r="616" spans="1:32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</row>
    <row r="617" spans="1:32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</row>
    <row r="618" spans="1:32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</row>
    <row r="619" spans="1:32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</row>
    <row r="620" spans="1:32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</row>
    <row r="621" spans="1:32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</row>
    <row r="622" spans="1:3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</row>
    <row r="623" spans="1:32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</row>
    <row r="624" spans="1:32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</row>
    <row r="625" spans="1:32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</row>
    <row r="626" spans="1:32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</row>
    <row r="627" spans="1:32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</row>
    <row r="628" spans="1:32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</row>
    <row r="629" spans="1:32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</row>
    <row r="630" spans="1:32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</row>
    <row r="631" spans="1:32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</row>
    <row r="632" spans="1: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</row>
    <row r="633" spans="1:32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</row>
    <row r="634" spans="1:32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</row>
    <row r="635" spans="1:32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</row>
    <row r="636" spans="1:32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</row>
    <row r="637" spans="1:32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</row>
    <row r="638" spans="1:32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</row>
    <row r="639" spans="1:32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</row>
    <row r="640" spans="1:32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</row>
    <row r="641" spans="1:32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</row>
    <row r="642" spans="1:3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</row>
    <row r="643" spans="1:32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</row>
    <row r="644" spans="1:32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</row>
    <row r="645" spans="1:32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</row>
    <row r="646" spans="1:32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</row>
    <row r="647" spans="1:32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</row>
    <row r="648" spans="1:32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</row>
    <row r="649" spans="1:32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</row>
    <row r="650" spans="1:32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</row>
    <row r="651" spans="1:32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</row>
    <row r="652" spans="1:3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</row>
    <row r="653" spans="1:32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</row>
    <row r="654" spans="1:32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</row>
    <row r="655" spans="1:32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</row>
    <row r="656" spans="1:32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</row>
    <row r="657" spans="1:32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</row>
    <row r="658" spans="1:32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</row>
    <row r="659" spans="1:32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</row>
    <row r="660" spans="1:32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</row>
    <row r="661" spans="1:32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</row>
    <row r="662" spans="1:3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</row>
    <row r="663" spans="1:32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</row>
    <row r="664" spans="1:32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</row>
    <row r="665" spans="1:32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</row>
    <row r="666" spans="1:32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</row>
    <row r="667" spans="1:32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</row>
    <row r="668" spans="1:32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</row>
    <row r="669" spans="1:32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</row>
    <row r="670" spans="1:32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</row>
    <row r="671" spans="1:32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</row>
    <row r="672" spans="1:3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</row>
    <row r="673" spans="1:32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</row>
    <row r="674" spans="1:32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</row>
    <row r="675" spans="1:32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</row>
    <row r="676" spans="1:32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</row>
    <row r="677" spans="1:32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</row>
    <row r="678" spans="1:32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</row>
    <row r="679" spans="1:32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</row>
    <row r="680" spans="1:32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</row>
    <row r="681" spans="1:32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</row>
    <row r="682" spans="1:3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</row>
    <row r="683" spans="1:32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</row>
    <row r="684" spans="1:32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</row>
    <row r="685" spans="1:32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</row>
    <row r="686" spans="1:32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</row>
    <row r="687" spans="1:32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</row>
    <row r="688" spans="1:32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</row>
    <row r="689" spans="1:32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</row>
    <row r="690" spans="1:32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</row>
    <row r="691" spans="1:32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</row>
    <row r="692" spans="1:3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</row>
    <row r="693" spans="1:32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</row>
    <row r="694" spans="1:32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</row>
    <row r="695" spans="1:32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</row>
    <row r="696" spans="1:32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</row>
    <row r="697" spans="1:32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</row>
    <row r="698" spans="1:32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</row>
    <row r="699" spans="1:32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</row>
    <row r="700" spans="1:32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</row>
    <row r="701" spans="1:32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</row>
    <row r="702" spans="1:3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</row>
    <row r="703" spans="1:32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</row>
    <row r="704" spans="1:32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</row>
    <row r="705" spans="1:32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</row>
    <row r="706" spans="1:32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</row>
    <row r="707" spans="1:32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</row>
    <row r="708" spans="1:32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</row>
    <row r="709" spans="1:32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</row>
    <row r="710" spans="1:32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</row>
    <row r="711" spans="1:32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</row>
    <row r="712" spans="1:3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</row>
    <row r="713" spans="1:32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</row>
    <row r="714" spans="1:32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</row>
    <row r="715" spans="1:32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</row>
    <row r="716" spans="1:32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</row>
    <row r="717" spans="1:32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</row>
    <row r="718" spans="1:32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</row>
    <row r="719" spans="1:32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</row>
    <row r="720" spans="1:32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</row>
    <row r="721" spans="1:32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</row>
    <row r="722" spans="1:3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</row>
    <row r="723" spans="1:32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</row>
    <row r="724" spans="1:32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</row>
    <row r="725" spans="1:32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</row>
    <row r="726" spans="1:32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</row>
    <row r="727" spans="1:32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</row>
    <row r="728" spans="1:32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</row>
    <row r="729" spans="1:32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</row>
    <row r="730" spans="1:32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</row>
    <row r="731" spans="1:32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</row>
    <row r="732" spans="1: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</row>
    <row r="733" spans="1:32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</row>
    <row r="734" spans="1:32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</row>
    <row r="735" spans="1:32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</row>
    <row r="736" spans="1:32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</row>
    <row r="737" spans="1:32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</row>
    <row r="738" spans="1:32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</row>
    <row r="739" spans="1:32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</row>
    <row r="740" spans="1:32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</row>
    <row r="741" spans="1:32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</row>
    <row r="742" spans="1:3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</row>
    <row r="743" spans="1:32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</row>
    <row r="744" spans="1:32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</row>
    <row r="745" spans="1:32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</row>
    <row r="746" spans="1:32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</row>
    <row r="747" spans="1:32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</row>
    <row r="748" spans="1:32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</row>
    <row r="749" spans="1:32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</row>
    <row r="750" spans="1:32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</row>
    <row r="751" spans="1:32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</row>
    <row r="752" spans="1:3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</row>
    <row r="753" spans="1:32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</row>
    <row r="754" spans="1:32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</row>
    <row r="755" spans="1:32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</row>
    <row r="756" spans="1:32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</row>
    <row r="757" spans="1:32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</row>
    <row r="758" spans="1:32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</row>
    <row r="759" spans="1:32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</row>
    <row r="760" spans="1:32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</row>
    <row r="761" spans="1:32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</row>
    <row r="762" spans="1:3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</row>
    <row r="763" spans="1:32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</row>
    <row r="764" spans="1:32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</row>
    <row r="765" spans="1:32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</row>
    <row r="766" spans="1:32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</row>
    <row r="767" spans="1:32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</row>
    <row r="768" spans="1:32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</row>
    <row r="769" spans="1:32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</row>
    <row r="770" spans="1:32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</row>
    <row r="771" spans="1:32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</row>
    <row r="772" spans="1:3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</row>
    <row r="773" spans="1:32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</row>
    <row r="774" spans="1:32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</row>
    <row r="775" spans="1:32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</row>
    <row r="776" spans="1:32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</row>
    <row r="777" spans="1:32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</row>
    <row r="778" spans="1:32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</row>
    <row r="779" spans="1:32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</row>
    <row r="780" spans="1:32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</row>
    <row r="781" spans="1:32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</row>
    <row r="782" spans="1:3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</row>
    <row r="783" spans="1:32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</row>
    <row r="784" spans="1:32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</row>
    <row r="785" spans="1:32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</row>
    <row r="786" spans="1:32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</row>
    <row r="787" spans="1:32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</row>
    <row r="788" spans="1:32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</row>
    <row r="789" spans="1:32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</row>
    <row r="790" spans="1:32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</row>
    <row r="791" spans="1:32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</row>
    <row r="792" spans="1:3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</row>
    <row r="793" spans="1:32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</row>
    <row r="794" spans="1:32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</row>
    <row r="795" spans="1:32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</row>
    <row r="796" spans="1:32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</row>
    <row r="797" spans="1:32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</row>
    <row r="798" spans="1:32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</row>
    <row r="799" spans="1:32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</row>
    <row r="800" spans="1:32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</row>
    <row r="801" spans="1:32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</row>
    <row r="802" spans="1:3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</row>
    <row r="803" spans="1:32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</row>
    <row r="804" spans="1:32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</row>
    <row r="805" spans="1:32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</row>
    <row r="806" spans="1:32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</row>
    <row r="807" spans="1:32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</row>
    <row r="808" spans="1:32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</row>
    <row r="809" spans="1:32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</row>
    <row r="810" spans="1:32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</row>
    <row r="811" spans="1:32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</row>
    <row r="812" spans="1:3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</row>
    <row r="813" spans="1:32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</row>
    <row r="814" spans="1:32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</row>
    <row r="815" spans="1:32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</row>
    <row r="816" spans="1:32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</row>
    <row r="817" spans="1:32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</row>
    <row r="818" spans="1:32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</row>
    <row r="819" spans="1:32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</row>
    <row r="820" spans="1:32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</row>
    <row r="821" spans="1:32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</row>
    <row r="822" spans="1:3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</row>
    <row r="823" spans="1:32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</row>
    <row r="824" spans="1:32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</row>
    <row r="825" spans="1:32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</row>
    <row r="826" spans="1:32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</row>
    <row r="827" spans="1:32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</row>
    <row r="828" spans="1:32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</row>
    <row r="829" spans="1:32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</row>
    <row r="830" spans="1:32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</row>
    <row r="831" spans="1:32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</row>
    <row r="832" spans="1: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</row>
    <row r="833" spans="1:32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</row>
    <row r="834" spans="1:32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</row>
    <row r="835" spans="1:32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</row>
    <row r="836" spans="1:32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</row>
    <row r="837" spans="1:32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</row>
    <row r="838" spans="1:32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</row>
    <row r="839" spans="1:32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</row>
    <row r="840" spans="1:32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</row>
    <row r="841" spans="1:32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</row>
    <row r="842" spans="1:3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</row>
    <row r="843" spans="1:32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</row>
    <row r="844" spans="1:32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</row>
    <row r="845" spans="1:32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</row>
    <row r="846" spans="1:32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</row>
    <row r="847" spans="1:32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</row>
    <row r="848" spans="1:32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</row>
    <row r="849" spans="1:32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</row>
    <row r="850" spans="1:32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</row>
    <row r="851" spans="1:32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</row>
    <row r="852" spans="1:3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</row>
    <row r="853" spans="1:32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</row>
    <row r="854" spans="1:32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</row>
    <row r="855" spans="1:32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</row>
    <row r="856" spans="1:32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</row>
    <row r="857" spans="1:32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</row>
    <row r="858" spans="1:32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</row>
    <row r="859" spans="1:32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</row>
    <row r="860" spans="1:32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</row>
    <row r="861" spans="1:32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</row>
    <row r="862" spans="1:3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</row>
    <row r="863" spans="1:32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</row>
    <row r="864" spans="1:32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</row>
    <row r="865" spans="1:32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</row>
    <row r="866" spans="1:32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</row>
    <row r="867" spans="1:32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</row>
    <row r="868" spans="1:32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</row>
    <row r="869" spans="1:32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</row>
    <row r="870" spans="1:32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</row>
    <row r="871" spans="1:32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</row>
    <row r="872" spans="1:3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</row>
    <row r="873" spans="1:32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</row>
    <row r="874" spans="1:32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</row>
    <row r="875" spans="1:32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</row>
    <row r="876" spans="1:32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</row>
    <row r="877" spans="1:32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</row>
    <row r="878" spans="1:32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</row>
    <row r="879" spans="1:32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</row>
    <row r="880" spans="1:32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</row>
    <row r="881" spans="1:32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</row>
    <row r="882" spans="1:3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</row>
    <row r="883" spans="1:32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</row>
    <row r="884" spans="1:32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</row>
    <row r="885" spans="1:32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</row>
    <row r="886" spans="1:32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</row>
    <row r="887" spans="1:32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</row>
    <row r="888" spans="1:32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</row>
    <row r="889" spans="1:32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</row>
    <row r="890" spans="1:32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</row>
    <row r="891" spans="1:32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</row>
    <row r="892" spans="1:3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</row>
    <row r="893" spans="1:32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</row>
    <row r="894" spans="1:32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</row>
    <row r="895" spans="1:32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</row>
    <row r="896" spans="1:32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</row>
    <row r="897" spans="1:32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</row>
    <row r="898" spans="1:32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</row>
    <row r="899" spans="1:32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</row>
    <row r="900" spans="1:32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</row>
    <row r="901" spans="1:32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</row>
    <row r="902" spans="1:3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</row>
    <row r="903" spans="1:32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</row>
    <row r="904" spans="1:32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</row>
    <row r="905" spans="1:32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</row>
    <row r="906" spans="1:32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</row>
    <row r="907" spans="1:32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</row>
    <row r="908" spans="1:32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</row>
    <row r="909" spans="1:32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</row>
    <row r="910" spans="1:32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</row>
    <row r="911" spans="1:32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</row>
    <row r="912" spans="1:3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</row>
    <row r="913" spans="1:32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</row>
    <row r="914" spans="1:32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</row>
    <row r="915" spans="1:32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</row>
    <row r="916" spans="1:32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</row>
    <row r="917" spans="1:32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</row>
    <row r="918" spans="1:32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</row>
    <row r="919" spans="1:32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</row>
    <row r="920" spans="1:32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</row>
    <row r="921" spans="1:32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</row>
    <row r="922" spans="1:3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</row>
    <row r="923" spans="1:32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</row>
    <row r="924" spans="1:32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</row>
    <row r="925" spans="1:32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</row>
    <row r="926" spans="1:32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</row>
    <row r="927" spans="1:32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</row>
    <row r="928" spans="1:32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</row>
    <row r="929" spans="1:32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</row>
    <row r="930" spans="1:32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</row>
    <row r="931" spans="1:32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</row>
    <row r="932" spans="1: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</row>
    <row r="933" spans="1:32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</row>
    <row r="934" spans="1:32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</row>
    <row r="935" spans="1:32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</row>
    <row r="936" spans="1:32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</row>
    <row r="937" spans="1:32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</row>
    <row r="938" spans="1:32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</row>
    <row r="939" spans="1:32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</row>
    <row r="940" spans="1:32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</row>
    <row r="941" spans="1:32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</row>
    <row r="942" spans="1:3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</row>
    <row r="943" spans="1:32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</row>
    <row r="944" spans="1:32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</row>
    <row r="945" spans="1:32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</row>
    <row r="946" spans="1:32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</row>
    <row r="947" spans="1:32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</row>
    <row r="948" spans="1:32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</row>
    <row r="949" spans="1:32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</row>
    <row r="950" spans="1:32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</row>
    <row r="951" spans="1:32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</row>
    <row r="952" spans="1:3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</row>
    <row r="953" spans="1:32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</row>
    <row r="954" spans="1:32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</row>
    <row r="955" spans="1:32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</row>
    <row r="956" spans="1:32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</row>
    <row r="957" spans="1:32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</row>
    <row r="958" spans="1:32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</row>
    <row r="959" spans="1:32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</row>
    <row r="960" spans="1:32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</row>
    <row r="961" spans="1:32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</row>
    <row r="962" spans="1:3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</row>
    <row r="963" spans="1:32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</row>
    <row r="964" spans="1:32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</row>
    <row r="965" spans="1:32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</row>
    <row r="966" spans="1:32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</row>
    <row r="967" spans="1:32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</row>
    <row r="968" spans="1:32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</row>
    <row r="969" spans="1:32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</row>
    <row r="970" spans="1:32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</row>
    <row r="971" spans="1:32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</row>
    <row r="972" spans="1:3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</row>
    <row r="973" spans="1:32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</row>
    <row r="974" spans="1:32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</row>
    <row r="975" spans="1:32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</row>
    <row r="976" spans="1:32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</row>
    <row r="977" spans="1:32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</row>
    <row r="978" spans="1:32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</row>
    <row r="979" spans="1:32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</row>
    <row r="980" spans="1:32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</row>
    <row r="981" spans="1:32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</row>
    <row r="982" spans="1:3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</row>
    <row r="983" spans="1:32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</row>
    <row r="984" spans="1:32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</row>
    <row r="985" spans="1:32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</row>
    <row r="986" spans="1:32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</row>
    <row r="987" spans="1:32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</row>
    <row r="988" spans="1:32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</row>
    <row r="989" spans="1:32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</row>
    <row r="990" spans="1:32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</row>
    <row r="991" spans="1:32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</row>
    <row r="992" spans="1:3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</row>
    <row r="993" spans="1:32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</row>
    <row r="994" spans="1:32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</row>
    <row r="995" spans="1:32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</row>
    <row r="996" spans="1:32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2C5D-CAC0-4143-83BA-E9057C0318A5}">
  <sheetPr>
    <outlinePr summaryBelow="0" summaryRight="0"/>
  </sheetPr>
  <dimension ref="A1:AF212"/>
  <sheetViews>
    <sheetView workbookViewId="0">
      <selection activeCell="E20" sqref="E20"/>
    </sheetView>
  </sheetViews>
  <sheetFormatPr defaultColWidth="7.77734375" defaultRowHeight="15.75" customHeight="1"/>
  <cols>
    <col min="1" max="1" width="7.77734375" style="31"/>
    <col min="2" max="2" width="8.21875" style="31" bestFit="1" customWidth="1"/>
    <col min="3" max="7" width="7.77734375" style="31"/>
    <col min="8" max="8" width="10.33203125" style="31" bestFit="1" customWidth="1"/>
    <col min="9" max="16384" width="7.77734375" style="31"/>
  </cols>
  <sheetData>
    <row r="1" spans="1:32" ht="15.75" customHeight="1">
      <c r="A1" s="31" t="s">
        <v>539</v>
      </c>
      <c r="B1" s="31" t="s">
        <v>535</v>
      </c>
      <c r="C1" s="31" t="s">
        <v>552</v>
      </c>
      <c r="D1" s="31" t="s">
        <v>536</v>
      </c>
      <c r="E1" s="31" t="s">
        <v>553</v>
      </c>
      <c r="F1" s="31" t="s">
        <v>537</v>
      </c>
      <c r="G1" s="31" t="s">
        <v>554</v>
      </c>
      <c r="H1" s="31" t="s">
        <v>540</v>
      </c>
      <c r="I1" s="31" t="s">
        <v>556</v>
      </c>
      <c r="J1" s="31" t="s">
        <v>541</v>
      </c>
      <c r="K1" s="31" t="s">
        <v>555</v>
      </c>
      <c r="L1" s="31" t="s">
        <v>542</v>
      </c>
      <c r="M1" s="31" t="s">
        <v>557</v>
      </c>
      <c r="N1" s="31" t="s">
        <v>543</v>
      </c>
      <c r="O1" s="31" t="s">
        <v>558</v>
      </c>
      <c r="P1" s="31" t="s">
        <v>544</v>
      </c>
      <c r="Q1" s="31" t="s">
        <v>559</v>
      </c>
      <c r="R1" s="31" t="s">
        <v>545</v>
      </c>
      <c r="S1" s="31" t="s">
        <v>560</v>
      </c>
      <c r="T1" s="31" t="s">
        <v>546</v>
      </c>
      <c r="U1" s="31" t="s">
        <v>561</v>
      </c>
      <c r="V1" s="31" t="s">
        <v>547</v>
      </c>
      <c r="W1" s="31" t="s">
        <v>562</v>
      </c>
      <c r="X1" s="31" t="s">
        <v>538</v>
      </c>
      <c r="Y1" s="31" t="s">
        <v>563</v>
      </c>
      <c r="Z1" s="31" t="s">
        <v>548</v>
      </c>
      <c r="AA1" s="31" t="s">
        <v>564</v>
      </c>
      <c r="AB1" s="31" t="s">
        <v>549</v>
      </c>
      <c r="AC1" s="31" t="s">
        <v>565</v>
      </c>
      <c r="AD1" s="31" t="s">
        <v>550</v>
      </c>
      <c r="AE1" s="31" t="s">
        <v>566</v>
      </c>
      <c r="AF1" s="31" t="s">
        <v>551</v>
      </c>
    </row>
    <row r="2" spans="1:32" ht="15.75" customHeight="1">
      <c r="A2" s="55">
        <v>8.6690000000000005</v>
      </c>
      <c r="B2" s="55">
        <v>10.33</v>
      </c>
      <c r="C2" s="55">
        <v>8.6690000000000005</v>
      </c>
      <c r="D2" s="55">
        <v>9.42</v>
      </c>
      <c r="E2" s="55">
        <v>8.67</v>
      </c>
      <c r="F2" s="55">
        <v>9.35</v>
      </c>
      <c r="G2" s="55">
        <v>8.6690000000000005</v>
      </c>
      <c r="H2" s="55">
        <v>9.5500000000000007</v>
      </c>
      <c r="I2" s="55">
        <v>8.6690000000000005</v>
      </c>
      <c r="J2" s="55">
        <v>9.3800000000000008</v>
      </c>
      <c r="K2" s="55">
        <v>8.6690000000000005</v>
      </c>
      <c r="L2" s="55">
        <v>9.4700000000000006</v>
      </c>
      <c r="M2" s="55">
        <v>8.6690000000000005</v>
      </c>
      <c r="N2" s="55">
        <v>9.58</v>
      </c>
      <c r="O2" s="55">
        <v>8.6690000000000005</v>
      </c>
      <c r="P2" s="55">
        <v>9.17</v>
      </c>
      <c r="Q2" s="55">
        <v>8.6690000000000005</v>
      </c>
      <c r="R2" s="55">
        <v>9.85</v>
      </c>
      <c r="S2" s="55">
        <v>8.6690000000000005</v>
      </c>
      <c r="T2" s="55">
        <v>9.6999999999999993</v>
      </c>
      <c r="U2" s="55">
        <v>8.6690000000000005</v>
      </c>
      <c r="V2" s="55">
        <v>9.83</v>
      </c>
      <c r="W2" s="55">
        <v>8.6690000000000005</v>
      </c>
      <c r="X2" s="55">
        <v>9.27</v>
      </c>
      <c r="Y2" s="55">
        <v>8.6690000000000005</v>
      </c>
      <c r="Z2" s="55">
        <v>9.15</v>
      </c>
      <c r="AA2" s="55">
        <v>8.6690000000000005</v>
      </c>
      <c r="AB2" s="55">
        <v>8.8699999999999992</v>
      </c>
      <c r="AC2" s="55">
        <v>8.6690000000000005</v>
      </c>
      <c r="AD2" s="55">
        <v>8.85</v>
      </c>
      <c r="AE2" s="55">
        <v>8.6690000000000005</v>
      </c>
      <c r="AF2" s="55">
        <v>8.6999999999999993</v>
      </c>
    </row>
    <row r="3" spans="1:32" ht="15.75" customHeight="1">
      <c r="A3" s="55">
        <v>8.0939999999999994</v>
      </c>
      <c r="B3" s="55">
        <v>9.8699999999999992</v>
      </c>
      <c r="C3" s="55">
        <v>8.1709999999999994</v>
      </c>
      <c r="D3" s="55">
        <v>10</v>
      </c>
      <c r="E3" s="55">
        <v>8.17</v>
      </c>
      <c r="F3" s="55">
        <v>10.17</v>
      </c>
      <c r="G3" s="55">
        <v>8.0939999999999994</v>
      </c>
      <c r="H3" s="55">
        <v>9.32</v>
      </c>
      <c r="I3" s="55">
        <v>8.1709999999999994</v>
      </c>
      <c r="J3" s="55">
        <v>10.17</v>
      </c>
      <c r="K3" s="55">
        <v>8.1709999999999994</v>
      </c>
      <c r="L3" s="55">
        <v>10.08</v>
      </c>
      <c r="M3" s="55">
        <v>8.1709999999999994</v>
      </c>
      <c r="N3" s="55">
        <v>10.38</v>
      </c>
      <c r="O3" s="55">
        <v>8.1709999999999994</v>
      </c>
      <c r="P3" s="55">
        <v>9.93</v>
      </c>
      <c r="Q3" s="55">
        <v>8.1709999999999994</v>
      </c>
      <c r="R3" s="55">
        <v>10.73</v>
      </c>
      <c r="S3" s="55">
        <v>8.1709999999999994</v>
      </c>
      <c r="T3" s="55">
        <v>10.5</v>
      </c>
      <c r="U3" s="55">
        <v>8.1709999999999994</v>
      </c>
      <c r="V3" s="55">
        <v>11.02</v>
      </c>
      <c r="W3" s="55">
        <v>8.1709999999999994</v>
      </c>
      <c r="X3" s="55">
        <v>10.050000000000001</v>
      </c>
      <c r="Y3" s="55">
        <v>8.1709999999999994</v>
      </c>
      <c r="Z3" s="55">
        <v>9.73</v>
      </c>
      <c r="AA3" s="55">
        <v>8.1709999999999994</v>
      </c>
      <c r="AB3" s="55">
        <v>9.33</v>
      </c>
      <c r="AC3" s="55">
        <v>8.1709999999999994</v>
      </c>
      <c r="AD3" s="55">
        <v>9.3000000000000007</v>
      </c>
      <c r="AE3" s="55">
        <v>8.1709999999999994</v>
      </c>
      <c r="AF3" s="55">
        <v>9.1199999999999992</v>
      </c>
    </row>
    <row r="4" spans="1:32" ht="15.75" customHeight="1">
      <c r="A4" s="55">
        <v>8.6440000000000001</v>
      </c>
      <c r="B4" s="55">
        <v>12.4</v>
      </c>
      <c r="C4" s="55">
        <v>8.6440000000000001</v>
      </c>
      <c r="D4" s="55">
        <v>11.53</v>
      </c>
      <c r="E4" s="55">
        <v>8.64</v>
      </c>
      <c r="F4" s="55">
        <v>11.55</v>
      </c>
      <c r="G4" s="55">
        <v>8.6440000000000001</v>
      </c>
      <c r="H4" s="55">
        <v>11.75</v>
      </c>
      <c r="I4" s="55">
        <v>8.6440000000000001</v>
      </c>
      <c r="J4" s="55">
        <v>11.93</v>
      </c>
      <c r="K4" s="55">
        <v>8.6440000000000001</v>
      </c>
      <c r="L4" s="55">
        <v>12.3</v>
      </c>
      <c r="M4" s="55">
        <v>8.6440000000000001</v>
      </c>
      <c r="N4" s="55">
        <v>12.08</v>
      </c>
      <c r="O4" s="55">
        <v>8.6440000000000001</v>
      </c>
      <c r="P4" s="55">
        <v>11.55</v>
      </c>
      <c r="Q4" s="55">
        <v>8.6440000000000001</v>
      </c>
      <c r="R4" s="55">
        <v>12.33</v>
      </c>
      <c r="S4" s="55">
        <v>8.6440000000000001</v>
      </c>
      <c r="T4" s="55">
        <v>12.22</v>
      </c>
      <c r="U4" s="55">
        <v>8.6440000000000001</v>
      </c>
      <c r="V4" s="55">
        <v>12.25</v>
      </c>
      <c r="W4" s="55">
        <v>8.6440000000000001</v>
      </c>
      <c r="X4" s="55">
        <v>11.67</v>
      </c>
      <c r="Y4" s="55">
        <v>8.6440000000000001</v>
      </c>
      <c r="Z4" s="55">
        <v>11.5</v>
      </c>
      <c r="AA4" s="55">
        <v>8.6440000000000001</v>
      </c>
      <c r="AB4" s="55">
        <v>10.9</v>
      </c>
      <c r="AC4" s="55">
        <v>8.6440000000000001</v>
      </c>
      <c r="AD4" s="55">
        <v>11.12</v>
      </c>
      <c r="AE4" s="55">
        <v>8.6440000000000001</v>
      </c>
      <c r="AF4" s="55">
        <v>10.82</v>
      </c>
    </row>
    <row r="5" spans="1:32" ht="15.75" customHeight="1">
      <c r="A5" s="55">
        <v>8.8930000000000007</v>
      </c>
      <c r="B5" s="55">
        <v>12.22</v>
      </c>
      <c r="C5" s="55">
        <v>8.7889999999999997</v>
      </c>
      <c r="D5" s="55">
        <v>12.37</v>
      </c>
      <c r="E5" s="55">
        <v>8.7899999999999991</v>
      </c>
      <c r="F5" s="55">
        <v>12.3</v>
      </c>
      <c r="G5" s="55">
        <v>8.8930000000000007</v>
      </c>
      <c r="H5" s="55">
        <v>11.58</v>
      </c>
      <c r="I5" s="55">
        <v>8.7889999999999997</v>
      </c>
      <c r="J5" s="55">
        <v>12.55</v>
      </c>
      <c r="K5" s="55">
        <v>8.7889999999999997</v>
      </c>
      <c r="L5" s="55">
        <v>12.38</v>
      </c>
      <c r="M5" s="55">
        <v>8.7889999999999997</v>
      </c>
      <c r="N5" s="55">
        <v>12.62</v>
      </c>
      <c r="O5" s="55">
        <v>8.7889999999999997</v>
      </c>
      <c r="P5" s="55">
        <v>12.02</v>
      </c>
      <c r="Q5" s="55">
        <v>8.7889999999999997</v>
      </c>
      <c r="R5" s="55">
        <v>12.98</v>
      </c>
      <c r="S5" s="55">
        <v>8.7889999999999997</v>
      </c>
      <c r="T5" s="55">
        <v>12.68</v>
      </c>
      <c r="U5" s="55">
        <v>8.7889999999999997</v>
      </c>
      <c r="V5" s="55">
        <v>12.68</v>
      </c>
      <c r="W5" s="55">
        <v>8.7889999999999997</v>
      </c>
      <c r="X5" s="55">
        <v>12.43</v>
      </c>
      <c r="Y5" s="55">
        <v>8.7889999999999997</v>
      </c>
      <c r="Z5" s="55">
        <v>12.08</v>
      </c>
      <c r="AA5" s="55">
        <v>8.7889999999999997</v>
      </c>
      <c r="AB5" s="55">
        <v>11.33</v>
      </c>
      <c r="AC5" s="55">
        <v>8.7889999999999997</v>
      </c>
      <c r="AD5" s="55">
        <v>11.62</v>
      </c>
      <c r="AE5" s="55">
        <v>8.7889999999999997</v>
      </c>
      <c r="AF5" s="55">
        <v>11.18</v>
      </c>
    </row>
    <row r="6" spans="1:32" ht="15.75" customHeight="1">
      <c r="A6" s="55">
        <v>8.3640000000000008</v>
      </c>
      <c r="B6" s="55">
        <v>10.77</v>
      </c>
      <c r="C6" s="55">
        <v>8.3640000000000008</v>
      </c>
      <c r="D6" s="55">
        <v>10.17</v>
      </c>
      <c r="E6" s="55">
        <v>8.36</v>
      </c>
      <c r="F6" s="55">
        <v>10.02</v>
      </c>
      <c r="G6" s="55">
        <v>8.3640000000000008</v>
      </c>
      <c r="H6" s="55">
        <v>10.3</v>
      </c>
      <c r="I6" s="55">
        <v>8.3640000000000008</v>
      </c>
      <c r="J6" s="55">
        <v>10.27</v>
      </c>
      <c r="K6" s="55">
        <v>8.3640000000000008</v>
      </c>
      <c r="L6" s="55">
        <v>10.3</v>
      </c>
      <c r="M6" s="55">
        <v>8.3640000000000008</v>
      </c>
      <c r="N6" s="55">
        <v>10.37</v>
      </c>
      <c r="O6" s="55">
        <v>8.3640000000000008</v>
      </c>
      <c r="P6" s="55">
        <v>9.9</v>
      </c>
      <c r="Q6" s="55">
        <v>8.3640000000000008</v>
      </c>
      <c r="R6" s="55">
        <v>10.8</v>
      </c>
      <c r="S6" s="55">
        <v>8.3640000000000008</v>
      </c>
      <c r="T6" s="55">
        <v>10.68</v>
      </c>
      <c r="U6" s="55">
        <v>8.3640000000000008</v>
      </c>
      <c r="V6" s="55">
        <v>10.78</v>
      </c>
      <c r="W6" s="55">
        <v>8.3640000000000008</v>
      </c>
      <c r="X6" s="55">
        <v>10.17</v>
      </c>
      <c r="Y6" s="55">
        <v>8.3640000000000008</v>
      </c>
      <c r="Z6" s="55">
        <v>9.8800000000000008</v>
      </c>
      <c r="AA6" s="55">
        <v>8.3640000000000008</v>
      </c>
      <c r="AB6" s="55">
        <v>9.5</v>
      </c>
      <c r="AC6" s="55">
        <v>8.3640000000000008</v>
      </c>
      <c r="AD6" s="55">
        <v>9.52</v>
      </c>
      <c r="AE6" s="55">
        <v>8.3640000000000008</v>
      </c>
      <c r="AF6" s="55">
        <v>9.1999999999999993</v>
      </c>
    </row>
    <row r="7" spans="1:32" ht="15.75" customHeight="1">
      <c r="A7" s="55">
        <v>8.8940000000000001</v>
      </c>
      <c r="B7" s="55">
        <v>11.77</v>
      </c>
      <c r="C7" s="55">
        <v>8.8940000000000001</v>
      </c>
      <c r="D7" s="55">
        <v>10.8</v>
      </c>
      <c r="E7" s="55">
        <v>8.89</v>
      </c>
      <c r="F7" s="55">
        <v>10.75</v>
      </c>
      <c r="G7" s="55">
        <v>8.8940000000000001</v>
      </c>
      <c r="H7" s="55">
        <v>10.93</v>
      </c>
      <c r="I7" s="55">
        <v>8.8940000000000001</v>
      </c>
      <c r="J7" s="55">
        <v>10.9</v>
      </c>
      <c r="K7" s="55">
        <v>8.8940000000000001</v>
      </c>
      <c r="L7" s="55">
        <v>10.88</v>
      </c>
      <c r="M7" s="55">
        <v>8.8940000000000001</v>
      </c>
      <c r="N7" s="55">
        <v>11.1</v>
      </c>
      <c r="O7" s="55">
        <v>8.8940000000000001</v>
      </c>
      <c r="P7" s="55">
        <v>10.9</v>
      </c>
      <c r="Q7" s="55">
        <v>8.8940000000000001</v>
      </c>
      <c r="R7" s="55">
        <v>11.6</v>
      </c>
      <c r="S7" s="55">
        <v>8.8940000000000001</v>
      </c>
      <c r="T7" s="55">
        <v>11.28</v>
      </c>
      <c r="U7" s="55">
        <v>8.8940000000000001</v>
      </c>
      <c r="V7" s="55">
        <v>11.45</v>
      </c>
      <c r="W7" s="55">
        <v>8.8940000000000001</v>
      </c>
      <c r="X7" s="55">
        <v>10.83</v>
      </c>
      <c r="Y7" s="55">
        <v>8.8940000000000001</v>
      </c>
      <c r="Z7" s="55">
        <v>10.62</v>
      </c>
      <c r="AA7" s="55">
        <v>8.8940000000000001</v>
      </c>
      <c r="AB7" s="55">
        <v>10.18</v>
      </c>
      <c r="AC7" s="55">
        <v>8.8940000000000001</v>
      </c>
      <c r="AD7" s="55">
        <v>10.35</v>
      </c>
      <c r="AE7" s="55">
        <v>8.8940000000000001</v>
      </c>
      <c r="AF7" s="55">
        <v>10.07</v>
      </c>
    </row>
    <row r="8" spans="1:32" ht="15.75" customHeight="1">
      <c r="A8" s="55">
        <v>8.782</v>
      </c>
      <c r="B8" s="55">
        <v>12.1</v>
      </c>
      <c r="C8" s="55">
        <v>8.6780000000000008</v>
      </c>
      <c r="D8" s="55">
        <v>12.2</v>
      </c>
      <c r="E8" s="55">
        <v>8.68</v>
      </c>
      <c r="F8" s="55">
        <v>12.05</v>
      </c>
      <c r="G8" s="55">
        <v>8.782</v>
      </c>
      <c r="H8" s="55">
        <v>11.42</v>
      </c>
      <c r="I8" s="55">
        <v>8.6780000000000008</v>
      </c>
      <c r="J8" s="55">
        <v>12.18</v>
      </c>
      <c r="K8" s="55">
        <v>8.6780000000000008</v>
      </c>
      <c r="L8" s="55">
        <v>12.03</v>
      </c>
      <c r="M8" s="55">
        <v>8.6780000000000008</v>
      </c>
      <c r="N8" s="55">
        <v>12.35</v>
      </c>
      <c r="O8" s="55">
        <v>8.6780000000000008</v>
      </c>
      <c r="P8" s="55">
        <v>11.87</v>
      </c>
      <c r="Q8" s="55">
        <v>8.6780000000000008</v>
      </c>
      <c r="R8" s="55">
        <v>12.6</v>
      </c>
      <c r="S8" s="55">
        <v>8.6780000000000008</v>
      </c>
      <c r="T8" s="55">
        <v>12.47</v>
      </c>
      <c r="U8" s="55">
        <v>8.6780000000000008</v>
      </c>
      <c r="V8" s="55">
        <v>12.48</v>
      </c>
      <c r="W8" s="55">
        <v>8.6780000000000008</v>
      </c>
      <c r="X8" s="55">
        <v>12.17</v>
      </c>
      <c r="Y8" s="55">
        <v>8.6780000000000008</v>
      </c>
      <c r="Z8" s="55">
        <v>11.83</v>
      </c>
      <c r="AA8" s="55">
        <v>8.6780000000000008</v>
      </c>
      <c r="AB8" s="55">
        <v>11.18</v>
      </c>
      <c r="AC8" s="55">
        <v>8.6780000000000008</v>
      </c>
      <c r="AD8" s="55">
        <v>11.6</v>
      </c>
      <c r="AE8" s="55">
        <v>8.6780000000000008</v>
      </c>
      <c r="AF8" s="55">
        <v>11.22</v>
      </c>
    </row>
    <row r="9" spans="1:32" ht="15.75" customHeight="1">
      <c r="A9" s="55">
        <v>9.4009999999999998</v>
      </c>
      <c r="B9" s="55">
        <v>12.5</v>
      </c>
      <c r="C9" s="55">
        <v>9.4009999999999998</v>
      </c>
      <c r="D9" s="55">
        <v>10.82</v>
      </c>
      <c r="E9" s="55">
        <v>9.4</v>
      </c>
      <c r="F9" s="55">
        <v>10.87</v>
      </c>
      <c r="G9" s="55">
        <v>9.4009999999999998</v>
      </c>
      <c r="H9" s="55">
        <v>11.02</v>
      </c>
      <c r="I9" s="55">
        <v>9.4009999999999998</v>
      </c>
      <c r="J9" s="55">
        <v>11.07</v>
      </c>
      <c r="K9" s="55">
        <v>9.4009999999999998</v>
      </c>
      <c r="L9" s="55">
        <v>11</v>
      </c>
      <c r="M9" s="55">
        <v>9.4009999999999998</v>
      </c>
      <c r="N9" s="55">
        <v>11.05</v>
      </c>
      <c r="O9" s="55">
        <v>9.4009999999999998</v>
      </c>
      <c r="P9" s="55">
        <v>10.58</v>
      </c>
      <c r="Q9" s="55">
        <v>9.4009999999999998</v>
      </c>
      <c r="R9" s="55">
        <v>11.35</v>
      </c>
      <c r="S9" s="55">
        <v>9.4009999999999998</v>
      </c>
      <c r="T9" s="55">
        <v>11.1</v>
      </c>
      <c r="U9" s="55">
        <v>9.4009999999999998</v>
      </c>
      <c r="V9" s="55">
        <v>11.3</v>
      </c>
      <c r="W9" s="55">
        <v>9.4009999999999998</v>
      </c>
      <c r="X9" s="55">
        <v>10.63</v>
      </c>
      <c r="Y9" s="55">
        <v>9.4009999999999998</v>
      </c>
      <c r="Z9" s="55">
        <v>10.68</v>
      </c>
      <c r="AA9" s="55">
        <v>9.4009999999999998</v>
      </c>
      <c r="AB9" s="55">
        <v>10.25</v>
      </c>
      <c r="AC9" s="55">
        <v>9.4009999999999998</v>
      </c>
      <c r="AD9" s="55">
        <v>10.32</v>
      </c>
      <c r="AE9" s="55">
        <v>5.5759999999999996</v>
      </c>
      <c r="AF9" s="55">
        <v>10.8</v>
      </c>
    </row>
    <row r="10" spans="1:32" ht="15.75" customHeight="1">
      <c r="A10" s="55">
        <v>5.157</v>
      </c>
      <c r="B10" s="55">
        <v>12.65</v>
      </c>
      <c r="C10" s="55">
        <v>5.157</v>
      </c>
      <c r="D10" s="55">
        <v>11.65</v>
      </c>
      <c r="E10" s="55">
        <v>5.16</v>
      </c>
      <c r="F10" s="55">
        <v>11.9</v>
      </c>
      <c r="G10" s="55">
        <v>5.157</v>
      </c>
      <c r="H10" s="55">
        <v>12.13</v>
      </c>
      <c r="I10" s="55">
        <v>5.157</v>
      </c>
      <c r="J10" s="55">
        <v>12.48</v>
      </c>
      <c r="K10" s="55">
        <v>5.157</v>
      </c>
      <c r="L10" s="55">
        <v>12.42</v>
      </c>
      <c r="M10" s="55">
        <v>5.157</v>
      </c>
      <c r="N10" s="55">
        <v>12.32</v>
      </c>
      <c r="O10" s="55">
        <v>5.157</v>
      </c>
      <c r="P10" s="55">
        <v>11.4</v>
      </c>
      <c r="Q10" s="55">
        <v>5.157</v>
      </c>
      <c r="R10" s="55">
        <v>12.93</v>
      </c>
      <c r="S10" s="55">
        <v>5.157</v>
      </c>
      <c r="T10" s="55">
        <v>12.47</v>
      </c>
      <c r="U10" s="55">
        <v>5.157</v>
      </c>
      <c r="V10" s="55">
        <v>12.62</v>
      </c>
      <c r="W10" s="55">
        <v>5.157</v>
      </c>
      <c r="X10" s="55">
        <v>12.12</v>
      </c>
      <c r="Y10" s="55">
        <v>5.157</v>
      </c>
      <c r="Z10" s="55">
        <v>11.58</v>
      </c>
      <c r="AA10" s="55">
        <v>5.157</v>
      </c>
      <c r="AB10" s="55">
        <v>10.83</v>
      </c>
      <c r="AC10" s="55">
        <v>5.157</v>
      </c>
      <c r="AD10" s="55">
        <v>10.83</v>
      </c>
      <c r="AE10" s="55">
        <v>5.157</v>
      </c>
      <c r="AF10" s="55">
        <v>10.07</v>
      </c>
    </row>
    <row r="11" spans="1:32" ht="15.75" customHeight="1">
      <c r="A11" s="55">
        <v>4.9690000000000003</v>
      </c>
      <c r="B11" s="55">
        <v>12.43</v>
      </c>
      <c r="C11" s="55">
        <v>4.9690000000000003</v>
      </c>
      <c r="D11" s="55">
        <v>11.75</v>
      </c>
      <c r="E11" s="55">
        <v>4.97</v>
      </c>
      <c r="F11" s="55">
        <v>12.02</v>
      </c>
      <c r="G11" s="55">
        <v>4.9690000000000003</v>
      </c>
      <c r="H11" s="55">
        <v>12.43</v>
      </c>
      <c r="I11" s="55">
        <v>4.9690000000000003</v>
      </c>
      <c r="J11" s="55">
        <v>12.4</v>
      </c>
      <c r="K11" s="55">
        <v>4.9690000000000003</v>
      </c>
      <c r="L11" s="55">
        <v>12.48</v>
      </c>
      <c r="M11" s="55">
        <v>4.9690000000000003</v>
      </c>
      <c r="N11" s="55">
        <v>12.42</v>
      </c>
      <c r="O11" s="55">
        <v>4.9690000000000003</v>
      </c>
      <c r="P11" s="55">
        <v>11.72</v>
      </c>
      <c r="Q11" s="55">
        <v>4.9690000000000003</v>
      </c>
      <c r="R11" s="55">
        <v>13.08</v>
      </c>
      <c r="S11" s="55">
        <v>4.9690000000000003</v>
      </c>
      <c r="T11" s="55">
        <v>11.98</v>
      </c>
      <c r="U11" s="55">
        <v>4.9690000000000003</v>
      </c>
      <c r="V11" s="55">
        <v>12.38</v>
      </c>
      <c r="W11" s="55">
        <v>4.9690000000000003</v>
      </c>
      <c r="X11" s="55">
        <v>12.25</v>
      </c>
      <c r="Y11" s="55">
        <v>4.9690000000000003</v>
      </c>
      <c r="Z11" s="55">
        <v>11.68</v>
      </c>
      <c r="AA11" s="55">
        <v>4.9690000000000003</v>
      </c>
      <c r="AB11" s="55">
        <v>11.18</v>
      </c>
      <c r="AC11" s="55">
        <v>4.9690000000000003</v>
      </c>
      <c r="AD11" s="55">
        <v>11.23</v>
      </c>
      <c r="AE11" s="55">
        <v>4.9690000000000003</v>
      </c>
      <c r="AF11" s="55">
        <v>10.93</v>
      </c>
    </row>
    <row r="12" spans="1:32" ht="15.75" customHeight="1">
      <c r="A12" s="55">
        <v>4.9580000000000002</v>
      </c>
      <c r="B12" s="55">
        <v>13.32</v>
      </c>
      <c r="C12" s="55">
        <v>4.9580000000000002</v>
      </c>
      <c r="D12" s="55">
        <v>11.85</v>
      </c>
      <c r="E12" s="55">
        <v>4.96</v>
      </c>
      <c r="F12" s="55">
        <v>12.23</v>
      </c>
      <c r="G12" s="55">
        <v>4.9580000000000002</v>
      </c>
      <c r="H12" s="55">
        <v>12.33</v>
      </c>
      <c r="I12" s="55">
        <v>4.9580000000000002</v>
      </c>
      <c r="J12" s="55">
        <v>12.53</v>
      </c>
      <c r="K12" s="55">
        <v>4.9580000000000002</v>
      </c>
      <c r="L12" s="55">
        <v>12.27</v>
      </c>
      <c r="M12" s="55">
        <v>4.9580000000000002</v>
      </c>
      <c r="N12" s="55">
        <v>12.53</v>
      </c>
      <c r="O12" s="55">
        <v>4.9580000000000002</v>
      </c>
      <c r="P12" s="55">
        <v>11.62</v>
      </c>
      <c r="Q12" s="55">
        <v>4.9580000000000002</v>
      </c>
      <c r="R12" s="55">
        <v>12.58</v>
      </c>
      <c r="S12" s="55">
        <v>4.9580000000000002</v>
      </c>
      <c r="T12" s="55">
        <v>11.78</v>
      </c>
      <c r="U12" s="55">
        <v>4.9580000000000002</v>
      </c>
      <c r="V12" s="55">
        <v>12.83</v>
      </c>
      <c r="W12" s="55">
        <v>4.9580000000000002</v>
      </c>
      <c r="X12" s="55">
        <v>11.78</v>
      </c>
      <c r="Y12" s="55">
        <v>4.9580000000000002</v>
      </c>
      <c r="Z12" s="55">
        <v>11.67</v>
      </c>
      <c r="AA12" s="55">
        <v>4.9580000000000002</v>
      </c>
      <c r="AB12" s="55">
        <v>11.23</v>
      </c>
      <c r="AC12" s="55">
        <v>4.9580000000000002</v>
      </c>
      <c r="AD12" s="55">
        <v>11.33</v>
      </c>
      <c r="AE12" s="55">
        <v>4.9580000000000002</v>
      </c>
      <c r="AF12" s="55">
        <v>10.7</v>
      </c>
    </row>
    <row r="13" spans="1:32" ht="15.75" customHeight="1">
      <c r="A13" s="55">
        <v>4.3570000000000002</v>
      </c>
      <c r="B13" s="55">
        <v>10.98</v>
      </c>
      <c r="C13" s="55">
        <v>4.3570000000000002</v>
      </c>
      <c r="D13" s="55">
        <v>10.28</v>
      </c>
      <c r="E13" s="55">
        <v>4.3600000000000003</v>
      </c>
      <c r="F13" s="55">
        <v>10.6</v>
      </c>
      <c r="G13" s="55">
        <v>4.5880000000000001</v>
      </c>
      <c r="H13" s="55">
        <v>11.17</v>
      </c>
      <c r="I13" s="55">
        <v>4.3570000000000002</v>
      </c>
      <c r="J13" s="55">
        <v>11.07</v>
      </c>
      <c r="K13" s="55">
        <v>4.3570000000000002</v>
      </c>
      <c r="L13" s="55">
        <v>11.2</v>
      </c>
      <c r="M13" s="55">
        <v>4.3570000000000002</v>
      </c>
      <c r="N13" s="55">
        <v>10.85</v>
      </c>
      <c r="O13" s="55">
        <v>4.3570000000000002</v>
      </c>
      <c r="P13" s="55">
        <v>10.050000000000001</v>
      </c>
      <c r="Q13" s="55">
        <v>4.3570000000000002</v>
      </c>
      <c r="R13" s="55">
        <v>11.37</v>
      </c>
      <c r="S13" s="55">
        <v>4.3570000000000002</v>
      </c>
      <c r="T13" s="55">
        <v>10.88</v>
      </c>
      <c r="U13" s="55">
        <v>4.3570000000000002</v>
      </c>
      <c r="V13" s="55">
        <v>11.2</v>
      </c>
      <c r="W13" s="55">
        <v>4.3570000000000002</v>
      </c>
      <c r="X13" s="55">
        <v>10.62</v>
      </c>
      <c r="Y13" s="55">
        <v>4.3570000000000002</v>
      </c>
      <c r="Z13" s="55">
        <v>9.9700000000000006</v>
      </c>
      <c r="AA13" s="55">
        <v>4.3570000000000002</v>
      </c>
      <c r="AB13" s="55">
        <v>9.6</v>
      </c>
      <c r="AC13" s="55">
        <v>4.3570000000000002</v>
      </c>
      <c r="AD13" s="55">
        <v>10.07</v>
      </c>
      <c r="AE13" s="55">
        <v>4.3570000000000002</v>
      </c>
      <c r="AF13" s="55">
        <v>9.02</v>
      </c>
    </row>
    <row r="14" spans="1:32" ht="15.75" customHeight="1">
      <c r="A14" s="55">
        <v>4.7770000000000001</v>
      </c>
      <c r="B14" s="55">
        <v>12.12</v>
      </c>
      <c r="C14" s="55">
        <v>4.7770000000000001</v>
      </c>
      <c r="D14" s="55">
        <v>11.38</v>
      </c>
      <c r="E14" s="55">
        <v>4.78</v>
      </c>
      <c r="F14" s="55">
        <v>11.68</v>
      </c>
      <c r="G14" s="55">
        <v>4.7770000000000001</v>
      </c>
      <c r="H14" s="55">
        <v>12.03</v>
      </c>
      <c r="I14" s="55">
        <v>4.7770000000000001</v>
      </c>
      <c r="J14" s="55">
        <v>11.95</v>
      </c>
      <c r="K14" s="55">
        <v>4.7770000000000001</v>
      </c>
      <c r="L14" s="55">
        <v>12</v>
      </c>
      <c r="M14" s="55">
        <v>4.7770000000000001</v>
      </c>
      <c r="N14" s="55">
        <v>11.95</v>
      </c>
      <c r="O14" s="55">
        <v>4.7770000000000001</v>
      </c>
      <c r="P14" s="55">
        <v>11.33</v>
      </c>
      <c r="Q14" s="55">
        <v>4.7770000000000001</v>
      </c>
      <c r="R14" s="55">
        <v>12.45</v>
      </c>
      <c r="S14" s="55">
        <v>4.7770000000000001</v>
      </c>
      <c r="T14" s="55">
        <v>11.6</v>
      </c>
      <c r="U14" s="55">
        <v>4.7770000000000001</v>
      </c>
      <c r="V14" s="55">
        <v>12.2</v>
      </c>
      <c r="W14" s="55">
        <v>4.7770000000000001</v>
      </c>
      <c r="X14" s="55">
        <v>11.72</v>
      </c>
      <c r="Y14" s="55">
        <v>4.7770000000000001</v>
      </c>
      <c r="Z14" s="55">
        <v>11.35</v>
      </c>
      <c r="AA14" s="55">
        <v>4.7770000000000001</v>
      </c>
      <c r="AB14" s="55">
        <v>10.78</v>
      </c>
      <c r="AC14" s="55">
        <v>4.7770000000000001</v>
      </c>
      <c r="AD14" s="55">
        <v>10.95</v>
      </c>
      <c r="AE14" s="55">
        <v>4.7770000000000001</v>
      </c>
      <c r="AF14" s="55">
        <v>10.4</v>
      </c>
    </row>
    <row r="15" spans="1:32" ht="15.75" customHeight="1">
      <c r="A15" s="55">
        <v>4.51</v>
      </c>
      <c r="B15" s="55">
        <v>12.13</v>
      </c>
      <c r="C15" s="55">
        <v>4.51</v>
      </c>
      <c r="D15" s="55">
        <v>10.5</v>
      </c>
      <c r="E15" s="55">
        <v>4.51</v>
      </c>
      <c r="F15" s="55">
        <v>10.83</v>
      </c>
      <c r="G15" s="55">
        <v>4.51</v>
      </c>
      <c r="H15" s="55">
        <v>11</v>
      </c>
      <c r="I15" s="55">
        <v>4.51</v>
      </c>
      <c r="J15" s="55">
        <v>11.3</v>
      </c>
      <c r="K15" s="55">
        <v>4.51</v>
      </c>
      <c r="L15" s="55">
        <v>10.97</v>
      </c>
      <c r="M15" s="55">
        <v>4.51</v>
      </c>
      <c r="N15" s="55">
        <v>11.13</v>
      </c>
      <c r="O15" s="55">
        <v>4.51</v>
      </c>
      <c r="P15" s="55">
        <v>10.38</v>
      </c>
      <c r="Q15" s="55">
        <v>4.51</v>
      </c>
      <c r="R15" s="55">
        <v>11.38</v>
      </c>
      <c r="S15" s="55">
        <v>4.51</v>
      </c>
      <c r="T15" s="55">
        <v>10.6</v>
      </c>
      <c r="U15" s="55">
        <v>4.51</v>
      </c>
      <c r="V15" s="55">
        <v>11.45</v>
      </c>
      <c r="W15" s="55">
        <v>4.51</v>
      </c>
      <c r="X15" s="55">
        <v>10.6</v>
      </c>
      <c r="Y15" s="55">
        <v>4.51</v>
      </c>
      <c r="Z15" s="55">
        <v>10.220000000000001</v>
      </c>
      <c r="AA15" s="55">
        <v>4.51</v>
      </c>
      <c r="AB15" s="55">
        <v>9.7799999999999994</v>
      </c>
      <c r="AC15" s="55">
        <v>4.51</v>
      </c>
      <c r="AD15" s="55">
        <v>10.08</v>
      </c>
      <c r="AE15" s="55">
        <v>4.51</v>
      </c>
      <c r="AF15" s="55">
        <v>9.25</v>
      </c>
    </row>
    <row r="16" spans="1:32" ht="15.75" customHeight="1">
      <c r="A16" s="55">
        <v>5.6150000000000002</v>
      </c>
      <c r="B16" s="55">
        <v>14.13</v>
      </c>
      <c r="C16" s="55">
        <v>5.4219999999999997</v>
      </c>
      <c r="D16" s="55">
        <v>13.45</v>
      </c>
      <c r="E16" s="55">
        <v>5.42</v>
      </c>
      <c r="F16" s="55">
        <v>13.82</v>
      </c>
      <c r="G16" s="55">
        <v>5.4219999999999997</v>
      </c>
      <c r="H16" s="55">
        <v>13.97</v>
      </c>
      <c r="I16" s="55">
        <v>5.4219999999999997</v>
      </c>
      <c r="J16" s="55">
        <v>14.4</v>
      </c>
      <c r="K16" s="55">
        <v>5.4219999999999997</v>
      </c>
      <c r="L16" s="55">
        <v>13.78</v>
      </c>
      <c r="M16" s="55">
        <v>5.4219999999999997</v>
      </c>
      <c r="N16" s="55">
        <v>14.13</v>
      </c>
      <c r="O16" s="55">
        <v>5.4219999999999997</v>
      </c>
      <c r="P16" s="55">
        <v>13.4</v>
      </c>
      <c r="Q16" s="55">
        <v>5.4219999999999997</v>
      </c>
      <c r="R16" s="55">
        <v>14.37</v>
      </c>
      <c r="S16" s="55">
        <v>5.4219999999999997</v>
      </c>
      <c r="T16" s="55">
        <v>13.65</v>
      </c>
      <c r="U16" s="55">
        <v>5.4219999999999997</v>
      </c>
      <c r="V16" s="55">
        <v>14.4</v>
      </c>
      <c r="W16" s="55">
        <v>5.4219999999999997</v>
      </c>
      <c r="X16" s="55">
        <v>13.62</v>
      </c>
      <c r="Y16" s="55">
        <v>5.4219999999999997</v>
      </c>
      <c r="Z16" s="55">
        <v>13.27</v>
      </c>
      <c r="AA16" s="55">
        <v>5.4219999999999997</v>
      </c>
      <c r="AB16" s="55">
        <v>12.77</v>
      </c>
      <c r="AC16" s="55">
        <v>5.4219999999999997</v>
      </c>
      <c r="AD16" s="55">
        <v>13.1</v>
      </c>
      <c r="AE16" s="55">
        <v>5.4219999999999997</v>
      </c>
      <c r="AF16" s="55">
        <v>12.27</v>
      </c>
    </row>
    <row r="17" spans="1:32" ht="15.75" customHeight="1">
      <c r="A17" s="55">
        <v>5.2320000000000002</v>
      </c>
      <c r="B17" s="55">
        <v>13.18</v>
      </c>
      <c r="C17" s="55">
        <v>5.2320000000000002</v>
      </c>
      <c r="D17" s="55">
        <v>11.78</v>
      </c>
      <c r="E17" s="55">
        <v>5.23</v>
      </c>
      <c r="F17" s="55">
        <v>12.12</v>
      </c>
      <c r="G17" s="55">
        <v>5.2320000000000002</v>
      </c>
      <c r="H17" s="55">
        <v>12.58</v>
      </c>
      <c r="I17" s="55">
        <v>5.2320000000000002</v>
      </c>
      <c r="J17" s="55">
        <v>12.23</v>
      </c>
      <c r="K17" s="55">
        <v>5.2320000000000002</v>
      </c>
      <c r="L17" s="55">
        <v>12.32</v>
      </c>
      <c r="M17" s="55">
        <v>5.2320000000000002</v>
      </c>
      <c r="N17" s="55">
        <v>12.6</v>
      </c>
      <c r="O17" s="55">
        <v>5.2320000000000002</v>
      </c>
      <c r="P17" s="55">
        <v>11.8</v>
      </c>
      <c r="Q17" s="55">
        <v>5.2320000000000002</v>
      </c>
      <c r="R17" s="55">
        <v>12.8</v>
      </c>
      <c r="S17" s="55">
        <v>5.2320000000000002</v>
      </c>
      <c r="T17" s="55">
        <v>12.27</v>
      </c>
      <c r="U17" s="55">
        <v>5.2320000000000002</v>
      </c>
      <c r="V17" s="55">
        <v>12.63</v>
      </c>
      <c r="W17" s="55">
        <v>5.2320000000000002</v>
      </c>
      <c r="X17" s="55">
        <v>12.05</v>
      </c>
      <c r="Y17" s="55">
        <v>5.2320000000000002</v>
      </c>
      <c r="Z17" s="55">
        <v>11.83</v>
      </c>
      <c r="AA17" s="55">
        <v>5.2320000000000002</v>
      </c>
      <c r="AB17" s="55">
        <v>11.52</v>
      </c>
      <c r="AC17" s="55">
        <v>5.2320000000000002</v>
      </c>
      <c r="AD17" s="55">
        <v>11.43</v>
      </c>
      <c r="AE17" s="55">
        <v>5.2320000000000002</v>
      </c>
      <c r="AF17" s="55">
        <v>10.97</v>
      </c>
    </row>
    <row r="18" spans="1:32" ht="15.75" customHeight="1">
      <c r="A18" s="55">
        <v>4.29</v>
      </c>
      <c r="B18" s="55">
        <v>11.03</v>
      </c>
      <c r="C18" s="55">
        <v>4.29</v>
      </c>
      <c r="D18" s="55">
        <v>10.32</v>
      </c>
      <c r="E18" s="55">
        <v>4.29</v>
      </c>
      <c r="F18" s="55">
        <v>10.7</v>
      </c>
      <c r="G18" s="55">
        <v>4.29</v>
      </c>
      <c r="H18" s="55">
        <v>10.97</v>
      </c>
      <c r="I18" s="55">
        <v>4.29</v>
      </c>
      <c r="J18" s="55">
        <v>11</v>
      </c>
      <c r="K18" s="55">
        <v>4.29</v>
      </c>
      <c r="L18" s="55">
        <v>10.95</v>
      </c>
      <c r="M18" s="55">
        <v>4.29</v>
      </c>
      <c r="N18" s="55">
        <v>10.95</v>
      </c>
      <c r="O18" s="55">
        <v>4.29</v>
      </c>
      <c r="P18" s="55">
        <v>10.33</v>
      </c>
      <c r="Q18" s="55">
        <v>4.29</v>
      </c>
      <c r="R18" s="55">
        <v>11.37</v>
      </c>
      <c r="S18" s="55">
        <v>4.29</v>
      </c>
      <c r="T18" s="55">
        <v>10.62</v>
      </c>
      <c r="U18" s="55">
        <v>4.29</v>
      </c>
      <c r="V18" s="55">
        <v>11.2</v>
      </c>
      <c r="W18" s="55">
        <v>4.29</v>
      </c>
      <c r="X18" s="55">
        <v>10.63</v>
      </c>
      <c r="Y18" s="55">
        <v>4.29</v>
      </c>
      <c r="Z18" s="55">
        <v>10.3</v>
      </c>
      <c r="AA18" s="55">
        <v>4.29</v>
      </c>
      <c r="AB18" s="55">
        <v>9.7799999999999994</v>
      </c>
      <c r="AC18" s="55">
        <v>4.29</v>
      </c>
      <c r="AD18" s="55">
        <v>9.93</v>
      </c>
      <c r="AE18" s="55">
        <v>4.29</v>
      </c>
      <c r="AF18" s="55">
        <v>9.25</v>
      </c>
    </row>
    <row r="19" spans="1:32" ht="15.75" customHeight="1">
      <c r="A19" s="55">
        <v>4.0970000000000004</v>
      </c>
      <c r="B19" s="55">
        <v>11.07</v>
      </c>
      <c r="C19" s="55">
        <v>4.0970000000000004</v>
      </c>
      <c r="D19" s="55">
        <v>9.35</v>
      </c>
      <c r="E19" s="55">
        <v>4.0999999999999996</v>
      </c>
      <c r="F19" s="55">
        <v>9.6999999999999993</v>
      </c>
      <c r="G19" s="55">
        <v>4.0970000000000004</v>
      </c>
      <c r="H19" s="55">
        <v>9.8800000000000008</v>
      </c>
      <c r="I19" s="55">
        <v>4.0970000000000004</v>
      </c>
      <c r="J19" s="55">
        <v>10.15</v>
      </c>
      <c r="K19" s="55">
        <v>4.0970000000000004</v>
      </c>
      <c r="L19" s="55">
        <v>9.8800000000000008</v>
      </c>
      <c r="M19" s="55">
        <v>4.0970000000000004</v>
      </c>
      <c r="N19" s="55">
        <v>9.8800000000000008</v>
      </c>
      <c r="O19" s="55">
        <v>4.0970000000000004</v>
      </c>
      <c r="P19" s="55">
        <v>9.23</v>
      </c>
      <c r="Q19" s="55">
        <v>4.0970000000000004</v>
      </c>
      <c r="R19" s="55">
        <v>10.33</v>
      </c>
      <c r="S19" s="55">
        <v>4.0970000000000004</v>
      </c>
      <c r="T19" s="55">
        <v>9.52</v>
      </c>
      <c r="U19" s="55">
        <v>4.0970000000000004</v>
      </c>
      <c r="V19" s="55">
        <v>10.65</v>
      </c>
      <c r="W19" s="55">
        <v>4.0970000000000004</v>
      </c>
      <c r="X19" s="55">
        <v>9.58</v>
      </c>
      <c r="Y19" s="55">
        <v>4.0970000000000004</v>
      </c>
      <c r="Z19" s="55">
        <v>9.1199999999999992</v>
      </c>
      <c r="AA19" s="55">
        <v>4.0970000000000004</v>
      </c>
      <c r="AB19" s="55">
        <v>8.67</v>
      </c>
      <c r="AC19" s="55">
        <v>4.0970000000000004</v>
      </c>
      <c r="AD19" s="55">
        <v>9.02</v>
      </c>
      <c r="AE19" s="55">
        <v>4.0970000000000004</v>
      </c>
      <c r="AF19" s="55">
        <v>8.17</v>
      </c>
    </row>
    <row r="20" spans="1:32" ht="15.75" customHeight="1">
      <c r="A20" s="55">
        <v>4.202</v>
      </c>
      <c r="B20" s="55">
        <v>11.17</v>
      </c>
      <c r="C20" s="55">
        <v>4.202</v>
      </c>
      <c r="D20" s="55">
        <v>9.4700000000000006</v>
      </c>
      <c r="E20" s="55">
        <v>4.2</v>
      </c>
      <c r="F20" s="55">
        <v>9.75</v>
      </c>
      <c r="G20" s="55">
        <v>4.202</v>
      </c>
      <c r="H20" s="55">
        <v>9.9</v>
      </c>
      <c r="I20" s="55">
        <v>4.202</v>
      </c>
      <c r="J20" s="55">
        <v>10.25</v>
      </c>
      <c r="K20" s="55">
        <v>4.202</v>
      </c>
      <c r="L20" s="55">
        <v>10</v>
      </c>
      <c r="M20" s="55">
        <v>4.202</v>
      </c>
      <c r="N20" s="55">
        <v>10.02</v>
      </c>
      <c r="O20" s="55">
        <v>4.202</v>
      </c>
      <c r="P20" s="55">
        <v>9.3800000000000008</v>
      </c>
      <c r="Q20" s="55">
        <v>4.202</v>
      </c>
      <c r="R20" s="55">
        <v>10.38</v>
      </c>
      <c r="S20" s="55">
        <v>4.202</v>
      </c>
      <c r="T20" s="55">
        <v>9.58</v>
      </c>
      <c r="U20" s="55">
        <v>4.202</v>
      </c>
      <c r="V20" s="55">
        <v>10.77</v>
      </c>
      <c r="W20" s="55">
        <v>4.202</v>
      </c>
      <c r="X20" s="55">
        <v>9.65</v>
      </c>
      <c r="Y20" s="55">
        <v>4.202</v>
      </c>
      <c r="Z20" s="55">
        <v>9.2799999999999994</v>
      </c>
      <c r="AA20" s="55">
        <v>4.202</v>
      </c>
      <c r="AB20" s="55">
        <v>8.77</v>
      </c>
      <c r="AC20" s="55">
        <v>4.202</v>
      </c>
      <c r="AD20" s="55">
        <v>9.08</v>
      </c>
      <c r="AE20" s="55">
        <v>4.202</v>
      </c>
      <c r="AF20" s="55">
        <v>8.27</v>
      </c>
    </row>
    <row r="21" spans="1:32" ht="15.75" customHeight="1">
      <c r="A21" s="55">
        <v>4.62</v>
      </c>
      <c r="B21" s="55">
        <v>11.77</v>
      </c>
      <c r="C21" s="55">
        <v>4.62</v>
      </c>
      <c r="D21" s="55">
        <v>10.029999999999999</v>
      </c>
      <c r="E21" s="55">
        <v>4.62</v>
      </c>
      <c r="F21" s="55">
        <v>10.37</v>
      </c>
      <c r="G21" s="55">
        <v>4.62</v>
      </c>
      <c r="H21" s="55">
        <v>10.65</v>
      </c>
      <c r="I21" s="55">
        <v>4.62</v>
      </c>
      <c r="J21" s="55">
        <v>10.88</v>
      </c>
      <c r="K21" s="55">
        <v>4.62</v>
      </c>
      <c r="L21" s="55">
        <v>10.58</v>
      </c>
      <c r="M21" s="55">
        <v>4.62</v>
      </c>
      <c r="N21" s="55">
        <v>10.67</v>
      </c>
      <c r="O21" s="55">
        <v>4.62</v>
      </c>
      <c r="P21" s="55">
        <v>9.93</v>
      </c>
      <c r="Q21" s="55">
        <v>4.62</v>
      </c>
      <c r="R21" s="55">
        <v>11</v>
      </c>
      <c r="S21" s="55">
        <v>4.62</v>
      </c>
      <c r="T21" s="55">
        <v>10.18</v>
      </c>
      <c r="U21" s="55">
        <v>4.62</v>
      </c>
      <c r="V21" s="55">
        <v>11.3</v>
      </c>
      <c r="W21" s="55">
        <v>4.62</v>
      </c>
      <c r="X21" s="55">
        <v>10.25</v>
      </c>
      <c r="Y21" s="55">
        <v>4.62</v>
      </c>
      <c r="Z21" s="55">
        <v>9.85</v>
      </c>
      <c r="AA21" s="55">
        <v>4.62</v>
      </c>
      <c r="AB21" s="55">
        <v>9.3699999999999992</v>
      </c>
      <c r="AC21" s="55">
        <v>4.62</v>
      </c>
      <c r="AD21" s="55">
        <v>9.65</v>
      </c>
      <c r="AE21" s="55">
        <v>4.62</v>
      </c>
      <c r="AF21" s="55">
        <v>8.85</v>
      </c>
    </row>
    <row r="22" spans="1:32" ht="15.75" customHeight="1">
      <c r="A22" s="55">
        <v>3.649</v>
      </c>
      <c r="B22" s="55">
        <v>9.07</v>
      </c>
      <c r="C22" s="55">
        <v>3.649</v>
      </c>
      <c r="D22" s="55">
        <v>8.48</v>
      </c>
      <c r="E22" s="55">
        <v>3.65</v>
      </c>
      <c r="F22" s="55">
        <v>8.8000000000000007</v>
      </c>
      <c r="G22" s="55">
        <v>3.649</v>
      </c>
      <c r="H22" s="55">
        <v>9.08</v>
      </c>
      <c r="I22" s="55">
        <v>3.649</v>
      </c>
      <c r="J22" s="55">
        <v>9.17</v>
      </c>
      <c r="K22" s="55">
        <v>3.649</v>
      </c>
      <c r="L22" s="55">
        <v>9.17</v>
      </c>
      <c r="M22" s="55">
        <v>3.649</v>
      </c>
      <c r="N22" s="55">
        <v>9.02</v>
      </c>
      <c r="O22" s="55">
        <v>3.649</v>
      </c>
      <c r="P22" s="55">
        <v>8.3000000000000007</v>
      </c>
      <c r="Q22" s="55">
        <v>3.649</v>
      </c>
      <c r="R22" s="55">
        <v>9.58</v>
      </c>
      <c r="S22" s="55">
        <v>3.649</v>
      </c>
      <c r="T22" s="55">
        <v>8.68</v>
      </c>
      <c r="U22" s="55">
        <v>3.649</v>
      </c>
      <c r="V22" s="55">
        <v>9.32</v>
      </c>
      <c r="W22" s="55">
        <v>3.649</v>
      </c>
      <c r="X22" s="55">
        <v>8.85</v>
      </c>
      <c r="Y22" s="55">
        <v>3.649</v>
      </c>
      <c r="Z22" s="55">
        <v>8.48</v>
      </c>
      <c r="AA22" s="55">
        <v>3.649</v>
      </c>
      <c r="AB22" s="55">
        <v>7.93</v>
      </c>
      <c r="AC22" s="55">
        <v>3.649</v>
      </c>
      <c r="AD22" s="55">
        <v>8.1199999999999992</v>
      </c>
      <c r="AE22" s="55">
        <v>3.649</v>
      </c>
      <c r="AF22" s="55">
        <v>7.43</v>
      </c>
    </row>
    <row r="23" spans="1:32" ht="15.75" customHeight="1">
      <c r="A23" s="55">
        <v>3.48</v>
      </c>
      <c r="B23" s="55">
        <v>9.3699999999999992</v>
      </c>
      <c r="C23" s="55">
        <v>3.48</v>
      </c>
      <c r="D23" s="55">
        <v>8.82</v>
      </c>
      <c r="E23" s="55">
        <v>3.48</v>
      </c>
      <c r="F23" s="55">
        <v>9.02</v>
      </c>
      <c r="G23" s="55">
        <v>3.48</v>
      </c>
      <c r="H23" s="55">
        <v>9.25</v>
      </c>
      <c r="I23" s="55">
        <v>3.48</v>
      </c>
      <c r="J23" s="55">
        <v>9.33</v>
      </c>
      <c r="K23" s="55">
        <v>3.48</v>
      </c>
      <c r="L23" s="55">
        <v>9.2200000000000006</v>
      </c>
      <c r="M23" s="55">
        <v>3.48</v>
      </c>
      <c r="N23" s="55">
        <v>8.93</v>
      </c>
      <c r="O23" s="55">
        <v>3.48</v>
      </c>
      <c r="P23" s="55">
        <v>8.5299999999999994</v>
      </c>
      <c r="Q23" s="55">
        <v>3.48</v>
      </c>
      <c r="R23" s="55">
        <v>9.6199999999999992</v>
      </c>
      <c r="S23" s="55">
        <v>3.48</v>
      </c>
      <c r="T23" s="55">
        <v>8.9</v>
      </c>
      <c r="U23" s="55">
        <v>3.48</v>
      </c>
      <c r="V23" s="55">
        <v>9.6</v>
      </c>
      <c r="W23" s="55">
        <v>3.48</v>
      </c>
      <c r="X23" s="55">
        <v>9.27</v>
      </c>
      <c r="Y23" s="55">
        <v>3.48</v>
      </c>
      <c r="Z23" s="55">
        <v>8.85</v>
      </c>
      <c r="AA23" s="55">
        <v>3.48</v>
      </c>
      <c r="AB23" s="55">
        <v>8.5</v>
      </c>
      <c r="AC23" s="55">
        <v>3.48</v>
      </c>
      <c r="AD23" s="55">
        <v>8.6999999999999993</v>
      </c>
      <c r="AE23" s="55">
        <v>3.48</v>
      </c>
      <c r="AF23" s="55">
        <v>8.18</v>
      </c>
    </row>
    <row r="24" spans="1:32" ht="15.75" customHeight="1">
      <c r="A24" s="55">
        <v>3.9870000000000001</v>
      </c>
      <c r="B24" s="55">
        <v>9.6</v>
      </c>
      <c r="C24" s="55">
        <v>4.1379999999999999</v>
      </c>
      <c r="D24" s="55">
        <v>9.42</v>
      </c>
      <c r="E24" s="55">
        <v>4.1399999999999997</v>
      </c>
      <c r="F24" s="55">
        <v>9.83</v>
      </c>
      <c r="G24" s="55">
        <v>4.1379999999999999</v>
      </c>
      <c r="H24" s="55">
        <v>9.9700000000000006</v>
      </c>
      <c r="I24" s="55">
        <v>4.1379999999999999</v>
      </c>
      <c r="J24" s="55">
        <v>10.23</v>
      </c>
      <c r="K24" s="55">
        <v>4.1379999999999999</v>
      </c>
      <c r="L24" s="55">
        <v>9.9499999999999993</v>
      </c>
      <c r="M24" s="55">
        <v>4.1379999999999999</v>
      </c>
      <c r="N24" s="55">
        <v>10.029999999999999</v>
      </c>
      <c r="O24" s="55">
        <v>4.1379999999999999</v>
      </c>
      <c r="P24" s="55">
        <v>9.3699999999999992</v>
      </c>
      <c r="Q24" s="55">
        <v>4.1379999999999999</v>
      </c>
      <c r="R24" s="55">
        <v>10.47</v>
      </c>
      <c r="S24" s="55">
        <v>4.1379999999999999</v>
      </c>
      <c r="T24" s="55">
        <v>9.6300000000000008</v>
      </c>
      <c r="U24" s="55">
        <v>4.2960000000000003</v>
      </c>
      <c r="V24" s="55">
        <v>10.23</v>
      </c>
      <c r="W24" s="55">
        <v>4.1379999999999999</v>
      </c>
      <c r="X24" s="55">
        <v>9.68</v>
      </c>
      <c r="Y24" s="55">
        <v>4.1379999999999999</v>
      </c>
      <c r="Z24" s="55">
        <v>9.25</v>
      </c>
      <c r="AA24" s="55">
        <v>4.1379999999999999</v>
      </c>
      <c r="AB24" s="55">
        <v>8.77</v>
      </c>
      <c r="AC24" s="55">
        <v>4.1379999999999999</v>
      </c>
      <c r="AD24" s="55">
        <v>9.15</v>
      </c>
      <c r="AE24" s="55">
        <v>4.1379999999999999</v>
      </c>
      <c r="AF24" s="55">
        <v>8.32</v>
      </c>
    </row>
    <row r="25" spans="1:32" ht="15.75" customHeight="1">
      <c r="A25" s="55">
        <v>4.2359999999999998</v>
      </c>
      <c r="B25" s="55">
        <v>10.130000000000001</v>
      </c>
      <c r="C25" s="55">
        <v>4.2359999999999998</v>
      </c>
      <c r="D25" s="55">
        <v>9.73</v>
      </c>
      <c r="E25" s="55">
        <v>4.24</v>
      </c>
      <c r="F25" s="55">
        <v>10.029999999999999</v>
      </c>
      <c r="G25" s="55">
        <v>4.2359999999999998</v>
      </c>
      <c r="H25" s="55">
        <v>10.35</v>
      </c>
      <c r="I25" s="55">
        <v>4.2359999999999998</v>
      </c>
      <c r="J25" s="55">
        <v>10.08</v>
      </c>
      <c r="K25" s="55">
        <v>4.2359999999999998</v>
      </c>
      <c r="L25" s="55">
        <v>10</v>
      </c>
      <c r="M25" s="55">
        <v>4.2359999999999998</v>
      </c>
      <c r="N25" s="55">
        <v>10.25</v>
      </c>
      <c r="O25" s="55">
        <v>4.2359999999999998</v>
      </c>
      <c r="P25" s="55">
        <v>9.8000000000000007</v>
      </c>
      <c r="Q25" s="55">
        <v>4.2359999999999998</v>
      </c>
      <c r="R25" s="55">
        <v>10.25</v>
      </c>
      <c r="S25" s="55">
        <v>4.2359999999999998</v>
      </c>
      <c r="T25" s="55">
        <v>10.07</v>
      </c>
      <c r="U25" s="55">
        <v>4.2359999999999998</v>
      </c>
      <c r="V25" s="55">
        <v>10.17</v>
      </c>
      <c r="W25" s="55">
        <v>4.2359999999999998</v>
      </c>
      <c r="X25" s="55">
        <v>9.93</v>
      </c>
      <c r="Y25" s="55">
        <v>4.2359999999999998</v>
      </c>
      <c r="Z25" s="55">
        <v>9.6300000000000008</v>
      </c>
      <c r="AA25" s="55">
        <v>4.2359999999999998</v>
      </c>
      <c r="AB25" s="55">
        <v>9.3699999999999992</v>
      </c>
      <c r="AC25" s="55">
        <v>4.2359999999999998</v>
      </c>
      <c r="AD25" s="55">
        <v>9.25</v>
      </c>
      <c r="AE25" s="55">
        <v>4.2359999999999998</v>
      </c>
      <c r="AF25" s="55">
        <v>8.9700000000000006</v>
      </c>
    </row>
    <row r="26" spans="1:32" ht="15.75" customHeight="1">
      <c r="A26" s="55">
        <v>3.8370000000000002</v>
      </c>
      <c r="B26" s="55">
        <v>9.18</v>
      </c>
      <c r="C26" s="55">
        <v>3.8370000000000002</v>
      </c>
      <c r="D26" s="55">
        <v>8.75</v>
      </c>
      <c r="E26" s="55">
        <v>3.84</v>
      </c>
      <c r="F26" s="55">
        <v>8.98</v>
      </c>
      <c r="G26" s="55">
        <v>3.8370000000000002</v>
      </c>
      <c r="H26" s="55">
        <v>9.27</v>
      </c>
      <c r="I26" s="55">
        <v>3.8370000000000002</v>
      </c>
      <c r="J26" s="55">
        <v>9.07</v>
      </c>
      <c r="K26" s="55">
        <v>3.8370000000000002</v>
      </c>
      <c r="L26" s="55">
        <v>9</v>
      </c>
      <c r="M26" s="55">
        <v>3.8370000000000002</v>
      </c>
      <c r="N26" s="55">
        <v>9.3000000000000007</v>
      </c>
      <c r="O26" s="55">
        <v>3.8370000000000002</v>
      </c>
      <c r="P26" s="55">
        <v>8.73</v>
      </c>
      <c r="Q26" s="55">
        <v>3.8370000000000002</v>
      </c>
      <c r="R26" s="55">
        <v>9.25</v>
      </c>
      <c r="S26" s="55">
        <v>3.8370000000000002</v>
      </c>
      <c r="T26" s="55">
        <v>9.0299999999999994</v>
      </c>
      <c r="U26" s="55">
        <v>3.8370000000000002</v>
      </c>
      <c r="V26" s="55">
        <v>9.17</v>
      </c>
      <c r="W26" s="55">
        <v>3.8370000000000002</v>
      </c>
      <c r="X26" s="55">
        <v>8.93</v>
      </c>
      <c r="Y26" s="55">
        <v>3.8370000000000002</v>
      </c>
      <c r="Z26" s="55">
        <v>8.6300000000000008</v>
      </c>
      <c r="AA26" s="55">
        <v>3.8370000000000002</v>
      </c>
      <c r="AB26" s="55">
        <v>8.3800000000000008</v>
      </c>
      <c r="AC26" s="55">
        <v>3.8370000000000002</v>
      </c>
      <c r="AD26" s="55">
        <v>8.27</v>
      </c>
      <c r="AE26" s="55">
        <v>3.8370000000000002</v>
      </c>
      <c r="AF26" s="55">
        <v>7.87</v>
      </c>
    </row>
    <row r="27" spans="1:32" ht="15.75" customHeight="1">
      <c r="A27" s="55">
        <v>3.5459999999999998</v>
      </c>
      <c r="B27" s="55">
        <v>8.15</v>
      </c>
      <c r="C27" s="55">
        <v>3.657</v>
      </c>
      <c r="D27" s="55">
        <v>8.6</v>
      </c>
      <c r="E27" s="55">
        <v>3.66</v>
      </c>
      <c r="F27" s="55">
        <v>8.8800000000000008</v>
      </c>
      <c r="G27" s="55">
        <v>3.657</v>
      </c>
      <c r="H27" s="55">
        <v>9.1</v>
      </c>
      <c r="I27" s="55">
        <v>3.657</v>
      </c>
      <c r="J27" s="55">
        <v>9.4</v>
      </c>
      <c r="K27" s="55">
        <v>3.657</v>
      </c>
      <c r="L27" s="55">
        <v>9.07</v>
      </c>
      <c r="M27" s="55">
        <v>3.657</v>
      </c>
      <c r="N27" s="55">
        <v>9.1199999999999992</v>
      </c>
      <c r="O27" s="55">
        <v>3.657</v>
      </c>
      <c r="P27" s="55">
        <v>8.3800000000000008</v>
      </c>
      <c r="Q27" s="55">
        <v>3.657</v>
      </c>
      <c r="R27" s="55">
        <v>9.33</v>
      </c>
      <c r="S27" s="55">
        <v>3.657</v>
      </c>
      <c r="T27" s="55">
        <v>8.67</v>
      </c>
      <c r="U27" s="55">
        <v>3.8730000000000002</v>
      </c>
      <c r="V27" s="55">
        <v>9.1300000000000008</v>
      </c>
      <c r="W27" s="55">
        <v>3.657</v>
      </c>
      <c r="X27" s="55">
        <v>8.67</v>
      </c>
      <c r="Y27" s="55">
        <v>3.657</v>
      </c>
      <c r="Z27" s="55">
        <v>8.3699999999999992</v>
      </c>
      <c r="AA27" s="55">
        <v>3.657</v>
      </c>
      <c r="AB27" s="55">
        <v>7.9</v>
      </c>
      <c r="AC27" s="55">
        <v>3.657</v>
      </c>
      <c r="AD27" s="55">
        <v>8.17</v>
      </c>
      <c r="AE27" s="55">
        <v>3.657</v>
      </c>
      <c r="AF27" s="55">
        <v>7.45</v>
      </c>
    </row>
    <row r="28" spans="1:32" ht="15.75" customHeight="1">
      <c r="A28" s="55">
        <v>3.6389999999999998</v>
      </c>
      <c r="B28" s="55">
        <v>9.8800000000000008</v>
      </c>
      <c r="C28" s="55">
        <v>3.6389999999999998</v>
      </c>
      <c r="D28" s="55">
        <v>8.5500000000000007</v>
      </c>
      <c r="E28" s="55">
        <v>3.64</v>
      </c>
      <c r="F28" s="55">
        <v>8.75</v>
      </c>
      <c r="G28" s="55">
        <v>3.6389999999999998</v>
      </c>
      <c r="H28" s="55">
        <v>8.92</v>
      </c>
      <c r="I28" s="55">
        <v>3.6389999999999998</v>
      </c>
      <c r="J28" s="55">
        <v>9.2200000000000006</v>
      </c>
      <c r="K28" s="55">
        <v>3.6389999999999998</v>
      </c>
      <c r="L28" s="55">
        <v>9.0500000000000007</v>
      </c>
      <c r="M28" s="55">
        <v>3.6389999999999998</v>
      </c>
      <c r="N28" s="55">
        <v>8.93</v>
      </c>
      <c r="O28" s="55">
        <v>3.6389999999999998</v>
      </c>
      <c r="P28" s="55">
        <v>8.3800000000000008</v>
      </c>
      <c r="Q28" s="55">
        <v>3.6389999999999998</v>
      </c>
      <c r="R28" s="55">
        <v>9.3000000000000007</v>
      </c>
      <c r="S28" s="55">
        <v>3.6389999999999998</v>
      </c>
      <c r="T28" s="55">
        <v>8.6199999999999992</v>
      </c>
      <c r="U28" s="55">
        <v>3.6389999999999998</v>
      </c>
      <c r="V28" s="55">
        <v>9.73</v>
      </c>
      <c r="W28" s="55">
        <v>3.6389999999999998</v>
      </c>
      <c r="X28" s="55">
        <v>8.67</v>
      </c>
      <c r="Y28" s="55">
        <v>3.6389999999999998</v>
      </c>
      <c r="Z28" s="55">
        <v>8.1999999999999993</v>
      </c>
      <c r="AA28" s="55">
        <v>3.6389999999999998</v>
      </c>
      <c r="AB28" s="55">
        <v>7.78</v>
      </c>
      <c r="AC28" s="55">
        <v>3.6389999999999998</v>
      </c>
      <c r="AD28" s="55">
        <v>8.08</v>
      </c>
      <c r="AE28" s="55">
        <v>3.6389999999999998</v>
      </c>
      <c r="AF28" s="55">
        <v>7.33</v>
      </c>
    </row>
    <row r="29" spans="1:32" ht="15.75" customHeight="1">
      <c r="A29" s="55">
        <v>2.9950000000000001</v>
      </c>
      <c r="B29" s="55">
        <v>7.4</v>
      </c>
      <c r="C29" s="55">
        <v>2.9950000000000001</v>
      </c>
      <c r="D29" s="55">
        <v>7.18</v>
      </c>
      <c r="E29" s="55">
        <v>3</v>
      </c>
      <c r="F29" s="55">
        <v>7.53</v>
      </c>
      <c r="G29" s="55">
        <v>2.9950000000000001</v>
      </c>
      <c r="H29" s="55">
        <v>7.83</v>
      </c>
      <c r="I29" s="55">
        <v>2.9950000000000001</v>
      </c>
      <c r="J29" s="55">
        <v>7.78</v>
      </c>
      <c r="K29" s="55">
        <v>2.9950000000000001</v>
      </c>
      <c r="L29" s="55">
        <v>7.68</v>
      </c>
      <c r="M29" s="55">
        <v>2.9950000000000001</v>
      </c>
      <c r="N29" s="55">
        <v>7.63</v>
      </c>
      <c r="O29" s="55">
        <v>2.9950000000000001</v>
      </c>
      <c r="P29" s="55">
        <v>7.12</v>
      </c>
      <c r="Q29" s="55">
        <v>2.9950000000000001</v>
      </c>
      <c r="R29" s="55">
        <v>7.8</v>
      </c>
      <c r="S29" s="55">
        <v>2.9950000000000001</v>
      </c>
      <c r="T29" s="55">
        <v>7.53</v>
      </c>
      <c r="U29" s="55">
        <v>2.9950000000000001</v>
      </c>
      <c r="V29" s="55">
        <v>7.62</v>
      </c>
      <c r="W29" s="55">
        <v>2.9950000000000001</v>
      </c>
      <c r="X29" s="55">
        <v>7.32</v>
      </c>
      <c r="Y29" s="55">
        <v>2.9950000000000001</v>
      </c>
      <c r="Z29" s="55">
        <v>7.25</v>
      </c>
      <c r="AA29" s="55">
        <v>2.9950000000000001</v>
      </c>
      <c r="AB29" s="55">
        <v>7.15</v>
      </c>
      <c r="AC29" s="55">
        <v>2.9950000000000001</v>
      </c>
      <c r="AD29" s="55">
        <v>6.97</v>
      </c>
      <c r="AE29" s="55">
        <v>2.9950000000000001</v>
      </c>
      <c r="AF29" s="55">
        <v>6.32</v>
      </c>
    </row>
    <row r="30" spans="1:32" ht="15.75" customHeight="1">
      <c r="A30" s="55">
        <v>3.9140000000000001</v>
      </c>
      <c r="B30" s="55">
        <v>9.07</v>
      </c>
      <c r="C30" s="55">
        <v>3.9140000000000001</v>
      </c>
      <c r="D30" s="55">
        <v>8.82</v>
      </c>
      <c r="E30" s="55">
        <v>3.91</v>
      </c>
      <c r="F30" s="55">
        <v>9.07</v>
      </c>
      <c r="G30" s="55">
        <v>3.9140000000000001</v>
      </c>
      <c r="H30" s="55">
        <v>9.5299999999999994</v>
      </c>
      <c r="I30" s="55">
        <v>3.9140000000000001</v>
      </c>
      <c r="J30" s="55">
        <v>9.2799999999999994</v>
      </c>
      <c r="K30" s="55">
        <v>3.9140000000000001</v>
      </c>
      <c r="L30" s="55">
        <v>9.15</v>
      </c>
      <c r="M30" s="55">
        <v>3.9140000000000001</v>
      </c>
      <c r="N30" s="55">
        <v>9.48</v>
      </c>
      <c r="O30" s="55">
        <v>3.9140000000000001</v>
      </c>
      <c r="P30" s="55">
        <v>8.6999999999999993</v>
      </c>
      <c r="Q30" s="55">
        <v>3.9140000000000001</v>
      </c>
      <c r="R30" s="55">
        <v>9.7799999999999994</v>
      </c>
      <c r="S30" s="55">
        <v>3.9140000000000001</v>
      </c>
      <c r="T30" s="55">
        <v>9.08</v>
      </c>
      <c r="U30" s="55">
        <v>3.9140000000000001</v>
      </c>
      <c r="V30" s="55">
        <v>9.3000000000000007</v>
      </c>
      <c r="W30" s="55">
        <v>3.9140000000000001</v>
      </c>
      <c r="X30" s="55">
        <v>8.9499999999999993</v>
      </c>
      <c r="Y30" s="55">
        <v>3.9140000000000001</v>
      </c>
      <c r="Z30" s="55">
        <v>8.7200000000000006</v>
      </c>
      <c r="AA30" s="55">
        <v>3.9140000000000001</v>
      </c>
      <c r="AB30" s="55">
        <v>8.4700000000000006</v>
      </c>
      <c r="AC30" s="55">
        <v>3.9140000000000001</v>
      </c>
      <c r="AD30" s="55">
        <v>8.3699999999999992</v>
      </c>
      <c r="AE30" s="55">
        <v>3.9140000000000001</v>
      </c>
      <c r="AF30" s="55">
        <v>8.07</v>
      </c>
    </row>
    <row r="31" spans="1:32" ht="15.75" customHeight="1">
      <c r="A31" s="55">
        <v>3.3559999999999999</v>
      </c>
      <c r="B31" s="55">
        <v>8.5500000000000007</v>
      </c>
      <c r="C31" s="55">
        <v>3.3559999999999999</v>
      </c>
      <c r="D31" s="55">
        <v>8.15</v>
      </c>
      <c r="E31" s="55">
        <v>3.36</v>
      </c>
      <c r="F31" s="55">
        <v>8.32</v>
      </c>
      <c r="G31" s="55">
        <v>3.3559999999999999</v>
      </c>
      <c r="H31" s="55">
        <v>8.7799999999999994</v>
      </c>
      <c r="I31" s="55">
        <v>3.3559999999999999</v>
      </c>
      <c r="J31" s="55">
        <v>8.5</v>
      </c>
      <c r="K31" s="55">
        <v>3.3559999999999999</v>
      </c>
      <c r="L31" s="55">
        <v>8.4700000000000006</v>
      </c>
      <c r="M31" s="55">
        <v>3.3559999999999999</v>
      </c>
      <c r="N31" s="55">
        <v>8.6300000000000008</v>
      </c>
      <c r="O31" s="55">
        <v>3.3559999999999999</v>
      </c>
      <c r="P31" s="55">
        <v>8.15</v>
      </c>
      <c r="Q31" s="55">
        <v>3.3559999999999999</v>
      </c>
      <c r="R31" s="55">
        <v>8.83</v>
      </c>
      <c r="S31" s="55">
        <v>3.3559999999999999</v>
      </c>
      <c r="T31" s="55">
        <v>8.4499999999999993</v>
      </c>
      <c r="U31" s="55">
        <v>3.3559999999999999</v>
      </c>
      <c r="V31" s="55">
        <v>8.4700000000000006</v>
      </c>
      <c r="W31" s="55">
        <v>3.3559999999999999</v>
      </c>
      <c r="X31" s="55">
        <v>8.07</v>
      </c>
      <c r="Y31" s="55">
        <v>3.3559999999999999</v>
      </c>
      <c r="Z31" s="55">
        <v>7.95</v>
      </c>
      <c r="AA31" s="55">
        <v>3.3559999999999999</v>
      </c>
      <c r="AB31" s="55">
        <v>7.92</v>
      </c>
      <c r="AC31" s="55">
        <v>3.3559999999999999</v>
      </c>
      <c r="AD31" s="55">
        <v>7.52</v>
      </c>
      <c r="AE31" s="55">
        <v>3.3559999999999999</v>
      </c>
      <c r="AF31" s="55">
        <v>7.53</v>
      </c>
    </row>
    <row r="32" spans="1:32" ht="15.75" customHeight="1">
      <c r="A32" s="55">
        <v>2.891</v>
      </c>
      <c r="B32" s="55">
        <v>6.38</v>
      </c>
      <c r="C32" s="55">
        <v>2.6709999999999998</v>
      </c>
      <c r="D32" s="55">
        <v>6.47</v>
      </c>
      <c r="E32" s="55">
        <v>2.67</v>
      </c>
      <c r="F32" s="55">
        <v>6.68</v>
      </c>
      <c r="G32" s="55">
        <v>2.891</v>
      </c>
      <c r="H32" s="55">
        <v>6.3</v>
      </c>
      <c r="I32" s="55">
        <v>2.6709999999999998</v>
      </c>
      <c r="J32" s="55">
        <v>6.97</v>
      </c>
      <c r="K32" s="55">
        <v>2.6709999999999998</v>
      </c>
      <c r="L32" s="55">
        <v>6.95</v>
      </c>
      <c r="M32" s="55">
        <v>2.6709999999999998</v>
      </c>
      <c r="N32" s="55">
        <v>6.92</v>
      </c>
      <c r="O32" s="55">
        <v>2.6709999999999998</v>
      </c>
      <c r="P32" s="55">
        <v>6.4</v>
      </c>
      <c r="Q32" s="55">
        <v>2.6709999999999998</v>
      </c>
      <c r="R32" s="55">
        <v>7.03</v>
      </c>
      <c r="S32" s="55">
        <v>2.6709999999999998</v>
      </c>
      <c r="T32" s="55">
        <v>6.68</v>
      </c>
      <c r="U32" s="55">
        <v>2.6709999999999998</v>
      </c>
      <c r="V32" s="55">
        <v>6.93</v>
      </c>
      <c r="W32" s="55">
        <v>2.6709999999999998</v>
      </c>
      <c r="X32" s="55">
        <v>6.63</v>
      </c>
      <c r="Y32" s="55">
        <v>2.6709999999999998</v>
      </c>
      <c r="Z32" s="55">
        <v>6.4</v>
      </c>
      <c r="AA32" s="55">
        <v>2.6709999999999998</v>
      </c>
      <c r="AB32" s="55">
        <v>6.13</v>
      </c>
      <c r="AC32" s="55">
        <v>2.6709999999999998</v>
      </c>
      <c r="AD32" s="55">
        <v>6.23</v>
      </c>
      <c r="AE32" s="55">
        <v>2.6709999999999998</v>
      </c>
      <c r="AF32" s="55">
        <v>5.6</v>
      </c>
    </row>
    <row r="33" spans="1:32" ht="15.75" customHeight="1">
      <c r="A33" s="55">
        <v>2.673</v>
      </c>
      <c r="B33" s="55">
        <v>6.3</v>
      </c>
      <c r="C33" s="55">
        <v>2.6459999999999999</v>
      </c>
      <c r="D33" s="55">
        <v>6.63</v>
      </c>
      <c r="E33" s="55">
        <v>2.65</v>
      </c>
      <c r="F33" s="55">
        <v>6.85</v>
      </c>
      <c r="G33" s="55">
        <v>2.6459999999999999</v>
      </c>
      <c r="H33" s="55">
        <v>7.17</v>
      </c>
      <c r="I33" s="55">
        <v>2.6459999999999999</v>
      </c>
      <c r="J33" s="55">
        <v>7.03</v>
      </c>
      <c r="K33" s="55">
        <v>2.6459999999999999</v>
      </c>
      <c r="L33" s="55">
        <v>6.9</v>
      </c>
      <c r="M33" s="55">
        <v>2.6459999999999999</v>
      </c>
      <c r="N33" s="55">
        <v>7.03</v>
      </c>
      <c r="O33" s="55">
        <v>2.6459999999999999</v>
      </c>
      <c r="P33" s="55">
        <v>6.62</v>
      </c>
      <c r="Q33" s="55">
        <v>2.6459999999999999</v>
      </c>
      <c r="R33" s="55">
        <v>7.17</v>
      </c>
      <c r="S33" s="55">
        <v>2.6459999999999999</v>
      </c>
      <c r="T33" s="55">
        <v>6.98</v>
      </c>
      <c r="U33" s="55">
        <v>2.6459999999999999</v>
      </c>
      <c r="V33" s="55">
        <v>7.12</v>
      </c>
      <c r="W33" s="55">
        <v>2.6459999999999999</v>
      </c>
      <c r="X33" s="55">
        <v>6.77</v>
      </c>
      <c r="Y33" s="55">
        <v>2.6459999999999999</v>
      </c>
      <c r="Z33" s="55">
        <v>6.57</v>
      </c>
      <c r="AA33" s="55">
        <v>2.6459999999999999</v>
      </c>
      <c r="AB33" s="55">
        <v>6.35</v>
      </c>
      <c r="AC33" s="55">
        <v>2.6459999999999999</v>
      </c>
      <c r="AD33" s="55">
        <v>6.28</v>
      </c>
      <c r="AE33" s="55">
        <v>2.6459999999999999</v>
      </c>
      <c r="AF33" s="55">
        <v>5.87</v>
      </c>
    </row>
    <row r="34" spans="1:32" ht="15.75" customHeight="1">
      <c r="A34" s="55">
        <v>2.9820000000000002</v>
      </c>
      <c r="B34" s="55">
        <v>7.47</v>
      </c>
      <c r="C34" s="55">
        <v>2.9820000000000002</v>
      </c>
      <c r="D34" s="55">
        <v>7.3</v>
      </c>
      <c r="E34" s="55">
        <v>2.98</v>
      </c>
      <c r="F34" s="55">
        <v>7.6</v>
      </c>
      <c r="G34" s="55">
        <v>2.9820000000000002</v>
      </c>
      <c r="H34" s="55">
        <v>8.1999999999999993</v>
      </c>
      <c r="I34" s="55">
        <v>2.9820000000000002</v>
      </c>
      <c r="J34" s="55">
        <v>7.82</v>
      </c>
      <c r="K34" s="55">
        <v>2.9820000000000002</v>
      </c>
      <c r="L34" s="55">
        <v>7.73</v>
      </c>
      <c r="M34" s="55">
        <v>2.9820000000000002</v>
      </c>
      <c r="N34" s="55">
        <v>7.7</v>
      </c>
      <c r="O34" s="55">
        <v>2.9820000000000002</v>
      </c>
      <c r="P34" s="55">
        <v>7.22</v>
      </c>
      <c r="Q34" s="55">
        <v>2.9820000000000002</v>
      </c>
      <c r="R34" s="55">
        <v>7.85</v>
      </c>
      <c r="S34" s="55">
        <v>2.9820000000000002</v>
      </c>
      <c r="T34" s="55">
        <v>7.63</v>
      </c>
      <c r="U34" s="55">
        <v>2.9820000000000002</v>
      </c>
      <c r="V34" s="55">
        <v>7.72</v>
      </c>
      <c r="W34" s="55">
        <v>2.9820000000000002</v>
      </c>
      <c r="X34" s="55">
        <v>7.4</v>
      </c>
      <c r="Y34" s="55">
        <v>2.9820000000000002</v>
      </c>
      <c r="Z34" s="55">
        <v>7.33</v>
      </c>
      <c r="AA34" s="55">
        <v>2.9820000000000002</v>
      </c>
      <c r="AB34" s="55">
        <v>7.17</v>
      </c>
      <c r="AC34" s="55">
        <v>2.9820000000000002</v>
      </c>
      <c r="AD34" s="55">
        <v>7.05</v>
      </c>
      <c r="AE34" s="55">
        <v>2.9820000000000002</v>
      </c>
      <c r="AF34" s="55">
        <v>6.45</v>
      </c>
    </row>
    <row r="35" spans="1:32" ht="15.75" customHeight="1">
      <c r="A35" s="55">
        <v>2.4</v>
      </c>
      <c r="B35" s="55">
        <v>6.73</v>
      </c>
      <c r="C35" s="55">
        <v>2.4</v>
      </c>
      <c r="D35" s="55">
        <v>6.5</v>
      </c>
      <c r="E35" s="55">
        <v>2.4</v>
      </c>
      <c r="F35" s="55">
        <v>6.68</v>
      </c>
      <c r="G35" s="55">
        <v>2.4</v>
      </c>
      <c r="H35" s="55">
        <v>6.73</v>
      </c>
      <c r="I35" s="55">
        <v>2.4</v>
      </c>
      <c r="J35" s="55">
        <v>6.9</v>
      </c>
      <c r="K35" s="55">
        <v>2.4</v>
      </c>
      <c r="L35" s="55">
        <v>6.67</v>
      </c>
      <c r="M35" s="55">
        <v>2.4</v>
      </c>
      <c r="N35" s="55">
        <v>6.93</v>
      </c>
      <c r="O35" s="55">
        <v>2.4</v>
      </c>
      <c r="P35" s="55">
        <v>6.48</v>
      </c>
      <c r="Q35" s="55">
        <v>2.4</v>
      </c>
      <c r="R35" s="55">
        <v>6.92</v>
      </c>
      <c r="S35" s="55">
        <v>2.4</v>
      </c>
      <c r="T35" s="55">
        <v>6.73</v>
      </c>
      <c r="U35" s="55">
        <v>2.4</v>
      </c>
      <c r="V35" s="55">
        <v>6.85</v>
      </c>
      <c r="W35" s="55">
        <v>2.4</v>
      </c>
      <c r="X35" s="55">
        <v>6.7</v>
      </c>
      <c r="Y35" s="55">
        <v>2.4</v>
      </c>
      <c r="Z35" s="55">
        <v>6.45</v>
      </c>
      <c r="AA35" s="55">
        <v>2.4</v>
      </c>
      <c r="AB35" s="55">
        <v>6.22</v>
      </c>
      <c r="AC35" s="55">
        <v>2.4</v>
      </c>
      <c r="AD35" s="55">
        <v>6.12</v>
      </c>
      <c r="AE35" s="55">
        <v>2.4</v>
      </c>
      <c r="AF35" s="55">
        <v>5.87</v>
      </c>
    </row>
    <row r="36" spans="1:32" ht="15.75" customHeight="1">
      <c r="A36" s="55">
        <v>1.891</v>
      </c>
      <c r="B36" s="55">
        <v>4.62</v>
      </c>
      <c r="C36" s="55">
        <v>1.891</v>
      </c>
      <c r="D36" s="55">
        <v>4.6500000000000004</v>
      </c>
      <c r="E36" s="55">
        <v>1.89</v>
      </c>
      <c r="F36" s="55">
        <v>4.7</v>
      </c>
      <c r="G36" s="55">
        <v>1.891</v>
      </c>
      <c r="H36" s="55">
        <v>4.75</v>
      </c>
      <c r="I36" s="55">
        <v>1.891</v>
      </c>
      <c r="J36" s="55">
        <v>4.88</v>
      </c>
      <c r="K36" s="55">
        <v>1.891</v>
      </c>
      <c r="L36" s="55">
        <v>4.82</v>
      </c>
      <c r="M36" s="55">
        <v>1.891</v>
      </c>
      <c r="N36" s="55">
        <v>4.75</v>
      </c>
      <c r="O36" s="55">
        <v>1.891</v>
      </c>
      <c r="P36" s="55">
        <v>4.62</v>
      </c>
      <c r="Q36" s="55">
        <v>1.891</v>
      </c>
      <c r="R36" s="55">
        <v>4.78</v>
      </c>
      <c r="S36" s="55">
        <v>1.891</v>
      </c>
      <c r="T36" s="55">
        <v>4.7300000000000004</v>
      </c>
      <c r="U36" s="55">
        <v>1.891</v>
      </c>
      <c r="V36" s="55">
        <v>4.8</v>
      </c>
      <c r="W36" s="55">
        <v>1.891</v>
      </c>
      <c r="X36" s="55">
        <v>4.68</v>
      </c>
      <c r="Y36" s="55">
        <v>1.891</v>
      </c>
      <c r="Z36" s="55">
        <v>4.62</v>
      </c>
      <c r="AA36" s="55">
        <v>1.891</v>
      </c>
      <c r="AB36" s="55">
        <v>4.3499999999999996</v>
      </c>
      <c r="AC36" s="55">
        <v>1.891</v>
      </c>
      <c r="AD36" s="55">
        <v>4.4000000000000004</v>
      </c>
      <c r="AE36" s="55">
        <v>1.891</v>
      </c>
      <c r="AF36" s="55">
        <v>4.13</v>
      </c>
    </row>
    <row r="37" spans="1:32" ht="15.75" customHeight="1">
      <c r="A37" s="55">
        <v>2.8149999999999999</v>
      </c>
      <c r="B37" s="55">
        <v>7.42</v>
      </c>
      <c r="C37" s="55">
        <v>2.8149999999999999</v>
      </c>
      <c r="D37" s="55">
        <v>7.25</v>
      </c>
      <c r="E37" s="55">
        <v>2.82</v>
      </c>
      <c r="F37" s="55">
        <v>7.32</v>
      </c>
      <c r="G37" s="55">
        <v>2.8149999999999999</v>
      </c>
      <c r="H37" s="55">
        <v>7.57</v>
      </c>
      <c r="I37" s="55">
        <v>2.8149999999999999</v>
      </c>
      <c r="J37" s="55">
        <v>7.62</v>
      </c>
      <c r="K37" s="55">
        <v>2.8149999999999999</v>
      </c>
      <c r="L37" s="55">
        <v>7.33</v>
      </c>
      <c r="M37" s="55">
        <v>2.8149999999999999</v>
      </c>
      <c r="N37" s="55">
        <v>7.53</v>
      </c>
      <c r="O37" s="55">
        <v>2.8149999999999999</v>
      </c>
      <c r="P37" s="55">
        <v>7.18</v>
      </c>
      <c r="Q37" s="55">
        <v>2.8149999999999999</v>
      </c>
      <c r="R37" s="55">
        <v>7.72</v>
      </c>
      <c r="S37" s="55">
        <v>2.8149999999999999</v>
      </c>
      <c r="T37" s="55">
        <v>7.45</v>
      </c>
      <c r="U37" s="55">
        <v>2.8149999999999999</v>
      </c>
      <c r="V37" s="55">
        <v>7.55</v>
      </c>
      <c r="W37" s="55">
        <v>2.8149999999999999</v>
      </c>
      <c r="X37" s="55">
        <v>7.25</v>
      </c>
      <c r="Y37" s="55">
        <v>2.8149999999999999</v>
      </c>
      <c r="Z37" s="55">
        <v>7.05</v>
      </c>
      <c r="AA37" s="55">
        <v>2.8149999999999999</v>
      </c>
      <c r="AB37" s="55">
        <v>6.78</v>
      </c>
      <c r="AC37" s="55">
        <v>2.8149999999999999</v>
      </c>
      <c r="AD37" s="55">
        <v>6.78</v>
      </c>
      <c r="AE37" s="55">
        <v>2.8149999999999999</v>
      </c>
      <c r="AF37" s="55">
        <v>6.43</v>
      </c>
    </row>
    <row r="38" spans="1:32" ht="15.75" customHeight="1">
      <c r="A38" s="55">
        <v>2.8580000000000001</v>
      </c>
      <c r="B38" s="55">
        <v>7.37</v>
      </c>
      <c r="C38" s="55">
        <v>2.8580000000000001</v>
      </c>
      <c r="D38" s="55">
        <v>7.15</v>
      </c>
      <c r="E38" s="55">
        <v>2.86</v>
      </c>
      <c r="F38" s="55">
        <v>7.28</v>
      </c>
      <c r="G38" s="55">
        <v>2.8580000000000001</v>
      </c>
      <c r="H38" s="55">
        <v>7.28</v>
      </c>
      <c r="I38" s="55">
        <v>2.8580000000000001</v>
      </c>
      <c r="J38" s="55">
        <v>7.52</v>
      </c>
      <c r="K38" s="55">
        <v>2.8580000000000001</v>
      </c>
      <c r="L38" s="55">
        <v>7.3</v>
      </c>
      <c r="M38" s="55">
        <v>2.8580000000000001</v>
      </c>
      <c r="N38" s="55">
        <v>7.45</v>
      </c>
      <c r="O38" s="55">
        <v>2.8580000000000001</v>
      </c>
      <c r="P38" s="55">
        <v>7.12</v>
      </c>
      <c r="Q38" s="55">
        <v>2.8580000000000001</v>
      </c>
      <c r="R38" s="55">
        <v>7.6</v>
      </c>
      <c r="S38" s="55">
        <v>2.8580000000000001</v>
      </c>
      <c r="T38" s="55">
        <v>7.33</v>
      </c>
      <c r="U38" s="55">
        <v>2.8580000000000001</v>
      </c>
      <c r="V38" s="55">
        <v>7.5</v>
      </c>
      <c r="W38" s="55">
        <v>2.8580000000000001</v>
      </c>
      <c r="X38" s="55">
        <v>7.28</v>
      </c>
      <c r="Y38" s="55">
        <v>2.8580000000000001</v>
      </c>
      <c r="Z38" s="55">
        <v>7.02</v>
      </c>
      <c r="AA38" s="55">
        <v>2.8580000000000001</v>
      </c>
      <c r="AB38" s="55">
        <v>6.75</v>
      </c>
      <c r="AC38" s="55">
        <v>2.8580000000000001</v>
      </c>
      <c r="AD38" s="55">
        <v>6.62</v>
      </c>
      <c r="AE38" s="55">
        <v>2.8580000000000001</v>
      </c>
      <c r="AF38" s="55">
        <v>6.37</v>
      </c>
    </row>
    <row r="39" spans="1:32" ht="15.75" customHeight="1">
      <c r="A39" s="55">
        <v>2.6709999999999998</v>
      </c>
      <c r="B39" s="55">
        <v>7.07</v>
      </c>
      <c r="C39" s="55">
        <v>2.6709999999999998</v>
      </c>
      <c r="D39" s="55">
        <v>6.9</v>
      </c>
      <c r="E39" s="55">
        <v>2.67</v>
      </c>
      <c r="F39" s="55">
        <v>6.95</v>
      </c>
      <c r="G39" s="55">
        <v>2.6709999999999998</v>
      </c>
      <c r="H39" s="55">
        <v>7.05</v>
      </c>
      <c r="I39" s="55">
        <v>2.6709999999999998</v>
      </c>
      <c r="J39" s="55">
        <v>7.22</v>
      </c>
      <c r="K39" s="55">
        <v>2.6709999999999998</v>
      </c>
      <c r="L39" s="55">
        <v>6.93</v>
      </c>
      <c r="M39" s="55">
        <v>2.6709999999999998</v>
      </c>
      <c r="N39" s="55">
        <v>7.15</v>
      </c>
      <c r="O39" s="55">
        <v>2.6709999999999998</v>
      </c>
      <c r="P39" s="55">
        <v>6.78</v>
      </c>
      <c r="Q39" s="55">
        <v>2.6709999999999998</v>
      </c>
      <c r="R39" s="55">
        <v>7.35</v>
      </c>
      <c r="S39" s="55">
        <v>2.6709999999999998</v>
      </c>
      <c r="T39" s="55">
        <v>7.1</v>
      </c>
      <c r="U39" s="55">
        <v>2.6709999999999998</v>
      </c>
      <c r="V39" s="55">
        <v>7.2</v>
      </c>
      <c r="W39" s="55">
        <v>2.6709999999999998</v>
      </c>
      <c r="X39" s="55">
        <v>6.9</v>
      </c>
      <c r="Y39" s="55">
        <v>2.6709999999999998</v>
      </c>
      <c r="Z39" s="55">
        <v>6.68</v>
      </c>
      <c r="AA39" s="55">
        <v>2.6709999999999998</v>
      </c>
      <c r="AB39" s="55">
        <v>6.45</v>
      </c>
      <c r="AC39" s="55">
        <v>2.6709999999999998</v>
      </c>
      <c r="AD39" s="55">
        <v>6.38</v>
      </c>
      <c r="AE39" s="55">
        <v>2.6709999999999998</v>
      </c>
      <c r="AF39" s="55">
        <v>6.08</v>
      </c>
    </row>
    <row r="40" spans="1:32" ht="15.75" customHeight="1">
      <c r="A40" s="55">
        <v>3.649</v>
      </c>
      <c r="B40" s="55">
        <v>7.43</v>
      </c>
      <c r="C40" s="55">
        <v>2.9710000000000001</v>
      </c>
      <c r="D40" s="55">
        <v>6.85</v>
      </c>
      <c r="E40" s="55">
        <v>2.97</v>
      </c>
      <c r="F40" s="55">
        <v>7.02</v>
      </c>
      <c r="G40" s="55">
        <v>3.649</v>
      </c>
      <c r="H40" s="55">
        <v>7.42</v>
      </c>
      <c r="I40" s="55">
        <v>3.649</v>
      </c>
      <c r="J40" s="55">
        <v>7.37</v>
      </c>
      <c r="K40" s="55">
        <v>3.649</v>
      </c>
      <c r="L40" s="55">
        <v>7.88</v>
      </c>
      <c r="M40" s="55">
        <v>2.9710000000000001</v>
      </c>
      <c r="N40" s="55">
        <v>8.83</v>
      </c>
      <c r="O40" s="55">
        <v>2.9710000000000001</v>
      </c>
      <c r="P40" s="55">
        <v>7.17</v>
      </c>
      <c r="Q40" s="55">
        <v>2.9710000000000001</v>
      </c>
      <c r="R40" s="55">
        <v>9.58</v>
      </c>
      <c r="S40" s="55">
        <v>2.9710000000000001</v>
      </c>
      <c r="T40" s="55">
        <v>7.77</v>
      </c>
      <c r="U40" s="55">
        <v>2.9710000000000001</v>
      </c>
      <c r="V40" s="55">
        <v>9.57</v>
      </c>
      <c r="W40" s="55">
        <v>2.9710000000000001</v>
      </c>
      <c r="X40" s="55">
        <v>8.52</v>
      </c>
      <c r="Y40" s="55">
        <v>2.9710000000000001</v>
      </c>
      <c r="Z40" s="55">
        <v>6.65</v>
      </c>
      <c r="AA40" s="55">
        <v>2.9710000000000001</v>
      </c>
      <c r="AB40" s="55">
        <v>6.33</v>
      </c>
      <c r="AC40" s="55">
        <v>2.9710000000000001</v>
      </c>
      <c r="AD40" s="55">
        <v>6.27</v>
      </c>
      <c r="AE40" s="55">
        <v>2.9710000000000001</v>
      </c>
      <c r="AF40" s="55">
        <v>6.2</v>
      </c>
    </row>
    <row r="41" spans="1:32" ht="15.75" customHeight="1">
      <c r="A41" s="55">
        <v>3.3620000000000001</v>
      </c>
      <c r="B41" s="55">
        <v>6.85</v>
      </c>
      <c r="C41" s="55">
        <v>2.5259999999999998</v>
      </c>
      <c r="D41" s="55">
        <v>6.02</v>
      </c>
      <c r="E41" s="55">
        <v>2.5299999999999998</v>
      </c>
      <c r="F41" s="55">
        <v>6.4</v>
      </c>
      <c r="G41" s="55">
        <v>2.5259999999999998</v>
      </c>
      <c r="H41" s="55">
        <v>8</v>
      </c>
      <c r="I41" s="55">
        <v>2.5259999999999998</v>
      </c>
      <c r="J41" s="55">
        <v>8.23</v>
      </c>
      <c r="K41" s="55">
        <v>2.5259999999999998</v>
      </c>
      <c r="L41" s="55">
        <v>8.4700000000000006</v>
      </c>
      <c r="M41" s="55">
        <v>2.5259999999999998</v>
      </c>
      <c r="N41" s="55">
        <v>8.1300000000000008</v>
      </c>
      <c r="O41" s="55">
        <v>2.5259999999999998</v>
      </c>
      <c r="P41" s="55">
        <v>6.62</v>
      </c>
      <c r="Q41" s="55">
        <v>2.5259999999999998</v>
      </c>
      <c r="R41" s="55">
        <v>8.6300000000000008</v>
      </c>
      <c r="S41" s="55">
        <v>2.5259999999999998</v>
      </c>
      <c r="T41" s="55">
        <v>6.87</v>
      </c>
      <c r="U41" s="55">
        <v>2.5259999999999998</v>
      </c>
      <c r="V41" s="55">
        <v>8.77</v>
      </c>
      <c r="W41" s="55">
        <v>2.5259999999999998</v>
      </c>
      <c r="X41" s="55">
        <v>7.68</v>
      </c>
      <c r="Y41" s="55">
        <v>2.5259999999999998</v>
      </c>
      <c r="Z41" s="55">
        <v>5.88</v>
      </c>
      <c r="AA41" s="55">
        <v>2.5259999999999998</v>
      </c>
      <c r="AB41" s="55">
        <v>5.32</v>
      </c>
      <c r="AC41" s="55">
        <v>2.5259999999999998</v>
      </c>
      <c r="AD41" s="55">
        <v>5.38</v>
      </c>
      <c r="AE41" s="55">
        <v>2.5259999999999998</v>
      </c>
      <c r="AF41" s="55">
        <v>5.25</v>
      </c>
    </row>
    <row r="42" spans="1:32" ht="15.75" customHeight="1">
      <c r="A42" s="55">
        <v>3.9409999999999998</v>
      </c>
      <c r="B42" s="55">
        <v>8.3699999999999992</v>
      </c>
      <c r="C42" s="55">
        <v>3.2629999999999999</v>
      </c>
      <c r="D42" s="55">
        <v>7.88</v>
      </c>
      <c r="E42" s="55">
        <v>3.26</v>
      </c>
      <c r="F42" s="55">
        <v>8.07</v>
      </c>
      <c r="G42" s="55">
        <v>3.9409999999999998</v>
      </c>
      <c r="H42" s="55">
        <v>8.35</v>
      </c>
      <c r="I42" s="55">
        <v>3.9409999999999998</v>
      </c>
      <c r="J42" s="55">
        <v>8.3000000000000007</v>
      </c>
      <c r="K42" s="55">
        <v>3.9409999999999998</v>
      </c>
      <c r="L42" s="55">
        <v>8.8000000000000007</v>
      </c>
      <c r="M42" s="55">
        <v>3.2629999999999999</v>
      </c>
      <c r="N42" s="55">
        <v>9.9700000000000006</v>
      </c>
      <c r="O42" s="55">
        <v>3.2629999999999999</v>
      </c>
      <c r="P42" s="55">
        <v>8.25</v>
      </c>
      <c r="Q42" s="55">
        <v>3.2629999999999999</v>
      </c>
      <c r="R42" s="55">
        <v>10.77</v>
      </c>
      <c r="S42" s="55">
        <v>3.2629999999999999</v>
      </c>
      <c r="T42" s="55">
        <v>8.7799999999999994</v>
      </c>
      <c r="U42" s="55">
        <v>3.2629999999999999</v>
      </c>
      <c r="V42" s="55">
        <v>10.75</v>
      </c>
      <c r="W42" s="55">
        <v>3.2629999999999999</v>
      </c>
      <c r="X42" s="55">
        <v>9.57</v>
      </c>
      <c r="Y42" s="55">
        <v>3.2629999999999999</v>
      </c>
      <c r="Z42" s="55">
        <v>7.8</v>
      </c>
      <c r="AA42" s="55">
        <v>3.2629999999999999</v>
      </c>
      <c r="AB42" s="55">
        <v>7.37</v>
      </c>
      <c r="AC42" s="55">
        <v>3.2629999999999999</v>
      </c>
      <c r="AD42" s="55">
        <v>7.33</v>
      </c>
      <c r="AE42" s="55">
        <v>3.2629999999999999</v>
      </c>
      <c r="AF42" s="55">
        <v>7.23</v>
      </c>
    </row>
    <row r="43" spans="1:32" ht="15.75" customHeight="1">
      <c r="A43" s="55">
        <v>4.9859999999999998</v>
      </c>
      <c r="B43" s="55">
        <v>10.17</v>
      </c>
      <c r="C43" s="55">
        <v>4.3259999999999996</v>
      </c>
      <c r="D43" s="55">
        <v>9.18</v>
      </c>
      <c r="E43" s="55">
        <v>4.33</v>
      </c>
      <c r="F43" s="55">
        <v>9.2200000000000006</v>
      </c>
      <c r="G43" s="55">
        <v>4.3259999999999996</v>
      </c>
      <c r="H43" s="55">
        <v>10.97</v>
      </c>
      <c r="I43" s="55">
        <v>4.3259999999999996</v>
      </c>
      <c r="J43" s="55">
        <v>11.48</v>
      </c>
      <c r="K43" s="55">
        <v>4.3259999999999996</v>
      </c>
      <c r="L43" s="55">
        <v>11.33</v>
      </c>
      <c r="M43" s="55">
        <v>4.3259999999999996</v>
      </c>
      <c r="N43" s="55">
        <v>10.48</v>
      </c>
      <c r="O43" s="55">
        <v>4.3259999999999996</v>
      </c>
      <c r="P43" s="55">
        <v>9.1199999999999992</v>
      </c>
      <c r="Q43" s="55">
        <v>4.3259999999999996</v>
      </c>
      <c r="R43" s="55">
        <v>11.6</v>
      </c>
      <c r="S43" s="55">
        <v>4.3259999999999996</v>
      </c>
      <c r="T43" s="55">
        <v>9.77</v>
      </c>
      <c r="U43" s="55">
        <v>4.3259999999999996</v>
      </c>
      <c r="V43" s="55">
        <v>11.67</v>
      </c>
      <c r="W43" s="55">
        <v>4.3259999999999996</v>
      </c>
      <c r="X43" s="55">
        <v>10.220000000000001</v>
      </c>
      <c r="Y43" s="55">
        <v>4.3259999999999996</v>
      </c>
      <c r="Z43" s="55">
        <v>8.5299999999999994</v>
      </c>
      <c r="AA43" s="55">
        <v>4.3259999999999996</v>
      </c>
      <c r="AB43" s="55">
        <v>8.3699999999999992</v>
      </c>
      <c r="AC43" s="55">
        <v>4.3259999999999996</v>
      </c>
      <c r="AD43" s="55">
        <v>8.58</v>
      </c>
      <c r="AE43" s="55">
        <v>4.3259999999999996</v>
      </c>
      <c r="AF43" s="55">
        <v>8.1999999999999993</v>
      </c>
    </row>
    <row r="44" spans="1:32" ht="15.75" customHeight="1">
      <c r="A44" s="55">
        <v>4.5869999999999997</v>
      </c>
      <c r="B44" s="55">
        <v>7.68</v>
      </c>
      <c r="C44" s="55">
        <v>4.5869999999999997</v>
      </c>
      <c r="D44" s="55">
        <v>7.55</v>
      </c>
      <c r="E44" s="55">
        <v>4.59</v>
      </c>
      <c r="F44" s="55">
        <v>7.53</v>
      </c>
      <c r="G44" s="55">
        <v>4.5869999999999997</v>
      </c>
      <c r="H44" s="55">
        <v>7.77</v>
      </c>
      <c r="I44" s="55">
        <v>4.5869999999999997</v>
      </c>
      <c r="J44" s="55">
        <v>7.88</v>
      </c>
      <c r="K44" s="55">
        <v>4.5869999999999997</v>
      </c>
      <c r="L44" s="55">
        <v>8.1</v>
      </c>
      <c r="M44" s="55">
        <v>4.5869999999999997</v>
      </c>
      <c r="N44" s="55">
        <v>8.2200000000000006</v>
      </c>
      <c r="O44" s="55">
        <v>4.5869999999999997</v>
      </c>
      <c r="P44" s="55">
        <v>7.55</v>
      </c>
      <c r="Q44" s="55">
        <v>4.5869999999999997</v>
      </c>
      <c r="R44" s="55">
        <v>9.6</v>
      </c>
      <c r="S44" s="55">
        <v>4.5869999999999997</v>
      </c>
      <c r="T44" s="55">
        <v>8.52</v>
      </c>
      <c r="U44" s="55">
        <v>4.5869999999999997</v>
      </c>
      <c r="V44" s="55">
        <v>10.57</v>
      </c>
      <c r="W44" s="55">
        <v>4.5869999999999997</v>
      </c>
      <c r="X44" s="55">
        <v>7.87</v>
      </c>
      <c r="Y44" s="55">
        <v>4.5869999999999997</v>
      </c>
      <c r="Z44" s="55">
        <v>7.43</v>
      </c>
      <c r="AA44" s="55">
        <v>4.5869999999999997</v>
      </c>
      <c r="AB44" s="55">
        <v>6.9</v>
      </c>
      <c r="AC44" s="55">
        <v>4.5869999999999997</v>
      </c>
      <c r="AD44" s="55">
        <v>7.07</v>
      </c>
      <c r="AE44" s="55">
        <v>4.5869999999999997</v>
      </c>
      <c r="AF44" s="55">
        <v>6.83</v>
      </c>
    </row>
    <row r="45" spans="1:32" ht="15.75" customHeight="1">
      <c r="A45" s="55">
        <v>4.9690000000000003</v>
      </c>
      <c r="B45" s="55">
        <v>8.33</v>
      </c>
      <c r="C45" s="55">
        <v>4.9690000000000003</v>
      </c>
      <c r="D45" s="55">
        <v>8.1</v>
      </c>
      <c r="E45" s="55">
        <v>4.97</v>
      </c>
      <c r="F45" s="55">
        <v>8.1</v>
      </c>
      <c r="G45" s="55">
        <v>4.9690000000000003</v>
      </c>
      <c r="H45" s="55">
        <v>8.3699999999999992</v>
      </c>
      <c r="I45" s="55">
        <v>4.9690000000000003</v>
      </c>
      <c r="J45" s="55">
        <v>8.42</v>
      </c>
      <c r="K45" s="55">
        <v>4.9690000000000003</v>
      </c>
      <c r="L45" s="55">
        <v>8.6</v>
      </c>
      <c r="M45" s="55">
        <v>4.9690000000000003</v>
      </c>
      <c r="N45" s="55">
        <v>8.75</v>
      </c>
      <c r="O45" s="55">
        <v>4.9690000000000003</v>
      </c>
      <c r="P45" s="55">
        <v>8.08</v>
      </c>
      <c r="Q45" s="55">
        <v>4.9690000000000003</v>
      </c>
      <c r="R45" s="55">
        <v>10.029999999999999</v>
      </c>
      <c r="S45" s="55">
        <v>4.9690000000000003</v>
      </c>
      <c r="T45" s="55">
        <v>8.92</v>
      </c>
      <c r="U45" s="55">
        <v>4.9690000000000003</v>
      </c>
      <c r="V45" s="55">
        <v>11</v>
      </c>
      <c r="W45" s="55">
        <v>4.9690000000000003</v>
      </c>
      <c r="X45" s="55">
        <v>8.27</v>
      </c>
      <c r="Y45" s="55">
        <v>4.9690000000000003</v>
      </c>
      <c r="Z45" s="55">
        <v>7.83</v>
      </c>
      <c r="AA45" s="55">
        <v>4.9690000000000003</v>
      </c>
      <c r="AB45" s="55">
        <v>7.37</v>
      </c>
      <c r="AC45" s="55">
        <v>4.9690000000000003</v>
      </c>
      <c r="AD45" s="55">
        <v>7.52</v>
      </c>
      <c r="AE45" s="55">
        <v>4.9690000000000003</v>
      </c>
      <c r="AF45" s="55">
        <v>7.33</v>
      </c>
    </row>
    <row r="46" spans="1:32" ht="15.75" customHeight="1">
      <c r="A46" s="55">
        <v>5.88</v>
      </c>
      <c r="B46" s="55">
        <v>10.220000000000001</v>
      </c>
      <c r="C46" s="55">
        <v>5.88</v>
      </c>
      <c r="D46" s="55">
        <v>10.130000000000001</v>
      </c>
      <c r="E46" s="55">
        <v>5.88</v>
      </c>
      <c r="F46" s="55">
        <v>10.07</v>
      </c>
      <c r="G46" s="55">
        <v>5.88</v>
      </c>
      <c r="H46" s="55">
        <v>10.38</v>
      </c>
      <c r="I46" s="55">
        <v>5.88</v>
      </c>
      <c r="J46" s="55">
        <v>10.4</v>
      </c>
      <c r="K46" s="55">
        <v>5.88</v>
      </c>
      <c r="L46" s="55">
        <v>10.45</v>
      </c>
      <c r="M46" s="55">
        <v>5.88</v>
      </c>
      <c r="N46" s="55">
        <v>10.65</v>
      </c>
      <c r="O46" s="55">
        <v>5.88</v>
      </c>
      <c r="P46" s="55">
        <v>10</v>
      </c>
      <c r="Q46" s="55">
        <v>5.88</v>
      </c>
      <c r="R46" s="55">
        <v>12.08</v>
      </c>
      <c r="S46" s="55">
        <v>5.88</v>
      </c>
      <c r="T46" s="55">
        <v>10.85</v>
      </c>
      <c r="U46" s="55">
        <v>5.88</v>
      </c>
      <c r="V46" s="55">
        <v>12.9</v>
      </c>
      <c r="W46" s="55">
        <v>5.88</v>
      </c>
      <c r="X46" s="55">
        <v>10.199999999999999</v>
      </c>
      <c r="Y46" s="55">
        <v>5.88</v>
      </c>
      <c r="Z46" s="55">
        <v>9.7799999999999994</v>
      </c>
      <c r="AA46" s="55">
        <v>5.88</v>
      </c>
      <c r="AB46" s="55">
        <v>9.35</v>
      </c>
      <c r="AC46" s="55">
        <v>5.88</v>
      </c>
      <c r="AD46" s="55">
        <v>9.52</v>
      </c>
      <c r="AE46" s="55">
        <v>5.88</v>
      </c>
      <c r="AF46" s="55">
        <v>9.33</v>
      </c>
    </row>
    <row r="47" spans="1:32" ht="15.75" customHeight="1">
      <c r="A47" s="55">
        <v>5.3460000000000001</v>
      </c>
      <c r="B47" s="55">
        <v>9</v>
      </c>
      <c r="C47" s="55">
        <v>5.3460000000000001</v>
      </c>
      <c r="D47" s="55">
        <v>9.02</v>
      </c>
      <c r="E47" s="55">
        <v>5.35</v>
      </c>
      <c r="F47" s="55">
        <v>8.93</v>
      </c>
      <c r="G47" s="55">
        <v>5.3460000000000001</v>
      </c>
      <c r="H47" s="55">
        <v>9.1199999999999992</v>
      </c>
      <c r="I47" s="55">
        <v>5.3460000000000001</v>
      </c>
      <c r="J47" s="55">
        <v>9.25</v>
      </c>
      <c r="K47" s="55">
        <v>5.3460000000000001</v>
      </c>
      <c r="L47" s="55">
        <v>9.3800000000000008</v>
      </c>
      <c r="M47" s="55">
        <v>5.3460000000000001</v>
      </c>
      <c r="N47" s="55">
        <v>9.48</v>
      </c>
      <c r="O47" s="55">
        <v>5.3460000000000001</v>
      </c>
      <c r="P47" s="55">
        <v>8.8699999999999992</v>
      </c>
      <c r="Q47" s="55">
        <v>5.3460000000000001</v>
      </c>
      <c r="R47" s="55">
        <v>10.98</v>
      </c>
      <c r="S47" s="55">
        <v>5.3460000000000001</v>
      </c>
      <c r="T47" s="55">
        <v>9.8699999999999992</v>
      </c>
      <c r="U47" s="55">
        <v>5.3460000000000001</v>
      </c>
      <c r="V47" s="55">
        <v>11.8</v>
      </c>
      <c r="W47" s="55">
        <v>5.3460000000000001</v>
      </c>
      <c r="X47" s="55">
        <v>9.23</v>
      </c>
      <c r="Y47" s="55">
        <v>5.3460000000000001</v>
      </c>
      <c r="Z47" s="55">
        <v>8.8699999999999992</v>
      </c>
      <c r="AA47" s="55">
        <v>5.3460000000000001</v>
      </c>
      <c r="AB47" s="55">
        <v>8.3000000000000007</v>
      </c>
      <c r="AC47" s="55">
        <v>5.3460000000000001</v>
      </c>
      <c r="AD47" s="55">
        <v>8.4700000000000006</v>
      </c>
      <c r="AE47" s="55">
        <v>5.3460000000000001</v>
      </c>
      <c r="AF47" s="55">
        <v>8.2799999999999994</v>
      </c>
    </row>
    <row r="48" spans="1:32" ht="15.75" customHeight="1">
      <c r="A48" s="55">
        <v>5.3559999999999999</v>
      </c>
      <c r="B48" s="55">
        <v>10.62</v>
      </c>
      <c r="C48" s="55">
        <v>4.6959999999999997</v>
      </c>
      <c r="D48" s="55">
        <v>9.73</v>
      </c>
      <c r="E48" s="55">
        <v>4.7</v>
      </c>
      <c r="F48" s="55">
        <v>9.83</v>
      </c>
      <c r="G48" s="55">
        <v>4.6959999999999997</v>
      </c>
      <c r="H48" s="55">
        <v>11.62</v>
      </c>
      <c r="I48" s="55">
        <v>4.6959999999999997</v>
      </c>
      <c r="J48" s="55">
        <v>12.2</v>
      </c>
      <c r="K48" s="55">
        <v>4.6959999999999997</v>
      </c>
      <c r="L48" s="55">
        <v>12.07</v>
      </c>
      <c r="M48" s="55">
        <v>4.6959999999999997</v>
      </c>
      <c r="N48" s="55">
        <v>11.23</v>
      </c>
      <c r="O48" s="55">
        <v>4.6959999999999997</v>
      </c>
      <c r="P48" s="55">
        <v>9.83</v>
      </c>
      <c r="Q48" s="55">
        <v>4.6959999999999997</v>
      </c>
      <c r="R48" s="55">
        <v>12.32</v>
      </c>
      <c r="S48" s="55">
        <v>4.6959999999999997</v>
      </c>
      <c r="T48" s="55">
        <v>10.28</v>
      </c>
      <c r="U48" s="55">
        <v>4.6959999999999997</v>
      </c>
      <c r="V48" s="55">
        <v>12.33</v>
      </c>
      <c r="W48" s="55">
        <v>4.6959999999999997</v>
      </c>
      <c r="X48" s="55">
        <v>11.02</v>
      </c>
      <c r="Y48" s="55">
        <v>4.6959999999999997</v>
      </c>
      <c r="Z48" s="55">
        <v>9.23</v>
      </c>
      <c r="AA48" s="55">
        <v>4.6959999999999997</v>
      </c>
      <c r="AB48" s="55">
        <v>9.07</v>
      </c>
      <c r="AC48" s="55">
        <v>4.6959999999999997</v>
      </c>
      <c r="AD48" s="55">
        <v>9.23</v>
      </c>
      <c r="AE48" s="55">
        <v>4.6959999999999997</v>
      </c>
      <c r="AF48" s="55">
        <v>8.8699999999999992</v>
      </c>
    </row>
    <row r="49" spans="1:32" ht="15.75" customHeight="1">
      <c r="A49" s="55">
        <v>3.6469999999999998</v>
      </c>
      <c r="B49" s="55">
        <v>10.28</v>
      </c>
      <c r="C49" s="55">
        <v>3.6469999999999998</v>
      </c>
      <c r="D49" s="55">
        <v>7.3</v>
      </c>
      <c r="E49" s="55">
        <v>3.65</v>
      </c>
      <c r="F49" s="55">
        <v>7.5</v>
      </c>
      <c r="G49" s="55">
        <v>3.6469999999999998</v>
      </c>
      <c r="H49" s="55">
        <v>9.2799999999999994</v>
      </c>
      <c r="I49" s="55">
        <v>3.6469999999999998</v>
      </c>
      <c r="J49" s="55">
        <v>9.9</v>
      </c>
      <c r="K49" s="55">
        <v>3.6469999999999998</v>
      </c>
      <c r="L49" s="55">
        <v>9.82</v>
      </c>
      <c r="M49" s="55">
        <v>3.6469999999999998</v>
      </c>
      <c r="N49" s="55">
        <v>9.02</v>
      </c>
      <c r="O49" s="55">
        <v>3.6469999999999998</v>
      </c>
      <c r="P49" s="55">
        <v>7.53</v>
      </c>
      <c r="Q49" s="55">
        <v>3.6469999999999998</v>
      </c>
      <c r="R49" s="55">
        <v>9.9700000000000006</v>
      </c>
      <c r="S49" s="55">
        <v>3.6469999999999998</v>
      </c>
      <c r="T49" s="55">
        <v>8.1</v>
      </c>
      <c r="U49" s="55">
        <v>3.6469999999999998</v>
      </c>
      <c r="V49" s="55">
        <v>10.029999999999999</v>
      </c>
      <c r="W49" s="55">
        <v>3.6469999999999998</v>
      </c>
      <c r="X49" s="55">
        <v>8.65</v>
      </c>
      <c r="Y49" s="55">
        <v>3.6469999999999998</v>
      </c>
      <c r="Z49" s="55">
        <v>7.02</v>
      </c>
      <c r="AA49" s="55">
        <v>3.6469999999999998</v>
      </c>
      <c r="AB49" s="55">
        <v>6.73</v>
      </c>
      <c r="AC49" s="55">
        <v>3.6469999999999998</v>
      </c>
      <c r="AD49" s="55">
        <v>6.95</v>
      </c>
      <c r="AE49" s="55">
        <v>3.6469999999999998</v>
      </c>
      <c r="AF49" s="55">
        <v>6.52</v>
      </c>
    </row>
    <row r="50" spans="1:32" ht="15.75" customHeight="1">
      <c r="A50" s="55">
        <v>3.9980000000000002</v>
      </c>
      <c r="B50" s="55">
        <v>8.18</v>
      </c>
      <c r="C50" s="55">
        <v>3.3380000000000001</v>
      </c>
      <c r="D50" s="55">
        <v>7.02</v>
      </c>
      <c r="E50" s="55">
        <v>3.34</v>
      </c>
      <c r="F50" s="55">
        <v>7</v>
      </c>
      <c r="G50" s="55">
        <v>3.3380000000000001</v>
      </c>
      <c r="H50" s="55">
        <v>8.9499999999999993</v>
      </c>
      <c r="I50" s="55">
        <v>3.3380000000000001</v>
      </c>
      <c r="J50" s="55">
        <v>9.4</v>
      </c>
      <c r="K50" s="55">
        <v>3.3380000000000001</v>
      </c>
      <c r="L50" s="55">
        <v>9.6999999999999993</v>
      </c>
      <c r="M50" s="55">
        <v>3.3380000000000001</v>
      </c>
      <c r="N50" s="55">
        <v>8.75</v>
      </c>
      <c r="O50" s="55">
        <v>3.3380000000000001</v>
      </c>
      <c r="P50" s="55">
        <v>7.22</v>
      </c>
      <c r="Q50" s="55">
        <v>3.3380000000000001</v>
      </c>
      <c r="R50" s="55">
        <v>9.7799999999999994</v>
      </c>
      <c r="S50" s="55">
        <v>3.3380000000000001</v>
      </c>
      <c r="T50" s="55">
        <v>7.8</v>
      </c>
      <c r="U50" s="55">
        <v>3.3380000000000001</v>
      </c>
      <c r="V50" s="55">
        <v>9.9</v>
      </c>
      <c r="W50" s="55">
        <v>3.3380000000000001</v>
      </c>
      <c r="X50" s="55">
        <v>8.4700000000000006</v>
      </c>
      <c r="Y50" s="55">
        <v>3.3380000000000001</v>
      </c>
      <c r="Z50" s="55">
        <v>6.87</v>
      </c>
      <c r="AA50" s="55">
        <v>3.3380000000000001</v>
      </c>
      <c r="AB50" s="55">
        <v>6.47</v>
      </c>
      <c r="AC50" s="55">
        <v>3.3380000000000001</v>
      </c>
      <c r="AD50" s="55">
        <v>6.78</v>
      </c>
      <c r="AE50" s="55">
        <v>3.3380000000000001</v>
      </c>
      <c r="AF50" s="55">
        <v>6.58</v>
      </c>
    </row>
    <row r="51" spans="1:32" ht="15.75" customHeight="1">
      <c r="A51" s="55">
        <v>2.738</v>
      </c>
      <c r="B51" s="55">
        <v>8.9700000000000006</v>
      </c>
      <c r="C51" s="55">
        <v>2.738</v>
      </c>
      <c r="D51" s="55">
        <v>5.97</v>
      </c>
      <c r="E51" s="55">
        <v>2.74</v>
      </c>
      <c r="F51" s="55">
        <v>6</v>
      </c>
      <c r="G51" s="55">
        <v>2.738</v>
      </c>
      <c r="H51" s="55">
        <v>7.97</v>
      </c>
      <c r="I51" s="55">
        <v>2.738</v>
      </c>
      <c r="J51" s="55">
        <v>8.3800000000000008</v>
      </c>
      <c r="K51" s="55">
        <v>2.738</v>
      </c>
      <c r="L51" s="55">
        <v>8.6199999999999992</v>
      </c>
      <c r="M51" s="55">
        <v>2.738</v>
      </c>
      <c r="N51" s="55">
        <v>7.82</v>
      </c>
      <c r="O51" s="55">
        <v>2.738</v>
      </c>
      <c r="P51" s="55">
        <v>6.23</v>
      </c>
      <c r="Q51" s="55">
        <v>2.738</v>
      </c>
      <c r="R51" s="55">
        <v>8.68</v>
      </c>
      <c r="S51" s="55">
        <v>2.738</v>
      </c>
      <c r="T51" s="55">
        <v>6.85</v>
      </c>
      <c r="U51" s="55">
        <v>2.738</v>
      </c>
      <c r="V51" s="55">
        <v>8.9700000000000006</v>
      </c>
      <c r="W51" s="55">
        <v>2.738</v>
      </c>
      <c r="X51" s="55">
        <v>7.45</v>
      </c>
      <c r="Y51" s="55">
        <v>2.738</v>
      </c>
      <c r="Z51" s="55">
        <v>5.82</v>
      </c>
      <c r="AA51" s="55">
        <v>2.738</v>
      </c>
      <c r="AB51" s="55">
        <v>5.38</v>
      </c>
      <c r="AC51" s="55">
        <v>2.738</v>
      </c>
      <c r="AD51" s="55">
        <v>5.73</v>
      </c>
      <c r="AE51" s="55">
        <v>2.738</v>
      </c>
      <c r="AF51" s="55">
        <v>5.55</v>
      </c>
    </row>
    <row r="52" spans="1:32" ht="15.75" customHeight="1">
      <c r="A52" s="55">
        <v>4.3940000000000001</v>
      </c>
      <c r="B52" s="55">
        <v>9.07</v>
      </c>
      <c r="C52" s="55">
        <v>3.734</v>
      </c>
      <c r="D52" s="55">
        <v>7.72</v>
      </c>
      <c r="E52" s="55">
        <v>3.73</v>
      </c>
      <c r="F52" s="55">
        <v>7.77</v>
      </c>
      <c r="G52" s="55">
        <v>3.734</v>
      </c>
      <c r="H52" s="55">
        <v>9.82</v>
      </c>
      <c r="I52" s="55">
        <v>3.734</v>
      </c>
      <c r="J52" s="55">
        <v>10.220000000000001</v>
      </c>
      <c r="K52" s="55">
        <v>3.734</v>
      </c>
      <c r="L52" s="55">
        <v>10.38</v>
      </c>
      <c r="M52" s="55">
        <v>3.734</v>
      </c>
      <c r="N52" s="55">
        <v>9.6199999999999992</v>
      </c>
      <c r="O52" s="55">
        <v>3.734</v>
      </c>
      <c r="P52" s="55">
        <v>8.0299999999999994</v>
      </c>
      <c r="Q52" s="55">
        <v>3.734</v>
      </c>
      <c r="R52" s="55">
        <v>10.78</v>
      </c>
      <c r="S52" s="55">
        <v>3.734</v>
      </c>
      <c r="T52" s="55">
        <v>8.57</v>
      </c>
      <c r="U52" s="55">
        <v>3.734</v>
      </c>
      <c r="V52" s="55">
        <v>10.62</v>
      </c>
      <c r="W52" s="55">
        <v>3.734</v>
      </c>
      <c r="X52" s="55">
        <v>9.32</v>
      </c>
      <c r="Y52" s="55">
        <v>3.734</v>
      </c>
      <c r="Z52" s="55">
        <v>7.65</v>
      </c>
      <c r="AA52" s="55">
        <v>3.734</v>
      </c>
      <c r="AB52" s="55">
        <v>7.23</v>
      </c>
      <c r="AC52" s="55">
        <v>3.734</v>
      </c>
      <c r="AD52" s="55">
        <v>7.32</v>
      </c>
      <c r="AE52" s="55">
        <v>3.734</v>
      </c>
      <c r="AF52" s="55">
        <v>7.08</v>
      </c>
    </row>
    <row r="53" spans="1:32" ht="15.75" customHeight="1">
      <c r="A53" s="55">
        <v>4.8280000000000003</v>
      </c>
      <c r="B53" s="55">
        <v>9.67</v>
      </c>
      <c r="C53" s="55">
        <v>4.1680000000000001</v>
      </c>
      <c r="D53" s="55">
        <v>8.1999999999999993</v>
      </c>
      <c r="E53" s="55">
        <v>4.17</v>
      </c>
      <c r="F53" s="55">
        <v>8.25</v>
      </c>
      <c r="G53" s="55">
        <v>4.1680000000000001</v>
      </c>
      <c r="H53" s="55">
        <v>10.42</v>
      </c>
      <c r="I53" s="55">
        <v>4.1680000000000001</v>
      </c>
      <c r="J53" s="55">
        <v>10.62</v>
      </c>
      <c r="K53" s="55">
        <v>4.1680000000000001</v>
      </c>
      <c r="L53" s="55">
        <v>10.83</v>
      </c>
      <c r="M53" s="55">
        <v>4.1680000000000001</v>
      </c>
      <c r="N53" s="55">
        <v>10.08</v>
      </c>
      <c r="O53" s="55">
        <v>4.1680000000000001</v>
      </c>
      <c r="P53" s="55">
        <v>8.57</v>
      </c>
      <c r="Q53" s="55">
        <v>4.1680000000000001</v>
      </c>
      <c r="R53" s="55">
        <v>11.27</v>
      </c>
      <c r="S53" s="55">
        <v>4.1680000000000001</v>
      </c>
      <c r="T53" s="55">
        <v>9.1</v>
      </c>
      <c r="U53" s="55">
        <v>4.1680000000000001</v>
      </c>
      <c r="V53" s="55">
        <v>11.07</v>
      </c>
      <c r="W53" s="55">
        <v>4.1680000000000001</v>
      </c>
      <c r="X53" s="55">
        <v>9.8000000000000007</v>
      </c>
      <c r="Y53" s="55">
        <v>4.1680000000000001</v>
      </c>
      <c r="Z53" s="55">
        <v>8.1</v>
      </c>
      <c r="AA53" s="55">
        <v>4.1680000000000001</v>
      </c>
      <c r="AB53" s="55">
        <v>7.68</v>
      </c>
      <c r="AC53" s="55">
        <v>4.1680000000000001</v>
      </c>
      <c r="AD53" s="55">
        <v>7.77</v>
      </c>
      <c r="AE53" s="55">
        <v>4.1680000000000001</v>
      </c>
      <c r="AF53" s="55">
        <v>7.55</v>
      </c>
    </row>
    <row r="54" spans="1:32" ht="15.75" customHeight="1">
      <c r="A54" s="55">
        <v>4.7089999999999996</v>
      </c>
      <c r="B54" s="55">
        <v>12.28</v>
      </c>
      <c r="C54" s="55">
        <v>4.7089999999999996</v>
      </c>
      <c r="D54" s="55">
        <v>9.2200000000000006</v>
      </c>
      <c r="E54" s="55">
        <v>4.71</v>
      </c>
      <c r="F54" s="55">
        <v>9.2200000000000006</v>
      </c>
      <c r="G54" s="55">
        <v>4.7089999999999996</v>
      </c>
      <c r="H54" s="55">
        <v>11.45</v>
      </c>
      <c r="I54" s="55">
        <v>4.7089999999999996</v>
      </c>
      <c r="J54" s="55">
        <v>11.55</v>
      </c>
      <c r="K54" s="55">
        <v>4.7089999999999996</v>
      </c>
      <c r="L54" s="55">
        <v>11.77</v>
      </c>
      <c r="M54" s="55">
        <v>4.7089999999999996</v>
      </c>
      <c r="N54" s="55">
        <v>11.05</v>
      </c>
      <c r="O54" s="55">
        <v>4.7089999999999996</v>
      </c>
      <c r="P54" s="55">
        <v>9.52</v>
      </c>
      <c r="Q54" s="55">
        <v>4.7089999999999996</v>
      </c>
      <c r="R54" s="55">
        <v>12.23</v>
      </c>
      <c r="S54" s="55">
        <v>4.7089999999999996</v>
      </c>
      <c r="T54" s="55">
        <v>10</v>
      </c>
      <c r="U54" s="55">
        <v>4.7089999999999996</v>
      </c>
      <c r="V54" s="55">
        <v>11.88</v>
      </c>
      <c r="W54" s="55">
        <v>4.7089999999999996</v>
      </c>
      <c r="X54" s="55">
        <v>10.73</v>
      </c>
      <c r="Y54" s="55">
        <v>4.7089999999999996</v>
      </c>
      <c r="Z54" s="55">
        <v>9.02</v>
      </c>
      <c r="AA54" s="55">
        <v>4.7089999999999996</v>
      </c>
      <c r="AB54" s="55">
        <v>8.58</v>
      </c>
      <c r="AC54" s="55">
        <v>4.7089999999999996</v>
      </c>
      <c r="AD54" s="55">
        <v>8.73</v>
      </c>
      <c r="AE54" s="55">
        <v>4.7089999999999996</v>
      </c>
      <c r="AF54" s="55">
        <v>8.5500000000000007</v>
      </c>
    </row>
    <row r="55" spans="1:32" ht="15.75" customHeight="1">
      <c r="A55" s="55">
        <v>5.7889999999999997</v>
      </c>
      <c r="B55" s="55">
        <v>11.57</v>
      </c>
      <c r="C55" s="55">
        <v>5.1289999999999996</v>
      </c>
      <c r="D55" s="55">
        <v>10.220000000000001</v>
      </c>
      <c r="E55" s="55">
        <v>5.13</v>
      </c>
      <c r="F55" s="55">
        <v>10.27</v>
      </c>
      <c r="G55" s="55">
        <v>5.1289999999999996</v>
      </c>
      <c r="H55" s="55">
        <v>12.37</v>
      </c>
      <c r="I55" s="55">
        <v>5.1289999999999996</v>
      </c>
      <c r="J55" s="55">
        <v>12.6</v>
      </c>
      <c r="K55" s="55">
        <v>5.1289999999999996</v>
      </c>
      <c r="L55" s="55">
        <v>12.72</v>
      </c>
      <c r="M55" s="55">
        <v>5.1289999999999996</v>
      </c>
      <c r="N55" s="55">
        <v>12.02</v>
      </c>
      <c r="O55" s="55">
        <v>5.1289999999999996</v>
      </c>
      <c r="P55" s="55">
        <v>10.37</v>
      </c>
      <c r="Q55" s="55">
        <v>5.1289999999999996</v>
      </c>
      <c r="R55" s="55">
        <v>13.28</v>
      </c>
      <c r="S55" s="55">
        <v>5.1289999999999996</v>
      </c>
      <c r="T55" s="55">
        <v>11.13</v>
      </c>
      <c r="U55" s="55">
        <v>5.1289999999999996</v>
      </c>
      <c r="V55" s="55">
        <v>12.83</v>
      </c>
      <c r="W55" s="55">
        <v>5.1289999999999996</v>
      </c>
      <c r="X55" s="55">
        <v>11.77</v>
      </c>
      <c r="Y55" s="55">
        <v>5.1289999999999996</v>
      </c>
      <c r="Z55" s="55">
        <v>9.9499999999999993</v>
      </c>
      <c r="AA55" s="55">
        <v>5.1289999999999996</v>
      </c>
      <c r="AB55" s="55">
        <v>9.57</v>
      </c>
      <c r="AC55" s="55">
        <v>5.1289999999999996</v>
      </c>
      <c r="AD55" s="55">
        <v>9.6999999999999993</v>
      </c>
      <c r="AE55" s="55">
        <v>5.1289999999999996</v>
      </c>
      <c r="AF55" s="55">
        <v>9.57</v>
      </c>
    </row>
    <row r="56" spans="1:32" ht="15.75" customHeight="1">
      <c r="A56" s="55">
        <v>7.5579999999999998</v>
      </c>
      <c r="B56" s="55">
        <v>17.170000000000002</v>
      </c>
      <c r="C56" s="55">
        <v>7.5579999999999998</v>
      </c>
      <c r="D56" s="55">
        <v>14.07</v>
      </c>
      <c r="E56" s="55">
        <v>7.56</v>
      </c>
      <c r="F56" s="55">
        <v>14.2</v>
      </c>
      <c r="G56" s="55">
        <v>7.5579999999999998</v>
      </c>
      <c r="H56" s="55">
        <v>16.43</v>
      </c>
      <c r="I56" s="55">
        <v>7.5579999999999998</v>
      </c>
      <c r="J56" s="55">
        <v>16.72</v>
      </c>
      <c r="K56" s="55">
        <v>7.5579999999999998</v>
      </c>
      <c r="L56" s="55">
        <v>16.43</v>
      </c>
      <c r="M56" s="55">
        <v>7.5579999999999998</v>
      </c>
      <c r="N56" s="55">
        <v>15.63</v>
      </c>
      <c r="O56" s="55">
        <v>7.5579999999999998</v>
      </c>
      <c r="P56" s="55">
        <v>14.32</v>
      </c>
      <c r="Q56" s="55">
        <v>7.5579999999999998</v>
      </c>
      <c r="R56" s="55">
        <v>17.149999999999999</v>
      </c>
      <c r="S56" s="55">
        <v>7.5579999999999998</v>
      </c>
      <c r="T56" s="55">
        <v>14.48</v>
      </c>
      <c r="U56" s="55">
        <v>7.5579999999999998</v>
      </c>
      <c r="V56" s="55">
        <v>16.329999999999998</v>
      </c>
      <c r="W56" s="55">
        <v>7.5579999999999998</v>
      </c>
      <c r="X56" s="55">
        <v>15.18</v>
      </c>
      <c r="Y56" s="55">
        <v>7.5579999999999998</v>
      </c>
      <c r="Z56" s="55">
        <v>13.72</v>
      </c>
      <c r="AA56" s="55">
        <v>7.5579999999999998</v>
      </c>
      <c r="AB56" s="55">
        <v>13.17</v>
      </c>
      <c r="AC56" s="55">
        <v>7.5579999999999998</v>
      </c>
      <c r="AD56" s="55">
        <v>13.48</v>
      </c>
      <c r="AE56" s="55">
        <v>7.5579999999999998</v>
      </c>
      <c r="AF56" s="55">
        <v>13.48</v>
      </c>
    </row>
    <row r="57" spans="1:32" ht="15.75" customHeight="1">
      <c r="A57" s="55">
        <v>7.93</v>
      </c>
      <c r="B57" s="55">
        <v>17.829999999999998</v>
      </c>
      <c r="C57" s="55">
        <v>7.93</v>
      </c>
      <c r="D57" s="55">
        <v>14.82</v>
      </c>
      <c r="E57" s="55">
        <v>7.93</v>
      </c>
      <c r="F57" s="55">
        <v>15.02</v>
      </c>
      <c r="G57" s="55">
        <v>7.93</v>
      </c>
      <c r="H57" s="55">
        <v>17.05</v>
      </c>
      <c r="I57" s="55">
        <v>7.93</v>
      </c>
      <c r="J57" s="55">
        <v>17.47</v>
      </c>
      <c r="K57" s="55">
        <v>7.93</v>
      </c>
      <c r="L57" s="55">
        <v>17.170000000000002</v>
      </c>
      <c r="M57" s="55">
        <v>7.93</v>
      </c>
      <c r="N57" s="55">
        <v>16.420000000000002</v>
      </c>
      <c r="O57" s="55">
        <v>7.93</v>
      </c>
      <c r="P57" s="55">
        <v>15.1</v>
      </c>
      <c r="Q57" s="55">
        <v>7.93</v>
      </c>
      <c r="R57" s="55">
        <v>17.899999999999999</v>
      </c>
      <c r="S57" s="55">
        <v>7.93</v>
      </c>
      <c r="T57" s="55">
        <v>15.32</v>
      </c>
      <c r="U57" s="55">
        <v>7.93</v>
      </c>
      <c r="V57" s="55">
        <v>17.12</v>
      </c>
      <c r="W57" s="55">
        <v>7.93</v>
      </c>
      <c r="X57" s="55">
        <v>15.95</v>
      </c>
      <c r="Y57" s="55">
        <v>7.93</v>
      </c>
      <c r="Z57" s="55">
        <v>14.52</v>
      </c>
      <c r="AA57" s="55">
        <v>7.93</v>
      </c>
      <c r="AB57" s="55">
        <v>13.9</v>
      </c>
      <c r="AC57" s="55">
        <v>7.93</v>
      </c>
      <c r="AD57" s="55">
        <v>14.22</v>
      </c>
      <c r="AE57" s="55">
        <v>7.93</v>
      </c>
      <c r="AF57" s="55">
        <v>14.23</v>
      </c>
    </row>
    <row r="58" spans="1:32" ht="15.75" customHeight="1">
      <c r="A58" s="55">
        <v>10.412000000000001</v>
      </c>
      <c r="B58" s="55">
        <v>17.27</v>
      </c>
      <c r="C58" s="55">
        <v>10.412000000000001</v>
      </c>
      <c r="D58" s="55">
        <v>13.75</v>
      </c>
      <c r="E58" s="55">
        <v>10.41</v>
      </c>
      <c r="F58" s="55">
        <v>14.07</v>
      </c>
      <c r="G58" s="55">
        <v>10.412000000000001</v>
      </c>
      <c r="H58" s="55">
        <v>16.079999999999998</v>
      </c>
      <c r="I58" s="55">
        <v>10.412000000000001</v>
      </c>
      <c r="J58" s="55">
        <v>16.350000000000001</v>
      </c>
      <c r="K58" s="55">
        <v>10.412000000000001</v>
      </c>
      <c r="L58" s="55">
        <v>16.670000000000002</v>
      </c>
      <c r="M58" s="55">
        <v>7.7030000000000003</v>
      </c>
      <c r="N58" s="55">
        <v>15.67</v>
      </c>
      <c r="O58" s="55">
        <v>10.412000000000001</v>
      </c>
      <c r="P58" s="55">
        <v>14.53</v>
      </c>
      <c r="Q58" s="55">
        <v>10.412000000000001</v>
      </c>
      <c r="R58" s="55">
        <v>18.28</v>
      </c>
      <c r="S58" s="55">
        <v>7.7030000000000003</v>
      </c>
      <c r="T58" s="55">
        <v>14.62</v>
      </c>
      <c r="U58" s="55">
        <v>10.412000000000001</v>
      </c>
      <c r="V58" s="55">
        <v>17.78</v>
      </c>
      <c r="W58" s="55">
        <v>7.7030000000000003</v>
      </c>
      <c r="X58" s="55">
        <v>15.55</v>
      </c>
      <c r="Y58" s="55">
        <v>10.412000000000001</v>
      </c>
      <c r="Z58" s="55">
        <v>13.72</v>
      </c>
      <c r="AA58" s="55">
        <v>10.412000000000001</v>
      </c>
      <c r="AB58" s="55">
        <v>12.72</v>
      </c>
      <c r="AC58" s="55">
        <v>10.412000000000001</v>
      </c>
      <c r="AD58" s="55">
        <v>12.58</v>
      </c>
      <c r="AE58" s="55">
        <v>10.412000000000001</v>
      </c>
      <c r="AF58" s="55">
        <v>12.25</v>
      </c>
    </row>
    <row r="59" spans="1:32" ht="15.75" customHeight="1">
      <c r="A59" s="55">
        <v>10.628</v>
      </c>
      <c r="B59" s="55">
        <v>18.07</v>
      </c>
      <c r="C59" s="55">
        <v>10.628</v>
      </c>
      <c r="D59" s="55">
        <v>14.67</v>
      </c>
      <c r="E59" s="55">
        <v>10.63</v>
      </c>
      <c r="F59" s="55">
        <v>14.93</v>
      </c>
      <c r="G59" s="55">
        <v>10.628</v>
      </c>
      <c r="H59" s="55">
        <v>17</v>
      </c>
      <c r="I59" s="55">
        <v>10.628</v>
      </c>
      <c r="J59" s="55">
        <v>17.2</v>
      </c>
      <c r="K59" s="55">
        <v>10.628</v>
      </c>
      <c r="L59" s="55">
        <v>17.23</v>
      </c>
      <c r="M59" s="55">
        <v>7.9189999999999996</v>
      </c>
      <c r="N59" s="55">
        <v>16.68</v>
      </c>
      <c r="O59" s="55">
        <v>10.628</v>
      </c>
      <c r="P59" s="55">
        <v>15.37</v>
      </c>
      <c r="Q59" s="55">
        <v>10.628</v>
      </c>
      <c r="R59" s="55">
        <v>19.100000000000001</v>
      </c>
      <c r="S59" s="55">
        <v>7.9189999999999996</v>
      </c>
      <c r="T59" s="55">
        <v>15.53</v>
      </c>
      <c r="U59" s="55">
        <v>10.628</v>
      </c>
      <c r="V59" s="55">
        <v>18.670000000000002</v>
      </c>
      <c r="W59" s="55">
        <v>7.9189999999999996</v>
      </c>
      <c r="X59" s="55">
        <v>16.52</v>
      </c>
      <c r="Y59" s="55">
        <v>10.628</v>
      </c>
      <c r="Z59" s="55">
        <v>14.58</v>
      </c>
      <c r="AA59" s="55">
        <v>10.628</v>
      </c>
      <c r="AB59" s="55">
        <v>13.57</v>
      </c>
      <c r="AC59" s="55">
        <v>10.628</v>
      </c>
      <c r="AD59" s="55">
        <v>13.43</v>
      </c>
      <c r="AE59" s="55">
        <v>10.628</v>
      </c>
      <c r="AF59" s="55">
        <v>13.1</v>
      </c>
    </row>
    <row r="60" spans="1:32" ht="15.75" customHeight="1">
      <c r="A60" s="55">
        <v>9.9169999999999998</v>
      </c>
      <c r="B60" s="55">
        <v>15.53</v>
      </c>
      <c r="C60" s="55">
        <v>9.9169999999999998</v>
      </c>
      <c r="D60" s="55">
        <v>12.52</v>
      </c>
      <c r="E60" s="55">
        <v>9.92</v>
      </c>
      <c r="F60" s="55">
        <v>12.93</v>
      </c>
      <c r="G60" s="55">
        <v>9.9169999999999998</v>
      </c>
      <c r="H60" s="55">
        <v>14.92</v>
      </c>
      <c r="I60" s="55">
        <v>9.9169999999999998</v>
      </c>
      <c r="J60" s="55">
        <v>15.27</v>
      </c>
      <c r="K60" s="55">
        <v>9.9169999999999998</v>
      </c>
      <c r="L60" s="55">
        <v>15.32</v>
      </c>
      <c r="M60" s="55">
        <v>9.9169999999999998</v>
      </c>
      <c r="N60" s="55">
        <v>16.649999999999999</v>
      </c>
      <c r="O60" s="55">
        <v>9.9169999999999998</v>
      </c>
      <c r="P60" s="55">
        <v>13.25</v>
      </c>
      <c r="Q60" s="55">
        <v>9.9169999999999998</v>
      </c>
      <c r="R60" s="55">
        <v>16.87</v>
      </c>
      <c r="S60" s="55">
        <v>9.9169999999999998</v>
      </c>
      <c r="T60" s="55">
        <v>15.68</v>
      </c>
      <c r="U60" s="55">
        <v>9.9169999999999998</v>
      </c>
      <c r="V60" s="55">
        <v>16.68</v>
      </c>
      <c r="W60" s="55">
        <v>9.9169999999999998</v>
      </c>
      <c r="X60" s="55">
        <v>16.22</v>
      </c>
      <c r="Y60" s="55">
        <v>9.9169999999999998</v>
      </c>
      <c r="Z60" s="55">
        <v>12.58</v>
      </c>
      <c r="AA60" s="55">
        <v>9.9169999999999998</v>
      </c>
      <c r="AB60" s="55">
        <v>11.67</v>
      </c>
      <c r="AC60" s="55">
        <v>9.9169999999999998</v>
      </c>
      <c r="AD60" s="55">
        <v>11.75</v>
      </c>
      <c r="AE60" s="55">
        <v>9.9169999999999998</v>
      </c>
      <c r="AF60" s="55">
        <v>11.4</v>
      </c>
    </row>
    <row r="61" spans="1:32" ht="15.75" customHeight="1">
      <c r="A61" s="55">
        <v>9.7040000000000006</v>
      </c>
      <c r="B61" s="55">
        <v>16.329999999999998</v>
      </c>
      <c r="C61" s="55">
        <v>9.7040000000000006</v>
      </c>
      <c r="D61" s="55">
        <v>12.8</v>
      </c>
      <c r="E61" s="55">
        <v>9.6999999999999993</v>
      </c>
      <c r="F61" s="55">
        <v>13.08</v>
      </c>
      <c r="G61" s="55">
        <v>9.7040000000000006</v>
      </c>
      <c r="H61" s="55">
        <v>15.27</v>
      </c>
      <c r="I61" s="55">
        <v>9.7040000000000006</v>
      </c>
      <c r="J61" s="55">
        <v>15.37</v>
      </c>
      <c r="K61" s="55">
        <v>9.7040000000000006</v>
      </c>
      <c r="L61" s="55">
        <v>15.7</v>
      </c>
      <c r="M61" s="55">
        <v>6.9950000000000001</v>
      </c>
      <c r="N61" s="55">
        <v>14.92</v>
      </c>
      <c r="O61" s="55">
        <v>9.7040000000000006</v>
      </c>
      <c r="P61" s="55">
        <v>13.55</v>
      </c>
      <c r="Q61" s="55">
        <v>9.7040000000000006</v>
      </c>
      <c r="R61" s="55">
        <v>17.37</v>
      </c>
      <c r="S61" s="55">
        <v>6.9950000000000001</v>
      </c>
      <c r="T61" s="55">
        <v>13.78</v>
      </c>
      <c r="U61" s="55">
        <v>9.7040000000000006</v>
      </c>
      <c r="V61" s="55">
        <v>16.88</v>
      </c>
      <c r="W61" s="55">
        <v>6.9950000000000001</v>
      </c>
      <c r="X61" s="55">
        <v>14.7</v>
      </c>
      <c r="Y61" s="55">
        <v>9.7040000000000006</v>
      </c>
      <c r="Z61" s="55">
        <v>12.85</v>
      </c>
      <c r="AA61" s="55">
        <v>9.7040000000000006</v>
      </c>
      <c r="AB61" s="55">
        <v>11.82</v>
      </c>
      <c r="AC61" s="55">
        <v>9.7040000000000006</v>
      </c>
      <c r="AD61" s="55">
        <v>11.65</v>
      </c>
      <c r="AE61" s="55">
        <v>9.7040000000000006</v>
      </c>
      <c r="AF61" s="55">
        <v>11.33</v>
      </c>
    </row>
    <row r="62" spans="1:32" ht="15.75" customHeight="1">
      <c r="A62" s="55">
        <v>10.192</v>
      </c>
      <c r="B62" s="55">
        <v>17.22</v>
      </c>
      <c r="C62" s="55">
        <v>10.192</v>
      </c>
      <c r="D62" s="55">
        <v>13.73</v>
      </c>
      <c r="E62" s="55">
        <v>10.19</v>
      </c>
      <c r="F62" s="55">
        <v>13.93</v>
      </c>
      <c r="G62" s="55">
        <v>10.192</v>
      </c>
      <c r="H62" s="55">
        <v>16.18</v>
      </c>
      <c r="I62" s="55">
        <v>10.192</v>
      </c>
      <c r="J62" s="55">
        <v>16.22</v>
      </c>
      <c r="K62" s="55">
        <v>10.192</v>
      </c>
      <c r="L62" s="55">
        <v>16.53</v>
      </c>
      <c r="M62" s="55">
        <v>6.9539999999999997</v>
      </c>
      <c r="N62" s="55">
        <v>14.88</v>
      </c>
      <c r="O62" s="55">
        <v>10.192</v>
      </c>
      <c r="P62" s="55">
        <v>14.35</v>
      </c>
      <c r="Q62" s="55">
        <v>10.192</v>
      </c>
      <c r="R62" s="55">
        <v>18.37</v>
      </c>
      <c r="S62" s="55">
        <v>6.9539999999999997</v>
      </c>
      <c r="T62" s="55">
        <v>14.15</v>
      </c>
      <c r="U62" s="55">
        <v>6.9539999999999997</v>
      </c>
      <c r="V62" s="55">
        <v>15.77</v>
      </c>
      <c r="W62" s="55">
        <v>6.9539999999999997</v>
      </c>
      <c r="X62" s="55">
        <v>14.77</v>
      </c>
      <c r="Y62" s="55">
        <v>10.192</v>
      </c>
      <c r="Z62" s="55">
        <v>13.53</v>
      </c>
      <c r="AA62" s="55">
        <v>10.192</v>
      </c>
      <c r="AB62" s="55">
        <v>12.53</v>
      </c>
      <c r="AC62" s="55">
        <v>10.192</v>
      </c>
      <c r="AD62" s="55">
        <v>12.37</v>
      </c>
      <c r="AE62" s="55">
        <v>10.192</v>
      </c>
      <c r="AF62" s="55">
        <v>12.05</v>
      </c>
    </row>
    <row r="63" spans="1:32" ht="15.75" customHeight="1">
      <c r="A63" s="55">
        <v>6.327</v>
      </c>
      <c r="B63" s="55">
        <v>15.07</v>
      </c>
      <c r="C63" s="55">
        <v>6.327</v>
      </c>
      <c r="D63" s="55">
        <v>12.03</v>
      </c>
      <c r="E63" s="55">
        <v>6.33</v>
      </c>
      <c r="F63" s="55">
        <v>11.97</v>
      </c>
      <c r="G63" s="55">
        <v>6.327</v>
      </c>
      <c r="H63" s="55">
        <v>14.42</v>
      </c>
      <c r="I63" s="55">
        <v>6.327</v>
      </c>
      <c r="J63" s="55">
        <v>14.4</v>
      </c>
      <c r="K63" s="55">
        <v>6.327</v>
      </c>
      <c r="L63" s="55">
        <v>14.45</v>
      </c>
      <c r="M63" s="55">
        <v>6.327</v>
      </c>
      <c r="N63" s="55">
        <v>13.48</v>
      </c>
      <c r="O63" s="55">
        <v>6.327</v>
      </c>
      <c r="P63" s="55">
        <v>12.05</v>
      </c>
      <c r="Q63" s="55">
        <v>6.327</v>
      </c>
      <c r="R63" s="55">
        <v>15.17</v>
      </c>
      <c r="S63" s="55">
        <v>6.327</v>
      </c>
      <c r="T63" s="55">
        <v>12.57</v>
      </c>
      <c r="U63" s="55">
        <v>6.327</v>
      </c>
      <c r="V63" s="55">
        <v>14.45</v>
      </c>
      <c r="W63" s="55">
        <v>6.327</v>
      </c>
      <c r="X63" s="55">
        <v>13.4</v>
      </c>
      <c r="Y63" s="55">
        <v>6.327</v>
      </c>
      <c r="Z63" s="55">
        <v>11.58</v>
      </c>
      <c r="AA63" s="55">
        <v>6.327</v>
      </c>
      <c r="AB63" s="55">
        <v>11.08</v>
      </c>
      <c r="AC63" s="55">
        <v>6.327</v>
      </c>
      <c r="AD63" s="55">
        <v>11.42</v>
      </c>
      <c r="AE63" s="55">
        <v>6.327</v>
      </c>
      <c r="AF63" s="55">
        <v>11.33</v>
      </c>
    </row>
    <row r="64" spans="1:32" ht="15.75" customHeight="1">
      <c r="A64" s="55">
        <v>9.1760000000000002</v>
      </c>
      <c r="B64" s="55">
        <v>14.13</v>
      </c>
      <c r="C64" s="55">
        <v>9.1760000000000002</v>
      </c>
      <c r="D64" s="55">
        <v>11.05</v>
      </c>
      <c r="E64" s="55">
        <v>9.18</v>
      </c>
      <c r="F64" s="55">
        <v>11.4</v>
      </c>
      <c r="G64" s="55">
        <v>9.1760000000000002</v>
      </c>
      <c r="H64" s="55">
        <v>13.5</v>
      </c>
      <c r="I64" s="55">
        <v>9.1760000000000002</v>
      </c>
      <c r="J64" s="55">
        <v>13.68</v>
      </c>
      <c r="K64" s="55">
        <v>9.1760000000000002</v>
      </c>
      <c r="L64" s="55">
        <v>13.88</v>
      </c>
      <c r="M64" s="55">
        <v>9.1760000000000002</v>
      </c>
      <c r="N64" s="55">
        <v>15.18</v>
      </c>
      <c r="O64" s="55">
        <v>9.1760000000000002</v>
      </c>
      <c r="P64" s="55">
        <v>11.8</v>
      </c>
      <c r="Q64" s="55">
        <v>9.1760000000000002</v>
      </c>
      <c r="R64" s="55">
        <v>15.63</v>
      </c>
      <c r="S64" s="55">
        <v>9.1760000000000002</v>
      </c>
      <c r="T64" s="55">
        <v>13.85</v>
      </c>
      <c r="U64" s="55">
        <v>9.1760000000000002</v>
      </c>
      <c r="V64" s="55">
        <v>15.37</v>
      </c>
      <c r="W64" s="55">
        <v>9.1760000000000002</v>
      </c>
      <c r="X64" s="55">
        <v>14.83</v>
      </c>
      <c r="Y64" s="55">
        <v>9.1760000000000002</v>
      </c>
      <c r="Z64" s="55">
        <v>11.2</v>
      </c>
      <c r="AA64" s="55">
        <v>9.1760000000000002</v>
      </c>
      <c r="AB64" s="55">
        <v>10.33</v>
      </c>
      <c r="AC64" s="55">
        <v>9.1760000000000002</v>
      </c>
      <c r="AD64" s="55">
        <v>10.32</v>
      </c>
      <c r="AE64" s="55">
        <v>9.1760000000000002</v>
      </c>
      <c r="AF64" s="55">
        <v>9.93</v>
      </c>
    </row>
    <row r="65" spans="1:32" ht="15.75" customHeight="1">
      <c r="A65" s="55">
        <v>9.1340000000000003</v>
      </c>
      <c r="B65" s="55">
        <v>15.33</v>
      </c>
      <c r="C65" s="55">
        <v>9.1340000000000003</v>
      </c>
      <c r="D65" s="55">
        <v>11.8</v>
      </c>
      <c r="E65" s="55">
        <v>9.1300000000000008</v>
      </c>
      <c r="F65" s="55">
        <v>12.2</v>
      </c>
      <c r="G65" s="55">
        <v>9.1340000000000003</v>
      </c>
      <c r="H65" s="55">
        <v>14.27</v>
      </c>
      <c r="I65" s="55">
        <v>9.1340000000000003</v>
      </c>
      <c r="J65" s="55">
        <v>14.4</v>
      </c>
      <c r="K65" s="55">
        <v>9.1340000000000003</v>
      </c>
      <c r="L65" s="55">
        <v>14.75</v>
      </c>
      <c r="M65" s="55">
        <v>9.1340000000000003</v>
      </c>
      <c r="N65" s="55">
        <v>15.97</v>
      </c>
      <c r="O65" s="55">
        <v>9.1340000000000003</v>
      </c>
      <c r="P65" s="55">
        <v>12.67</v>
      </c>
      <c r="Q65" s="55">
        <v>9.1340000000000003</v>
      </c>
      <c r="R65" s="55">
        <v>16.649999999999999</v>
      </c>
      <c r="S65" s="55">
        <v>9.1340000000000003</v>
      </c>
      <c r="T65" s="55">
        <v>14.67</v>
      </c>
      <c r="U65" s="55">
        <v>9.1340000000000003</v>
      </c>
      <c r="V65" s="55">
        <v>16.03</v>
      </c>
      <c r="W65" s="55">
        <v>9.1340000000000003</v>
      </c>
      <c r="X65" s="55">
        <v>15.45</v>
      </c>
      <c r="Y65" s="55">
        <v>9.1340000000000003</v>
      </c>
      <c r="Z65" s="55">
        <v>12.03</v>
      </c>
      <c r="AA65" s="55">
        <v>9.1340000000000003</v>
      </c>
      <c r="AB65" s="55">
        <v>10.98</v>
      </c>
      <c r="AC65" s="55">
        <v>9.1340000000000003</v>
      </c>
      <c r="AD65" s="55">
        <v>10.9</v>
      </c>
      <c r="AE65" s="55">
        <v>9.1340000000000003</v>
      </c>
      <c r="AF65" s="55">
        <v>10.65</v>
      </c>
    </row>
    <row r="66" spans="1:32" ht="15.75" customHeight="1">
      <c r="A66" s="55">
        <v>4.9219999999999997</v>
      </c>
      <c r="B66" s="55">
        <v>12.43</v>
      </c>
      <c r="C66" s="55">
        <v>4.9219999999999997</v>
      </c>
      <c r="D66" s="55">
        <v>9.6199999999999992</v>
      </c>
      <c r="E66" s="55">
        <v>4.92</v>
      </c>
      <c r="F66" s="55">
        <v>9.68</v>
      </c>
      <c r="G66" s="55">
        <v>4.9219999999999997</v>
      </c>
      <c r="H66" s="55">
        <v>11.77</v>
      </c>
      <c r="I66" s="55">
        <v>4.9219999999999997</v>
      </c>
      <c r="J66" s="55">
        <v>11.87</v>
      </c>
      <c r="K66" s="55">
        <v>4.9219999999999997</v>
      </c>
      <c r="L66" s="55">
        <v>12.17</v>
      </c>
      <c r="M66" s="55">
        <v>4.9219999999999997</v>
      </c>
      <c r="N66" s="55">
        <v>11.23</v>
      </c>
      <c r="O66" s="55">
        <v>4.9219999999999997</v>
      </c>
      <c r="P66" s="55">
        <v>9.7200000000000006</v>
      </c>
      <c r="Q66" s="55">
        <v>4.9219999999999997</v>
      </c>
      <c r="R66" s="55">
        <v>12.57</v>
      </c>
      <c r="S66" s="55">
        <v>4.9219999999999997</v>
      </c>
      <c r="T66" s="55">
        <v>10.27</v>
      </c>
      <c r="U66" s="55">
        <v>4.9219999999999997</v>
      </c>
      <c r="V66" s="55">
        <v>12.23</v>
      </c>
      <c r="W66" s="55">
        <v>4.9219999999999997</v>
      </c>
      <c r="X66" s="55">
        <v>11.05</v>
      </c>
      <c r="Y66" s="55">
        <v>4.9219999999999997</v>
      </c>
      <c r="Z66" s="55">
        <v>9.48</v>
      </c>
      <c r="AA66" s="55">
        <v>4.9219999999999997</v>
      </c>
      <c r="AB66" s="55">
        <v>9</v>
      </c>
      <c r="AC66" s="55">
        <v>4.9219999999999997</v>
      </c>
      <c r="AD66" s="55">
        <v>9.2799999999999994</v>
      </c>
      <c r="AE66" s="55">
        <v>4.9219999999999997</v>
      </c>
      <c r="AF66" s="55">
        <v>8.68</v>
      </c>
    </row>
    <row r="67" spans="1:32" ht="15.75" customHeight="1">
      <c r="A67" s="55">
        <v>6.657</v>
      </c>
      <c r="B67" s="55">
        <v>12.7</v>
      </c>
      <c r="C67" s="55">
        <v>5.9969999999999999</v>
      </c>
      <c r="D67" s="55">
        <v>11.33</v>
      </c>
      <c r="E67" s="55">
        <v>6</v>
      </c>
      <c r="F67" s="55">
        <v>11.37</v>
      </c>
      <c r="G67" s="55">
        <v>5.9969999999999999</v>
      </c>
      <c r="H67" s="55">
        <v>13.8</v>
      </c>
      <c r="I67" s="55">
        <v>5.9969999999999999</v>
      </c>
      <c r="J67" s="55">
        <v>13.75</v>
      </c>
      <c r="K67" s="55">
        <v>5.9969999999999999</v>
      </c>
      <c r="L67" s="55">
        <v>13.95</v>
      </c>
      <c r="M67" s="55">
        <v>5.9969999999999999</v>
      </c>
      <c r="N67" s="55">
        <v>13.03</v>
      </c>
      <c r="O67" s="55">
        <v>5.9969999999999999</v>
      </c>
      <c r="P67" s="55">
        <v>11.58</v>
      </c>
      <c r="Q67" s="55">
        <v>5.9969999999999999</v>
      </c>
      <c r="R67" s="55">
        <v>14.6</v>
      </c>
      <c r="S67" s="55">
        <v>5.9969999999999999</v>
      </c>
      <c r="T67" s="55">
        <v>12.07</v>
      </c>
      <c r="U67" s="55">
        <v>5.9969999999999999</v>
      </c>
      <c r="V67" s="55">
        <v>13.92</v>
      </c>
      <c r="W67" s="55">
        <v>5.9969999999999999</v>
      </c>
      <c r="X67" s="55">
        <v>12.85</v>
      </c>
      <c r="Y67" s="55">
        <v>5.9969999999999999</v>
      </c>
      <c r="Z67" s="55">
        <v>11.1</v>
      </c>
      <c r="AA67" s="55">
        <v>5.9969999999999999</v>
      </c>
      <c r="AB67" s="55">
        <v>10.67</v>
      </c>
      <c r="AC67" s="55">
        <v>5.9969999999999999</v>
      </c>
      <c r="AD67" s="55">
        <v>10.88</v>
      </c>
      <c r="AE67" s="55">
        <v>5.9969999999999999</v>
      </c>
      <c r="AF67" s="55">
        <v>10.72</v>
      </c>
    </row>
    <row r="68" spans="1:32" ht="15.75" customHeight="1">
      <c r="A68" s="55">
        <v>9.1760000000000002</v>
      </c>
      <c r="B68" s="55">
        <v>15.03</v>
      </c>
      <c r="C68" s="55">
        <v>9.1760000000000002</v>
      </c>
      <c r="D68" s="55">
        <v>11.57</v>
      </c>
      <c r="E68" s="55">
        <v>9.18</v>
      </c>
      <c r="F68" s="55">
        <v>11.88</v>
      </c>
      <c r="G68" s="55">
        <v>9.1760000000000002</v>
      </c>
      <c r="H68" s="55">
        <v>14.05</v>
      </c>
      <c r="I68" s="55">
        <v>9.1760000000000002</v>
      </c>
      <c r="J68" s="55">
        <v>14.17</v>
      </c>
      <c r="K68" s="55">
        <v>9.1760000000000002</v>
      </c>
      <c r="L68" s="55">
        <v>14.33</v>
      </c>
      <c r="M68" s="55">
        <v>6.4550000000000001</v>
      </c>
      <c r="N68" s="55">
        <v>13.93</v>
      </c>
      <c r="O68" s="55">
        <v>9.1760000000000002</v>
      </c>
      <c r="P68" s="55">
        <v>12.4</v>
      </c>
      <c r="Q68" s="55">
        <v>9.1760000000000002</v>
      </c>
      <c r="R68" s="55">
        <v>16.399999999999999</v>
      </c>
      <c r="S68" s="55">
        <v>6.4550000000000001</v>
      </c>
      <c r="T68" s="55">
        <v>13.02</v>
      </c>
      <c r="U68" s="55">
        <v>9.1760000000000002</v>
      </c>
      <c r="V68" s="55">
        <v>15.62</v>
      </c>
      <c r="W68" s="55">
        <v>6.4550000000000001</v>
      </c>
      <c r="X68" s="55">
        <v>13.82</v>
      </c>
      <c r="Y68" s="55">
        <v>9.1760000000000002</v>
      </c>
      <c r="Z68" s="55">
        <v>11.77</v>
      </c>
      <c r="AA68" s="55">
        <v>9.1760000000000002</v>
      </c>
      <c r="AB68" s="55">
        <v>10.8</v>
      </c>
      <c r="AC68" s="55">
        <v>9.1760000000000002</v>
      </c>
      <c r="AD68" s="55">
        <v>10.63</v>
      </c>
      <c r="AE68" s="55">
        <v>9.1760000000000002</v>
      </c>
      <c r="AF68" s="55">
        <v>10.37</v>
      </c>
    </row>
    <row r="69" spans="1:32" ht="15.75" customHeight="1">
      <c r="A69" s="55">
        <v>7.6289999999999996</v>
      </c>
      <c r="B69" s="55">
        <v>14.72</v>
      </c>
      <c r="C69" s="55">
        <v>6.9690000000000003</v>
      </c>
      <c r="D69" s="55">
        <v>13.25</v>
      </c>
      <c r="E69" s="55">
        <v>6.97</v>
      </c>
      <c r="F69" s="55">
        <v>13.4</v>
      </c>
      <c r="G69" s="55">
        <v>6.9690000000000003</v>
      </c>
      <c r="H69" s="55">
        <v>15.7</v>
      </c>
      <c r="I69" s="55">
        <v>6.9690000000000003</v>
      </c>
      <c r="J69" s="55">
        <v>15.75</v>
      </c>
      <c r="K69" s="55">
        <v>6.9690000000000003</v>
      </c>
      <c r="L69" s="55">
        <v>15.72</v>
      </c>
      <c r="M69" s="55">
        <v>6.9690000000000003</v>
      </c>
      <c r="N69" s="55">
        <v>14.78</v>
      </c>
      <c r="O69" s="55">
        <v>6.9690000000000003</v>
      </c>
      <c r="P69" s="55">
        <v>13.32</v>
      </c>
      <c r="Q69" s="55">
        <v>6.9690000000000003</v>
      </c>
      <c r="R69" s="55">
        <v>16.53</v>
      </c>
      <c r="S69" s="55">
        <v>6.9690000000000003</v>
      </c>
      <c r="T69" s="55">
        <v>13.88</v>
      </c>
      <c r="U69" s="55">
        <v>6.9690000000000003</v>
      </c>
      <c r="V69" s="55">
        <v>15.7</v>
      </c>
      <c r="W69" s="55">
        <v>6.9690000000000003</v>
      </c>
      <c r="X69" s="55">
        <v>14.68</v>
      </c>
      <c r="Y69" s="55">
        <v>6.9690000000000003</v>
      </c>
      <c r="Z69" s="55">
        <v>13.03</v>
      </c>
      <c r="AA69" s="55">
        <v>6.9690000000000003</v>
      </c>
      <c r="AB69" s="55">
        <v>12.47</v>
      </c>
      <c r="AC69" s="55">
        <v>6.9690000000000003</v>
      </c>
      <c r="AD69" s="55">
        <v>12.77</v>
      </c>
      <c r="AE69" s="55">
        <v>6.9690000000000003</v>
      </c>
      <c r="AF69" s="55">
        <v>12.72</v>
      </c>
    </row>
    <row r="70" spans="1:32" ht="15.75" customHeight="1">
      <c r="A70" s="55">
        <v>8.1590000000000007</v>
      </c>
      <c r="B70" s="55">
        <v>14.53</v>
      </c>
      <c r="C70" s="55">
        <v>8.1590000000000007</v>
      </c>
      <c r="D70" s="55">
        <v>11.03</v>
      </c>
      <c r="E70" s="55">
        <v>8.16</v>
      </c>
      <c r="F70" s="55">
        <v>11.43</v>
      </c>
      <c r="G70" s="55">
        <v>8.1590000000000007</v>
      </c>
      <c r="H70" s="55">
        <v>13.45</v>
      </c>
      <c r="I70" s="55">
        <v>8.1590000000000007</v>
      </c>
      <c r="J70" s="55">
        <v>13.67</v>
      </c>
      <c r="K70" s="55">
        <v>8.1590000000000007</v>
      </c>
      <c r="L70" s="55">
        <v>14.08</v>
      </c>
      <c r="M70" s="55">
        <v>8.1590000000000007</v>
      </c>
      <c r="N70" s="55">
        <v>15.18</v>
      </c>
      <c r="O70" s="55">
        <v>8.1590000000000007</v>
      </c>
      <c r="P70" s="55">
        <v>11.88</v>
      </c>
      <c r="Q70" s="55">
        <v>8.1590000000000007</v>
      </c>
      <c r="R70" s="55">
        <v>16.2</v>
      </c>
      <c r="S70" s="55">
        <v>8.1590000000000007</v>
      </c>
      <c r="T70" s="55">
        <v>14.53</v>
      </c>
      <c r="U70" s="55">
        <v>8.1590000000000007</v>
      </c>
      <c r="V70" s="55">
        <v>15.18</v>
      </c>
      <c r="W70" s="55">
        <v>8.1590000000000007</v>
      </c>
      <c r="X70" s="55">
        <v>14.6</v>
      </c>
      <c r="Y70" s="55">
        <v>8.1590000000000007</v>
      </c>
      <c r="Z70" s="55">
        <v>11.23</v>
      </c>
      <c r="AA70" s="55">
        <v>8.1590000000000007</v>
      </c>
      <c r="AB70" s="55">
        <v>10.28</v>
      </c>
      <c r="AC70" s="55">
        <v>8.1590000000000007</v>
      </c>
      <c r="AD70" s="55">
        <v>10.23</v>
      </c>
      <c r="AE70" s="55">
        <v>8.1590000000000007</v>
      </c>
      <c r="AF70" s="55">
        <v>10.029999999999999</v>
      </c>
    </row>
    <row r="71" spans="1:32" ht="15.75" customHeight="1">
      <c r="A71" s="55">
        <v>8.2989999999999995</v>
      </c>
      <c r="B71" s="55">
        <v>15.87</v>
      </c>
      <c r="C71" s="55">
        <v>8.2989999999999995</v>
      </c>
      <c r="D71" s="55">
        <v>12.03</v>
      </c>
      <c r="E71" s="55">
        <v>8.3000000000000007</v>
      </c>
      <c r="F71" s="55">
        <v>12.12</v>
      </c>
      <c r="G71" s="55">
        <v>8.2989999999999995</v>
      </c>
      <c r="H71" s="55">
        <v>15.32</v>
      </c>
      <c r="I71" s="55">
        <v>8.2989999999999995</v>
      </c>
      <c r="J71" s="55">
        <v>14.77</v>
      </c>
      <c r="K71" s="55">
        <v>8.2989999999999995</v>
      </c>
      <c r="L71" s="55">
        <v>15.17</v>
      </c>
      <c r="M71" s="55">
        <v>8.2989999999999995</v>
      </c>
      <c r="N71" s="55">
        <v>15.82</v>
      </c>
      <c r="O71" s="55">
        <v>8.2989999999999995</v>
      </c>
      <c r="P71" s="55">
        <v>12.82</v>
      </c>
      <c r="Q71" s="55">
        <v>8.2989999999999995</v>
      </c>
      <c r="R71" s="55">
        <v>17.22</v>
      </c>
      <c r="S71" s="55">
        <v>8.2989999999999995</v>
      </c>
      <c r="T71" s="55">
        <v>15.43</v>
      </c>
      <c r="U71" s="55">
        <v>8.2989999999999995</v>
      </c>
      <c r="V71" s="55">
        <v>16.5</v>
      </c>
      <c r="W71" s="55">
        <v>8.2989999999999995</v>
      </c>
      <c r="X71" s="55">
        <v>15.93</v>
      </c>
      <c r="Y71" s="55">
        <v>8.2989999999999995</v>
      </c>
      <c r="Z71" s="55">
        <v>11.83</v>
      </c>
      <c r="AA71" s="55">
        <v>8.2989999999999995</v>
      </c>
      <c r="AB71" s="55">
        <v>10.93</v>
      </c>
      <c r="AC71" s="55">
        <v>8.2989999999999995</v>
      </c>
      <c r="AD71" s="55">
        <v>10.88</v>
      </c>
      <c r="AE71" s="55">
        <v>8.2989999999999995</v>
      </c>
      <c r="AF71" s="55">
        <v>10.7</v>
      </c>
    </row>
    <row r="72" spans="1:32" ht="15.75" customHeight="1">
      <c r="A72" s="55">
        <v>7.4539999999999997</v>
      </c>
      <c r="B72" s="55">
        <v>12.63</v>
      </c>
      <c r="C72" s="55">
        <v>7.4539999999999997</v>
      </c>
      <c r="D72" s="55">
        <v>9.73</v>
      </c>
      <c r="E72" s="55">
        <v>7.45</v>
      </c>
      <c r="F72" s="55">
        <v>10.08</v>
      </c>
      <c r="G72" s="55">
        <v>7.4539999999999997</v>
      </c>
      <c r="H72" s="55">
        <v>12.25</v>
      </c>
      <c r="I72" s="55">
        <v>7.4539999999999997</v>
      </c>
      <c r="J72" s="55">
        <v>12.35</v>
      </c>
      <c r="K72" s="55">
        <v>7.4539999999999997</v>
      </c>
      <c r="L72" s="55">
        <v>12.7</v>
      </c>
      <c r="M72" s="55">
        <v>7.4539999999999997</v>
      </c>
      <c r="N72" s="55">
        <v>13.93</v>
      </c>
      <c r="O72" s="55">
        <v>7.4539999999999997</v>
      </c>
      <c r="P72" s="55">
        <v>10.58</v>
      </c>
      <c r="Q72" s="55">
        <v>7.4539999999999997</v>
      </c>
      <c r="R72" s="55">
        <v>14.2</v>
      </c>
      <c r="S72" s="55">
        <v>7.4539999999999997</v>
      </c>
      <c r="T72" s="55">
        <v>13.07</v>
      </c>
      <c r="U72" s="55">
        <v>7.4539999999999997</v>
      </c>
      <c r="V72" s="55">
        <v>13.98</v>
      </c>
      <c r="W72" s="55">
        <v>7.4539999999999997</v>
      </c>
      <c r="X72" s="55">
        <v>13.45</v>
      </c>
      <c r="Y72" s="55">
        <v>7.4539999999999997</v>
      </c>
      <c r="Z72" s="55">
        <v>10.050000000000001</v>
      </c>
      <c r="AA72" s="55">
        <v>7.4539999999999997</v>
      </c>
      <c r="AB72" s="55">
        <v>9.1199999999999992</v>
      </c>
      <c r="AC72" s="55">
        <v>7.4539999999999997</v>
      </c>
      <c r="AD72" s="55">
        <v>9.0299999999999994</v>
      </c>
      <c r="AE72" s="55">
        <v>7.4539999999999997</v>
      </c>
      <c r="AF72" s="55">
        <v>8.83</v>
      </c>
    </row>
    <row r="73" spans="1:32" ht="15.75" customHeight="1">
      <c r="A73" s="55">
        <v>6.8650000000000002</v>
      </c>
      <c r="B73" s="55">
        <v>11.82</v>
      </c>
      <c r="C73" s="55">
        <v>6.8650000000000002</v>
      </c>
      <c r="D73" s="55">
        <v>8.9</v>
      </c>
      <c r="E73" s="55">
        <v>6.87</v>
      </c>
      <c r="F73" s="55">
        <v>9.42</v>
      </c>
      <c r="G73" s="55">
        <v>6.8650000000000002</v>
      </c>
      <c r="H73" s="55">
        <v>11.53</v>
      </c>
      <c r="I73" s="55">
        <v>6.8650000000000002</v>
      </c>
      <c r="J73" s="55">
        <v>11.77</v>
      </c>
      <c r="K73" s="55">
        <v>6.8650000000000002</v>
      </c>
      <c r="L73" s="55">
        <v>11.97</v>
      </c>
      <c r="M73" s="55">
        <v>6.8650000000000002</v>
      </c>
      <c r="N73" s="55">
        <v>12.9</v>
      </c>
      <c r="O73" s="55">
        <v>6.8650000000000002</v>
      </c>
      <c r="P73" s="55">
        <v>9.98</v>
      </c>
      <c r="Q73" s="55">
        <v>6.8650000000000002</v>
      </c>
      <c r="R73" s="55">
        <v>13.33</v>
      </c>
      <c r="S73" s="55">
        <v>6.8650000000000002</v>
      </c>
      <c r="T73" s="55">
        <v>11.47</v>
      </c>
      <c r="U73" s="55">
        <v>6.8650000000000002</v>
      </c>
      <c r="V73" s="55">
        <v>13.13</v>
      </c>
      <c r="W73" s="55">
        <v>6.8650000000000002</v>
      </c>
      <c r="X73" s="55">
        <v>12.6</v>
      </c>
      <c r="Y73" s="55">
        <v>6.8650000000000002</v>
      </c>
      <c r="Z73" s="55">
        <v>9.23</v>
      </c>
      <c r="AA73" s="55">
        <v>6.8650000000000002</v>
      </c>
      <c r="AB73" s="55">
        <v>8.35</v>
      </c>
      <c r="AC73" s="55">
        <v>6.8650000000000002</v>
      </c>
      <c r="AD73" s="55">
        <v>8.2799999999999994</v>
      </c>
      <c r="AE73" s="55">
        <v>6.8650000000000002</v>
      </c>
      <c r="AF73" s="55">
        <v>7.98</v>
      </c>
    </row>
    <row r="74" spans="1:32" ht="15.75" customHeight="1">
      <c r="A74" s="55">
        <v>7.4749999999999996</v>
      </c>
      <c r="B74" s="55">
        <v>13.08</v>
      </c>
      <c r="C74" s="55">
        <v>7.4749999999999996</v>
      </c>
      <c r="D74" s="55">
        <v>10.130000000000001</v>
      </c>
      <c r="E74" s="55">
        <v>7.48</v>
      </c>
      <c r="F74" s="55">
        <v>10.65</v>
      </c>
      <c r="G74" s="55">
        <v>7.4749999999999996</v>
      </c>
      <c r="H74" s="55">
        <v>12.72</v>
      </c>
      <c r="I74" s="55">
        <v>7.4749999999999996</v>
      </c>
      <c r="J74" s="55">
        <v>12.88</v>
      </c>
      <c r="K74" s="55">
        <v>7.4749999999999996</v>
      </c>
      <c r="L74" s="55">
        <v>13.2</v>
      </c>
      <c r="M74" s="55">
        <v>7.4749999999999996</v>
      </c>
      <c r="N74" s="55">
        <v>14.13</v>
      </c>
      <c r="O74" s="55">
        <v>7.4749999999999996</v>
      </c>
      <c r="P74" s="55">
        <v>11.13</v>
      </c>
      <c r="Q74" s="55">
        <v>7.4749999999999996</v>
      </c>
      <c r="R74" s="55">
        <v>14.53</v>
      </c>
      <c r="S74" s="55">
        <v>7.4749999999999996</v>
      </c>
      <c r="T74" s="55">
        <v>12.65</v>
      </c>
      <c r="U74" s="55">
        <v>7.4749999999999996</v>
      </c>
      <c r="V74" s="55">
        <v>14.22</v>
      </c>
      <c r="W74" s="55">
        <v>7.4749999999999996</v>
      </c>
      <c r="X74" s="55">
        <v>13.78</v>
      </c>
      <c r="Y74" s="55">
        <v>7.4749999999999996</v>
      </c>
      <c r="Z74" s="55">
        <v>10.47</v>
      </c>
      <c r="AA74" s="55">
        <v>7.4749999999999996</v>
      </c>
      <c r="AB74" s="55">
        <v>9.57</v>
      </c>
      <c r="AC74" s="55">
        <v>7.4749999999999996</v>
      </c>
      <c r="AD74" s="55">
        <v>9.48</v>
      </c>
      <c r="AE74" s="55">
        <v>7.4749999999999996</v>
      </c>
      <c r="AF74" s="55">
        <v>9.1999999999999993</v>
      </c>
    </row>
    <row r="75" spans="1:32" ht="15.75" customHeight="1">
      <c r="A75" s="55">
        <v>8.0380000000000003</v>
      </c>
      <c r="B75" s="55">
        <v>14.47</v>
      </c>
      <c r="C75" s="55">
        <v>8.0380000000000003</v>
      </c>
      <c r="D75" s="55">
        <v>11.45</v>
      </c>
      <c r="E75" s="55">
        <v>8.0399999999999991</v>
      </c>
      <c r="F75" s="55">
        <v>12.05</v>
      </c>
      <c r="G75" s="55">
        <v>8.0380000000000003</v>
      </c>
      <c r="H75" s="55">
        <v>14.03</v>
      </c>
      <c r="I75" s="55">
        <v>8.0380000000000003</v>
      </c>
      <c r="J75" s="55">
        <v>14.23</v>
      </c>
      <c r="K75" s="55">
        <v>8.0380000000000003</v>
      </c>
      <c r="L75" s="55">
        <v>14.5</v>
      </c>
      <c r="M75" s="55">
        <v>8.0380000000000003</v>
      </c>
      <c r="N75" s="55">
        <v>15.45</v>
      </c>
      <c r="O75" s="55">
        <v>8.0380000000000003</v>
      </c>
      <c r="P75" s="55">
        <v>12.48</v>
      </c>
      <c r="Q75" s="55">
        <v>8.0380000000000003</v>
      </c>
      <c r="R75" s="55">
        <v>15.82</v>
      </c>
      <c r="S75" s="55">
        <v>8.0380000000000003</v>
      </c>
      <c r="T75" s="55">
        <v>14.03</v>
      </c>
      <c r="U75" s="55">
        <v>8.0380000000000003</v>
      </c>
      <c r="V75" s="55">
        <v>15.62</v>
      </c>
      <c r="W75" s="55">
        <v>8.0380000000000003</v>
      </c>
      <c r="X75" s="55">
        <v>15.13</v>
      </c>
      <c r="Y75" s="55">
        <v>8.0380000000000003</v>
      </c>
      <c r="Z75" s="55">
        <v>11.63</v>
      </c>
      <c r="AA75" s="55">
        <v>8.0380000000000003</v>
      </c>
      <c r="AB75" s="55">
        <v>10.87</v>
      </c>
      <c r="AC75" s="55">
        <v>8.0380000000000003</v>
      </c>
      <c r="AD75" s="55">
        <v>10.72</v>
      </c>
      <c r="AE75" s="55">
        <v>8.0380000000000003</v>
      </c>
      <c r="AF75" s="55">
        <v>10.45</v>
      </c>
    </row>
    <row r="76" spans="1:32" ht="15.75" customHeight="1">
      <c r="A76" s="55">
        <v>6.532</v>
      </c>
      <c r="B76" s="55">
        <v>12.42</v>
      </c>
      <c r="C76" s="55">
        <v>5.8719999999999999</v>
      </c>
      <c r="D76" s="55">
        <v>11.17</v>
      </c>
      <c r="E76" s="55">
        <v>5.87</v>
      </c>
      <c r="F76" s="55">
        <v>12</v>
      </c>
      <c r="G76" s="55">
        <v>5.8719999999999999</v>
      </c>
      <c r="H76" s="55">
        <v>13.45</v>
      </c>
      <c r="I76" s="55">
        <v>5.8719999999999999</v>
      </c>
      <c r="J76" s="55">
        <v>13.5</v>
      </c>
      <c r="K76" s="55">
        <v>5.8719999999999999</v>
      </c>
      <c r="L76" s="55">
        <v>13.57</v>
      </c>
      <c r="M76" s="55">
        <v>5.8719999999999999</v>
      </c>
      <c r="N76" s="55">
        <v>12.97</v>
      </c>
      <c r="O76" s="55">
        <v>5.8719999999999999</v>
      </c>
      <c r="P76" s="55">
        <v>11.57</v>
      </c>
      <c r="Q76" s="55">
        <v>5.8719999999999999</v>
      </c>
      <c r="R76" s="55">
        <v>14.47</v>
      </c>
      <c r="S76" s="55">
        <v>5.8719999999999999</v>
      </c>
      <c r="T76" s="55">
        <v>11.83</v>
      </c>
      <c r="U76" s="55">
        <v>5.8719999999999999</v>
      </c>
      <c r="V76" s="55">
        <v>13.82</v>
      </c>
      <c r="W76" s="55">
        <v>5.8719999999999999</v>
      </c>
      <c r="X76" s="55">
        <v>12.97</v>
      </c>
      <c r="Y76" s="55">
        <v>5.8719999999999999</v>
      </c>
      <c r="Z76" s="55">
        <v>11.05</v>
      </c>
      <c r="AA76" s="55">
        <v>5.8719999999999999</v>
      </c>
      <c r="AB76" s="55">
        <v>10.58</v>
      </c>
      <c r="AC76" s="55">
        <v>5.8719999999999999</v>
      </c>
      <c r="AD76" s="55">
        <v>10.65</v>
      </c>
      <c r="AE76" s="55">
        <v>5.8719999999999999</v>
      </c>
      <c r="AF76" s="55">
        <v>10.6</v>
      </c>
    </row>
    <row r="77" spans="1:32" ht="15.75" customHeight="1">
      <c r="A77" s="55">
        <v>5.3140000000000001</v>
      </c>
      <c r="B77" s="55">
        <v>10.63</v>
      </c>
      <c r="C77" s="55">
        <v>4.6539999999999999</v>
      </c>
      <c r="D77" s="55">
        <v>9.32</v>
      </c>
      <c r="E77" s="55">
        <v>4.6500000000000004</v>
      </c>
      <c r="F77" s="55">
        <v>9.32</v>
      </c>
      <c r="G77" s="55">
        <v>4.6539999999999999</v>
      </c>
      <c r="H77" s="55">
        <v>11.17</v>
      </c>
      <c r="I77" s="55">
        <v>4.6539999999999999</v>
      </c>
      <c r="J77" s="55">
        <v>11.68</v>
      </c>
      <c r="K77" s="55">
        <v>4.6539999999999999</v>
      </c>
      <c r="L77" s="55">
        <v>11.85</v>
      </c>
      <c r="M77" s="55">
        <v>4.6539999999999999</v>
      </c>
      <c r="N77" s="55">
        <v>11.17</v>
      </c>
      <c r="O77" s="55">
        <v>4.6539999999999999</v>
      </c>
      <c r="P77" s="55">
        <v>9.7200000000000006</v>
      </c>
      <c r="Q77" s="55">
        <v>4.6539999999999999</v>
      </c>
      <c r="R77" s="55">
        <v>12.48</v>
      </c>
      <c r="S77" s="55">
        <v>4.6539999999999999</v>
      </c>
      <c r="T77" s="55">
        <v>10.27</v>
      </c>
      <c r="U77" s="55">
        <v>4.6539999999999999</v>
      </c>
      <c r="V77" s="55">
        <v>12.07</v>
      </c>
      <c r="W77" s="55">
        <v>4.6539999999999999</v>
      </c>
      <c r="X77" s="55">
        <v>10.97</v>
      </c>
      <c r="Y77" s="55">
        <v>4.6539999999999999</v>
      </c>
      <c r="Z77" s="55">
        <v>9.08</v>
      </c>
      <c r="AA77" s="55">
        <v>4.6539999999999999</v>
      </c>
      <c r="AB77" s="55">
        <v>8.75</v>
      </c>
      <c r="AC77" s="55">
        <v>4.6539999999999999</v>
      </c>
      <c r="AD77" s="55">
        <v>8.7799999999999994</v>
      </c>
      <c r="AE77" s="55">
        <v>4.6539999999999999</v>
      </c>
      <c r="AF77" s="55">
        <v>8.6300000000000008</v>
      </c>
    </row>
    <row r="78" spans="1:32" ht="15.75" customHeight="1">
      <c r="A78" s="55">
        <v>5.5469999999999997</v>
      </c>
      <c r="B78" s="55">
        <v>13.72</v>
      </c>
      <c r="C78" s="55">
        <v>5.5469999999999997</v>
      </c>
      <c r="D78" s="55">
        <v>10.57</v>
      </c>
      <c r="E78" s="55">
        <v>5.55</v>
      </c>
      <c r="F78" s="55">
        <v>10.82</v>
      </c>
      <c r="G78" s="55">
        <v>5.5469999999999997</v>
      </c>
      <c r="H78" s="55">
        <v>12.62</v>
      </c>
      <c r="I78" s="55">
        <v>5.5469999999999997</v>
      </c>
      <c r="J78" s="55">
        <v>12.93</v>
      </c>
      <c r="K78" s="55">
        <v>5.5469999999999997</v>
      </c>
      <c r="L78" s="55">
        <v>12.93</v>
      </c>
      <c r="M78" s="55">
        <v>5.5469999999999997</v>
      </c>
      <c r="N78" s="55">
        <v>12.27</v>
      </c>
      <c r="O78" s="55">
        <v>5.5469999999999997</v>
      </c>
      <c r="P78" s="55">
        <v>10.9</v>
      </c>
      <c r="Q78" s="55">
        <v>5.5469999999999997</v>
      </c>
      <c r="R78" s="55">
        <v>13.75</v>
      </c>
      <c r="S78" s="55">
        <v>5.5469999999999997</v>
      </c>
      <c r="T78" s="55">
        <v>11.32</v>
      </c>
      <c r="U78" s="55">
        <v>5.5469999999999997</v>
      </c>
      <c r="V78" s="55">
        <v>13.13</v>
      </c>
      <c r="W78" s="55">
        <v>5.5469999999999997</v>
      </c>
      <c r="X78" s="55">
        <v>12.22</v>
      </c>
      <c r="Y78" s="55">
        <v>5.5469999999999997</v>
      </c>
      <c r="Z78" s="55">
        <v>10.23</v>
      </c>
      <c r="AA78" s="55">
        <v>5.5469999999999997</v>
      </c>
      <c r="AB78" s="55">
        <v>9.7799999999999994</v>
      </c>
      <c r="AC78" s="55">
        <v>5.5469999999999997</v>
      </c>
      <c r="AD78" s="55">
        <v>10.119999999999999</v>
      </c>
      <c r="AE78" s="55">
        <v>5.5469999999999997</v>
      </c>
      <c r="AF78" s="55">
        <v>10.02</v>
      </c>
    </row>
    <row r="79" spans="1:32" ht="15.75" customHeight="1">
      <c r="A79" s="55">
        <v>5.2839999999999998</v>
      </c>
      <c r="B79" s="55">
        <v>12.88</v>
      </c>
      <c r="C79" s="55">
        <v>5.4290000000000003</v>
      </c>
      <c r="D79" s="55">
        <v>10.119999999999999</v>
      </c>
      <c r="E79" s="55">
        <v>5.28</v>
      </c>
      <c r="F79" s="55">
        <v>10.18</v>
      </c>
      <c r="G79" s="55">
        <v>5.2839999999999998</v>
      </c>
      <c r="H79" s="55">
        <v>12.03</v>
      </c>
      <c r="I79" s="55">
        <v>5.4290000000000003</v>
      </c>
      <c r="J79" s="55">
        <v>12.3</v>
      </c>
      <c r="K79" s="55">
        <v>5.4290000000000003</v>
      </c>
      <c r="L79" s="55">
        <v>12.5</v>
      </c>
      <c r="M79" s="55">
        <v>5.4290000000000003</v>
      </c>
      <c r="N79" s="55">
        <v>11.83</v>
      </c>
      <c r="O79" s="55">
        <v>5.4290000000000003</v>
      </c>
      <c r="P79" s="55">
        <v>10.199999999999999</v>
      </c>
      <c r="Q79" s="55">
        <v>5.4290000000000003</v>
      </c>
      <c r="R79" s="55">
        <v>13.18</v>
      </c>
      <c r="S79" s="55">
        <v>5.4290000000000003</v>
      </c>
      <c r="T79" s="55">
        <v>10.85</v>
      </c>
      <c r="U79" s="55">
        <v>5.4290000000000003</v>
      </c>
      <c r="V79" s="55">
        <v>12.75</v>
      </c>
      <c r="W79" s="55">
        <v>5.4290000000000003</v>
      </c>
      <c r="X79" s="55">
        <v>11.4</v>
      </c>
      <c r="Y79" s="55">
        <v>5.4290000000000003</v>
      </c>
      <c r="Z79" s="55">
        <v>10</v>
      </c>
      <c r="AA79" s="55">
        <v>5.4290000000000003</v>
      </c>
      <c r="AB79" s="55">
        <v>9.5299999999999994</v>
      </c>
      <c r="AC79" s="55">
        <v>5.4290000000000003</v>
      </c>
      <c r="AD79" s="55">
        <v>9.75</v>
      </c>
      <c r="AE79" s="55">
        <v>5.4290000000000003</v>
      </c>
      <c r="AF79" s="55">
        <v>9.1199999999999992</v>
      </c>
    </row>
    <row r="80" spans="1:32" ht="15.75" customHeight="1">
      <c r="A80" s="55">
        <v>5.3860000000000001</v>
      </c>
      <c r="B80" s="55">
        <v>13.08</v>
      </c>
      <c r="C80" s="55">
        <v>5.5309999999999997</v>
      </c>
      <c r="D80" s="55">
        <v>10.48</v>
      </c>
      <c r="E80" s="55">
        <v>5.53</v>
      </c>
      <c r="F80" s="55">
        <v>10.5</v>
      </c>
      <c r="G80" s="55">
        <v>5.3860000000000001</v>
      </c>
      <c r="H80" s="55">
        <v>12.18</v>
      </c>
      <c r="I80" s="55">
        <v>5.5309999999999997</v>
      </c>
      <c r="J80" s="55">
        <v>12.63</v>
      </c>
      <c r="K80" s="55">
        <v>5.5309999999999997</v>
      </c>
      <c r="L80" s="55">
        <v>13.02</v>
      </c>
      <c r="M80" s="55">
        <v>5.5309999999999997</v>
      </c>
      <c r="N80" s="55">
        <v>11.9</v>
      </c>
      <c r="O80" s="55">
        <v>5.5309999999999997</v>
      </c>
      <c r="P80" s="55">
        <v>10.25</v>
      </c>
      <c r="Q80" s="55">
        <v>5.5309999999999997</v>
      </c>
      <c r="R80" s="55">
        <v>13.23</v>
      </c>
      <c r="S80" s="55">
        <v>5.5309999999999997</v>
      </c>
      <c r="T80" s="55">
        <v>10.93</v>
      </c>
      <c r="U80" s="55">
        <v>5.5309999999999997</v>
      </c>
      <c r="V80" s="55">
        <v>12.97</v>
      </c>
      <c r="W80" s="55">
        <v>5.5309999999999997</v>
      </c>
      <c r="X80" s="55">
        <v>11.58</v>
      </c>
      <c r="Y80" s="55">
        <v>5.5309999999999997</v>
      </c>
      <c r="Z80" s="55">
        <v>10.02</v>
      </c>
      <c r="AA80" s="55">
        <v>5.5309999999999997</v>
      </c>
      <c r="AB80" s="55">
        <v>9.52</v>
      </c>
      <c r="AC80" s="55">
        <v>5.5309999999999997</v>
      </c>
      <c r="AD80" s="55">
        <v>9.83</v>
      </c>
      <c r="AE80" s="55">
        <v>5.5309999999999997</v>
      </c>
      <c r="AF80" s="55">
        <v>9.25</v>
      </c>
    </row>
    <row r="81" spans="1:32" ht="15.75" customHeight="1">
      <c r="A81" s="55">
        <v>5.7210000000000001</v>
      </c>
      <c r="B81" s="55">
        <v>13.97</v>
      </c>
      <c r="C81" s="55">
        <v>5.7880000000000003</v>
      </c>
      <c r="D81" s="55">
        <v>11.12</v>
      </c>
      <c r="E81" s="55">
        <v>5.79</v>
      </c>
      <c r="F81" s="55">
        <v>11.63</v>
      </c>
      <c r="G81" s="55">
        <v>5.7210000000000001</v>
      </c>
      <c r="H81" s="55">
        <v>12.8</v>
      </c>
      <c r="I81" s="55">
        <v>5.7880000000000003</v>
      </c>
      <c r="J81" s="55">
        <v>13.65</v>
      </c>
      <c r="K81" s="55">
        <v>5.7880000000000003</v>
      </c>
      <c r="L81" s="55">
        <v>13.52</v>
      </c>
      <c r="M81" s="55">
        <v>5.7880000000000003</v>
      </c>
      <c r="N81" s="55">
        <v>12.85</v>
      </c>
      <c r="O81" s="55">
        <v>5.7880000000000003</v>
      </c>
      <c r="P81" s="55">
        <v>11.13</v>
      </c>
      <c r="Q81" s="55">
        <v>5.7880000000000003</v>
      </c>
      <c r="R81" s="55">
        <v>14.27</v>
      </c>
      <c r="S81" s="55">
        <v>5.7880000000000003</v>
      </c>
      <c r="T81" s="55">
        <v>11.83</v>
      </c>
      <c r="U81" s="55">
        <v>5.7880000000000003</v>
      </c>
      <c r="V81" s="55">
        <v>14.22</v>
      </c>
      <c r="W81" s="55">
        <v>5.7880000000000003</v>
      </c>
      <c r="X81" s="55">
        <v>12.43</v>
      </c>
      <c r="Y81" s="55">
        <v>5.7880000000000003</v>
      </c>
      <c r="Z81" s="55">
        <v>11.23</v>
      </c>
      <c r="AA81" s="55">
        <v>5.7880000000000003</v>
      </c>
      <c r="AB81" s="55">
        <v>10.38</v>
      </c>
      <c r="AC81" s="55">
        <v>5.7880000000000003</v>
      </c>
      <c r="AD81" s="55">
        <v>10.67</v>
      </c>
      <c r="AE81" s="55">
        <v>5.7880000000000003</v>
      </c>
      <c r="AF81" s="55">
        <v>10.130000000000001</v>
      </c>
    </row>
    <row r="82" spans="1:32" ht="15.75" customHeight="1">
      <c r="A82" s="55">
        <v>6.7249999999999996</v>
      </c>
      <c r="B82" s="55">
        <v>12.15</v>
      </c>
      <c r="C82" s="55">
        <v>6.0650000000000004</v>
      </c>
      <c r="D82" s="55">
        <v>11.13</v>
      </c>
      <c r="E82" s="55">
        <v>6.07</v>
      </c>
      <c r="F82" s="55">
        <v>11.35</v>
      </c>
      <c r="G82" s="55">
        <v>6.0650000000000004</v>
      </c>
      <c r="H82" s="55">
        <v>13.03</v>
      </c>
      <c r="I82" s="55">
        <v>6.0650000000000004</v>
      </c>
      <c r="J82" s="55">
        <v>13.52</v>
      </c>
      <c r="K82" s="55">
        <v>6.0650000000000004</v>
      </c>
      <c r="L82" s="55">
        <v>13.58</v>
      </c>
      <c r="M82" s="55">
        <v>6.0650000000000004</v>
      </c>
      <c r="N82" s="55">
        <v>12.78</v>
      </c>
      <c r="O82" s="55">
        <v>6.0650000000000004</v>
      </c>
      <c r="P82" s="55">
        <v>11.22</v>
      </c>
      <c r="Q82" s="55">
        <v>6.0650000000000004</v>
      </c>
      <c r="R82" s="55">
        <v>14.32</v>
      </c>
      <c r="S82" s="55">
        <v>6.0650000000000004</v>
      </c>
      <c r="T82" s="55">
        <v>11.95</v>
      </c>
      <c r="U82" s="55">
        <v>6.0650000000000004</v>
      </c>
      <c r="V82" s="55">
        <v>13.85</v>
      </c>
      <c r="W82" s="55">
        <v>6.0650000000000004</v>
      </c>
      <c r="X82" s="55">
        <v>12.43</v>
      </c>
      <c r="Y82" s="55">
        <v>6.0650000000000004</v>
      </c>
      <c r="Z82" s="55">
        <v>10.93</v>
      </c>
      <c r="AA82" s="55">
        <v>6.0650000000000004</v>
      </c>
      <c r="AB82" s="55">
        <v>10.63</v>
      </c>
      <c r="AC82" s="55">
        <v>6.0650000000000004</v>
      </c>
      <c r="AD82" s="55">
        <v>10.9</v>
      </c>
      <c r="AE82" s="55">
        <v>6.0650000000000004</v>
      </c>
      <c r="AF82" s="55">
        <v>10.18</v>
      </c>
    </row>
    <row r="83" spans="1:32" ht="15.75" customHeight="1">
      <c r="A83" s="55">
        <v>8.3040000000000003</v>
      </c>
      <c r="B83" s="55">
        <v>14.73</v>
      </c>
      <c r="C83" s="55">
        <v>8.3040000000000003</v>
      </c>
      <c r="D83" s="55">
        <v>11.18</v>
      </c>
      <c r="E83" s="55">
        <v>8.3000000000000007</v>
      </c>
      <c r="F83" s="55">
        <v>11.68</v>
      </c>
      <c r="G83" s="55">
        <v>8.3040000000000003</v>
      </c>
      <c r="H83" s="55">
        <v>13.6</v>
      </c>
      <c r="I83" s="55">
        <v>8.3040000000000003</v>
      </c>
      <c r="J83" s="55">
        <v>13.88</v>
      </c>
      <c r="K83" s="55">
        <v>8.3040000000000003</v>
      </c>
      <c r="L83" s="55">
        <v>14.17</v>
      </c>
      <c r="M83" s="55">
        <v>6.0970000000000004</v>
      </c>
      <c r="N83" s="55">
        <v>12.77</v>
      </c>
      <c r="O83" s="55">
        <v>8.3040000000000003</v>
      </c>
      <c r="P83" s="55">
        <v>12.07</v>
      </c>
      <c r="Q83" s="55">
        <v>6.0970000000000004</v>
      </c>
      <c r="R83" s="55">
        <v>14.32</v>
      </c>
      <c r="S83" s="55">
        <v>6.0970000000000004</v>
      </c>
      <c r="T83" s="55">
        <v>11.88</v>
      </c>
      <c r="U83" s="55">
        <v>6.0970000000000004</v>
      </c>
      <c r="V83" s="55">
        <v>13.88</v>
      </c>
      <c r="W83" s="55">
        <v>6.0970000000000004</v>
      </c>
      <c r="X83" s="55">
        <v>12.32</v>
      </c>
      <c r="Y83" s="55">
        <v>8.3040000000000003</v>
      </c>
      <c r="Z83" s="55">
        <v>11.4</v>
      </c>
      <c r="AA83" s="55">
        <v>8.3040000000000003</v>
      </c>
      <c r="AB83" s="55">
        <v>10.27</v>
      </c>
      <c r="AC83" s="55">
        <v>8.3040000000000003</v>
      </c>
      <c r="AD83" s="55">
        <v>10.37</v>
      </c>
      <c r="AE83" s="55">
        <v>8.3040000000000003</v>
      </c>
      <c r="AF83" s="55">
        <v>10.1</v>
      </c>
    </row>
    <row r="84" spans="1:32" ht="15.75" customHeight="1">
      <c r="A84" s="55">
        <v>5.798</v>
      </c>
      <c r="B84" s="55">
        <v>10.72</v>
      </c>
      <c r="C84" s="55">
        <v>5.1379999999999999</v>
      </c>
      <c r="D84" s="55">
        <v>9.48</v>
      </c>
      <c r="E84" s="55">
        <v>5.14</v>
      </c>
      <c r="F84" s="55">
        <v>9.68</v>
      </c>
      <c r="G84" s="55">
        <v>5.1379999999999999</v>
      </c>
      <c r="H84" s="55">
        <v>11.45</v>
      </c>
      <c r="I84" s="55">
        <v>5.1379999999999999</v>
      </c>
      <c r="J84" s="55">
        <v>11.9</v>
      </c>
      <c r="K84" s="55">
        <v>5.1379999999999999</v>
      </c>
      <c r="L84" s="55">
        <v>12.1</v>
      </c>
      <c r="M84" s="55">
        <v>5.1379999999999999</v>
      </c>
      <c r="N84" s="55">
        <v>11.27</v>
      </c>
      <c r="O84" s="55">
        <v>5.1379999999999999</v>
      </c>
      <c r="P84" s="55">
        <v>9.75</v>
      </c>
      <c r="Q84" s="55">
        <v>5.1379999999999999</v>
      </c>
      <c r="R84" s="55">
        <v>12.75</v>
      </c>
      <c r="S84" s="55">
        <v>5.1379999999999999</v>
      </c>
      <c r="T84" s="55">
        <v>10.38</v>
      </c>
      <c r="U84" s="55">
        <v>5.1379999999999999</v>
      </c>
      <c r="V84" s="55">
        <v>12.33</v>
      </c>
      <c r="W84" s="55">
        <v>5.1379999999999999</v>
      </c>
      <c r="X84" s="55">
        <v>10.93</v>
      </c>
      <c r="Y84" s="55">
        <v>5.1379999999999999</v>
      </c>
      <c r="Z84" s="55">
        <v>9.4499999999999993</v>
      </c>
      <c r="AA84" s="55">
        <v>5.1379999999999999</v>
      </c>
      <c r="AB84" s="55">
        <v>9.07</v>
      </c>
      <c r="AC84" s="55">
        <v>5.1379999999999999</v>
      </c>
      <c r="AD84" s="55">
        <v>9.2200000000000006</v>
      </c>
      <c r="AE84" s="55">
        <v>5.1379999999999999</v>
      </c>
      <c r="AF84" s="55">
        <v>8.5500000000000007</v>
      </c>
    </row>
    <row r="85" spans="1:32" ht="15.75" customHeight="1">
      <c r="A85" s="55">
        <v>4.665</v>
      </c>
      <c r="B85" s="55">
        <v>11.75</v>
      </c>
      <c r="C85" s="55">
        <v>4.665</v>
      </c>
      <c r="D85" s="55">
        <v>8.77</v>
      </c>
      <c r="E85" s="55">
        <v>4.67</v>
      </c>
      <c r="F85" s="55">
        <v>8.93</v>
      </c>
      <c r="G85" s="55">
        <v>4.665</v>
      </c>
      <c r="H85" s="55">
        <v>10.7</v>
      </c>
      <c r="I85" s="55">
        <v>4.665</v>
      </c>
      <c r="J85" s="55">
        <v>11.13</v>
      </c>
      <c r="K85" s="55">
        <v>4.665</v>
      </c>
      <c r="L85" s="55">
        <v>11.28</v>
      </c>
      <c r="M85" s="55">
        <v>4.665</v>
      </c>
      <c r="N85" s="55">
        <v>10.57</v>
      </c>
      <c r="O85" s="55">
        <v>4.665</v>
      </c>
      <c r="P85" s="55">
        <v>9</v>
      </c>
      <c r="Q85" s="55">
        <v>4.665</v>
      </c>
      <c r="R85" s="55">
        <v>11.88</v>
      </c>
      <c r="S85" s="55">
        <v>4.665</v>
      </c>
      <c r="T85" s="55">
        <v>9.6300000000000008</v>
      </c>
      <c r="U85" s="55">
        <v>4.665</v>
      </c>
      <c r="V85" s="55">
        <v>11.6</v>
      </c>
      <c r="W85" s="55">
        <v>4.665</v>
      </c>
      <c r="X85" s="55">
        <v>10.23</v>
      </c>
      <c r="Y85" s="55">
        <v>4.665</v>
      </c>
      <c r="Z85" s="55">
        <v>8.6999999999999993</v>
      </c>
      <c r="AA85" s="55">
        <v>4.665</v>
      </c>
      <c r="AB85" s="55">
        <v>8.23</v>
      </c>
      <c r="AC85" s="55">
        <v>4.665</v>
      </c>
      <c r="AD85" s="55">
        <v>8.43</v>
      </c>
      <c r="AE85" s="55">
        <v>4.665</v>
      </c>
      <c r="AF85" s="55">
        <v>7.83</v>
      </c>
    </row>
    <row r="86" spans="1:32" ht="15.75" customHeight="1">
      <c r="A86" s="55">
        <v>5.032</v>
      </c>
      <c r="B86" s="55">
        <v>12.7</v>
      </c>
      <c r="C86" s="55">
        <v>5.032</v>
      </c>
      <c r="D86" s="55">
        <v>9.7200000000000006</v>
      </c>
      <c r="E86" s="55">
        <v>5.03</v>
      </c>
      <c r="F86" s="55">
        <v>9.75</v>
      </c>
      <c r="G86" s="55">
        <v>5.032</v>
      </c>
      <c r="H86" s="55">
        <v>11.68</v>
      </c>
      <c r="I86" s="55">
        <v>5.032</v>
      </c>
      <c r="J86" s="55">
        <v>11.95</v>
      </c>
      <c r="K86" s="55">
        <v>5.032</v>
      </c>
      <c r="L86" s="55">
        <v>12.05</v>
      </c>
      <c r="M86" s="55">
        <v>5.032</v>
      </c>
      <c r="N86" s="55">
        <v>11.37</v>
      </c>
      <c r="O86" s="55">
        <v>5.032</v>
      </c>
      <c r="P86" s="55">
        <v>9.85</v>
      </c>
      <c r="Q86" s="55">
        <v>5.032</v>
      </c>
      <c r="R86" s="55">
        <v>12.8</v>
      </c>
      <c r="S86" s="55">
        <v>5.032</v>
      </c>
      <c r="T86" s="55">
        <v>10.5</v>
      </c>
      <c r="U86" s="55">
        <v>5.032</v>
      </c>
      <c r="V86" s="55">
        <v>12.5</v>
      </c>
      <c r="W86" s="55">
        <v>5.032</v>
      </c>
      <c r="X86" s="55">
        <v>10.93</v>
      </c>
      <c r="Y86" s="55">
        <v>5.032</v>
      </c>
      <c r="Z86" s="55">
        <v>9.5500000000000007</v>
      </c>
      <c r="AA86" s="55">
        <v>5.032</v>
      </c>
      <c r="AB86" s="55">
        <v>9.0299999999999994</v>
      </c>
      <c r="AC86" s="55">
        <v>5.032</v>
      </c>
      <c r="AD86" s="55">
        <v>9.3800000000000008</v>
      </c>
      <c r="AE86" s="55">
        <v>5.032</v>
      </c>
      <c r="AF86" s="55">
        <v>8.8000000000000007</v>
      </c>
    </row>
    <row r="87" spans="1:32" ht="15.75" customHeight="1">
      <c r="A87" s="55">
        <v>4.8849999999999998</v>
      </c>
      <c r="B87" s="55">
        <v>10.17</v>
      </c>
      <c r="C87" s="55">
        <v>4.2249999999999996</v>
      </c>
      <c r="D87" s="55">
        <v>8.92</v>
      </c>
      <c r="E87" s="55">
        <v>4.2300000000000004</v>
      </c>
      <c r="F87" s="55">
        <v>8.9499999999999993</v>
      </c>
      <c r="G87" s="55">
        <v>4.2249999999999996</v>
      </c>
      <c r="H87" s="55">
        <v>10.88</v>
      </c>
      <c r="I87" s="55">
        <v>4.2249999999999996</v>
      </c>
      <c r="J87" s="55">
        <v>11.28</v>
      </c>
      <c r="K87" s="55">
        <v>4.2249999999999996</v>
      </c>
      <c r="L87" s="55">
        <v>11.3</v>
      </c>
      <c r="M87" s="55">
        <v>4.2249999999999996</v>
      </c>
      <c r="N87" s="55">
        <v>10.58</v>
      </c>
      <c r="O87" s="55">
        <v>4.2249999999999996</v>
      </c>
      <c r="P87" s="55">
        <v>9.08</v>
      </c>
      <c r="Q87" s="55">
        <v>4.2249999999999996</v>
      </c>
      <c r="R87" s="55">
        <v>11.88</v>
      </c>
      <c r="S87" s="55">
        <v>4.2249999999999996</v>
      </c>
      <c r="T87" s="55">
        <v>9.7799999999999994</v>
      </c>
      <c r="U87" s="55">
        <v>4.2249999999999996</v>
      </c>
      <c r="V87" s="55">
        <v>11.85</v>
      </c>
      <c r="W87" s="55">
        <v>4.2249999999999996</v>
      </c>
      <c r="X87" s="55">
        <v>10.33</v>
      </c>
      <c r="Y87" s="55">
        <v>4.2249999999999996</v>
      </c>
      <c r="Z87" s="55">
        <v>8.73</v>
      </c>
      <c r="AA87" s="55">
        <v>4.2249999999999996</v>
      </c>
      <c r="AB87" s="55">
        <v>8.52</v>
      </c>
      <c r="AC87" s="55">
        <v>4.2249999999999996</v>
      </c>
      <c r="AD87" s="55">
        <v>8.9499999999999993</v>
      </c>
      <c r="AE87" s="55">
        <v>4.2249999999999996</v>
      </c>
      <c r="AF87" s="55">
        <v>8.25</v>
      </c>
    </row>
    <row r="88" spans="1:32" ht="15.75" customHeight="1">
      <c r="A88" s="55">
        <v>4.5860000000000003</v>
      </c>
      <c r="B88" s="55">
        <v>9.5</v>
      </c>
      <c r="C88" s="55">
        <v>3.9260000000000002</v>
      </c>
      <c r="D88" s="55">
        <v>7.98</v>
      </c>
      <c r="E88" s="55">
        <v>3.93</v>
      </c>
      <c r="F88" s="55">
        <v>7.97</v>
      </c>
      <c r="G88" s="55">
        <v>3.9260000000000002</v>
      </c>
      <c r="H88" s="55">
        <v>9.9499999999999993</v>
      </c>
      <c r="I88" s="55">
        <v>3.9260000000000002</v>
      </c>
      <c r="J88" s="55">
        <v>10.3</v>
      </c>
      <c r="K88" s="55">
        <v>3.9260000000000002</v>
      </c>
      <c r="L88" s="55">
        <v>10.38</v>
      </c>
      <c r="M88" s="55">
        <v>3.9260000000000002</v>
      </c>
      <c r="N88" s="55">
        <v>9.7799999999999994</v>
      </c>
      <c r="O88" s="55">
        <v>3.9260000000000002</v>
      </c>
      <c r="P88" s="55">
        <v>8.2799999999999994</v>
      </c>
      <c r="Q88" s="55">
        <v>3.9260000000000002</v>
      </c>
      <c r="R88" s="55">
        <v>11.17</v>
      </c>
      <c r="S88" s="55">
        <v>3.9260000000000002</v>
      </c>
      <c r="T88" s="55">
        <v>8.9499999999999993</v>
      </c>
      <c r="U88" s="55">
        <v>3.9260000000000002</v>
      </c>
      <c r="V88" s="55">
        <v>10.73</v>
      </c>
      <c r="W88" s="55">
        <v>3.9260000000000002</v>
      </c>
      <c r="X88" s="55">
        <v>9.5</v>
      </c>
      <c r="Y88" s="55">
        <v>3.9260000000000002</v>
      </c>
      <c r="Z88" s="55">
        <v>7.88</v>
      </c>
      <c r="AA88" s="55">
        <v>3.9260000000000002</v>
      </c>
      <c r="AB88" s="55">
        <v>7.45</v>
      </c>
      <c r="AC88" s="55">
        <v>3.9260000000000002</v>
      </c>
      <c r="AD88" s="55">
        <v>7.58</v>
      </c>
      <c r="AE88" s="55">
        <v>3.9260000000000002</v>
      </c>
      <c r="AF88" s="55">
        <v>7.35</v>
      </c>
    </row>
    <row r="89" spans="1:32" ht="15.75" customHeight="1">
      <c r="A89" s="55">
        <v>3.0550000000000002</v>
      </c>
      <c r="B89" s="55">
        <v>9.4499999999999993</v>
      </c>
      <c r="C89" s="55">
        <v>3.0550000000000002</v>
      </c>
      <c r="D89" s="55">
        <v>6.33</v>
      </c>
      <c r="E89" s="55">
        <v>3.06</v>
      </c>
      <c r="F89" s="55">
        <v>6.42</v>
      </c>
      <c r="G89" s="55">
        <v>3.0550000000000002</v>
      </c>
      <c r="H89" s="55">
        <v>8.23</v>
      </c>
      <c r="I89" s="55">
        <v>3.0550000000000002</v>
      </c>
      <c r="J89" s="55">
        <v>8.75</v>
      </c>
      <c r="K89" s="55">
        <v>3.0550000000000002</v>
      </c>
      <c r="L89" s="55">
        <v>8.9</v>
      </c>
      <c r="M89" s="55">
        <v>3.0550000000000002</v>
      </c>
      <c r="N89" s="55">
        <v>8.27</v>
      </c>
      <c r="O89" s="55">
        <v>3.0550000000000002</v>
      </c>
      <c r="P89" s="55">
        <v>6.65</v>
      </c>
      <c r="Q89" s="55">
        <v>3.0550000000000002</v>
      </c>
      <c r="R89" s="55">
        <v>9.33</v>
      </c>
      <c r="S89" s="55">
        <v>3.0550000000000002</v>
      </c>
      <c r="T89" s="55">
        <v>7.27</v>
      </c>
      <c r="U89" s="55">
        <v>3.0550000000000002</v>
      </c>
      <c r="V89" s="55">
        <v>9.25</v>
      </c>
      <c r="W89" s="55">
        <v>3.0550000000000002</v>
      </c>
      <c r="X89" s="55">
        <v>7.9</v>
      </c>
      <c r="Y89" s="55">
        <v>3.0550000000000002</v>
      </c>
      <c r="Z89" s="55">
        <v>6.23</v>
      </c>
      <c r="AA89" s="55">
        <v>3.0550000000000002</v>
      </c>
      <c r="AB89" s="55">
        <v>5.82</v>
      </c>
      <c r="AC89" s="55">
        <v>3.0550000000000002</v>
      </c>
      <c r="AD89" s="55">
        <v>5.88</v>
      </c>
      <c r="AE89" s="55">
        <v>3.0550000000000002</v>
      </c>
      <c r="AF89" s="55">
        <v>5.7</v>
      </c>
    </row>
    <row r="90" spans="1:32" ht="15.75" customHeight="1">
      <c r="A90" s="55">
        <v>3.85</v>
      </c>
      <c r="B90" s="55">
        <v>8.18</v>
      </c>
      <c r="C90" s="55">
        <v>3.19</v>
      </c>
      <c r="D90" s="55">
        <v>6.75</v>
      </c>
      <c r="E90" s="55">
        <v>3.19</v>
      </c>
      <c r="F90" s="55">
        <v>6.8</v>
      </c>
      <c r="G90" s="55">
        <v>3.19</v>
      </c>
      <c r="H90" s="55">
        <v>8.82</v>
      </c>
      <c r="I90" s="55">
        <v>3.19</v>
      </c>
      <c r="J90" s="55">
        <v>9.15</v>
      </c>
      <c r="K90" s="55">
        <v>3.19</v>
      </c>
      <c r="L90" s="55">
        <v>9.27</v>
      </c>
      <c r="M90" s="55">
        <v>3.19</v>
      </c>
      <c r="N90" s="55">
        <v>8.68</v>
      </c>
      <c r="O90" s="55">
        <v>3.19</v>
      </c>
      <c r="P90" s="55">
        <v>7.05</v>
      </c>
      <c r="Q90" s="55">
        <v>3.19</v>
      </c>
      <c r="R90" s="55">
        <v>9.65</v>
      </c>
      <c r="S90" s="55">
        <v>3.19</v>
      </c>
      <c r="T90" s="55">
        <v>7.75</v>
      </c>
      <c r="U90" s="55">
        <v>3.19</v>
      </c>
      <c r="V90" s="55">
        <v>9.8000000000000007</v>
      </c>
      <c r="W90" s="55">
        <v>3.19</v>
      </c>
      <c r="X90" s="55">
        <v>8.1999999999999993</v>
      </c>
      <c r="Y90" s="55">
        <v>3.19</v>
      </c>
      <c r="Z90" s="55">
        <v>6.65</v>
      </c>
      <c r="AA90" s="55">
        <v>3.19</v>
      </c>
      <c r="AB90" s="55">
        <v>6.12</v>
      </c>
      <c r="AC90" s="55">
        <v>3.19</v>
      </c>
      <c r="AD90" s="55">
        <v>6.55</v>
      </c>
      <c r="AE90" s="55">
        <v>3.19</v>
      </c>
      <c r="AF90" s="55">
        <v>6.17</v>
      </c>
    </row>
    <row r="91" spans="1:32" ht="15.75" customHeight="1">
      <c r="A91" s="55">
        <v>6.5549999999999997</v>
      </c>
      <c r="B91" s="55">
        <v>12.15</v>
      </c>
      <c r="C91" s="55">
        <v>5.8949999999999996</v>
      </c>
      <c r="D91" s="55">
        <v>10.8</v>
      </c>
      <c r="E91" s="55">
        <v>5.9</v>
      </c>
      <c r="F91" s="55">
        <v>11</v>
      </c>
      <c r="G91" s="55">
        <v>5.8949999999999996</v>
      </c>
      <c r="H91" s="55">
        <v>12.9</v>
      </c>
      <c r="I91" s="55">
        <v>5.8949999999999996</v>
      </c>
      <c r="J91" s="55">
        <v>13.15</v>
      </c>
      <c r="K91" s="55">
        <v>5.8949999999999996</v>
      </c>
      <c r="L91" s="55">
        <v>13.4</v>
      </c>
      <c r="M91" s="55">
        <v>5.8949999999999996</v>
      </c>
      <c r="N91" s="55">
        <v>12.45</v>
      </c>
      <c r="O91" s="55">
        <v>5.8949999999999996</v>
      </c>
      <c r="P91" s="55">
        <v>11</v>
      </c>
      <c r="Q91" s="55">
        <v>5.8949999999999996</v>
      </c>
      <c r="R91" s="55">
        <v>14.15</v>
      </c>
      <c r="S91" s="55">
        <v>5.8949999999999996</v>
      </c>
      <c r="T91" s="55">
        <v>11.7</v>
      </c>
      <c r="U91" s="55">
        <v>5.8949999999999996</v>
      </c>
      <c r="V91" s="55">
        <v>13.63</v>
      </c>
      <c r="W91" s="55">
        <v>5.8949999999999996</v>
      </c>
      <c r="X91" s="55">
        <v>12.22</v>
      </c>
      <c r="Y91" s="55">
        <v>5.8949999999999996</v>
      </c>
      <c r="Z91" s="55">
        <v>10.7</v>
      </c>
      <c r="AA91" s="55">
        <v>5.8949999999999996</v>
      </c>
      <c r="AB91" s="55">
        <v>10.5</v>
      </c>
      <c r="AC91" s="55">
        <v>5.8949999999999996</v>
      </c>
      <c r="AD91" s="55">
        <v>10.57</v>
      </c>
      <c r="AE91" s="55">
        <v>5.8949999999999996</v>
      </c>
      <c r="AF91" s="55">
        <v>9.9499999999999993</v>
      </c>
    </row>
    <row r="92" spans="1:32" ht="15.75" customHeight="1">
      <c r="A92" s="55">
        <v>5.6390000000000002</v>
      </c>
      <c r="B92" s="55">
        <v>9.85</v>
      </c>
      <c r="C92" s="55">
        <v>4.9790000000000001</v>
      </c>
      <c r="D92" s="55">
        <v>8.7200000000000006</v>
      </c>
      <c r="E92" s="55">
        <v>4.9800000000000004</v>
      </c>
      <c r="F92" s="55">
        <v>8.83</v>
      </c>
      <c r="G92" s="55">
        <v>4.9790000000000001</v>
      </c>
      <c r="H92" s="55">
        <v>10.8</v>
      </c>
      <c r="I92" s="55">
        <v>4.9790000000000001</v>
      </c>
      <c r="J92" s="55">
        <v>10.92</v>
      </c>
      <c r="K92" s="55">
        <v>4.9790000000000001</v>
      </c>
      <c r="L92" s="55">
        <v>11.23</v>
      </c>
      <c r="M92" s="55">
        <v>4.9790000000000001</v>
      </c>
      <c r="N92" s="55">
        <v>10.65</v>
      </c>
      <c r="O92" s="55">
        <v>4.9790000000000001</v>
      </c>
      <c r="P92" s="55">
        <v>8.92</v>
      </c>
      <c r="Q92" s="55">
        <v>4.9790000000000001</v>
      </c>
      <c r="R92" s="55">
        <v>11.97</v>
      </c>
      <c r="S92" s="55">
        <v>4.9790000000000001</v>
      </c>
      <c r="T92" s="55">
        <v>9.48</v>
      </c>
      <c r="U92" s="55">
        <v>4.9790000000000001</v>
      </c>
      <c r="V92" s="55">
        <v>11.62</v>
      </c>
      <c r="W92" s="55">
        <v>4.9790000000000001</v>
      </c>
      <c r="X92" s="55">
        <v>10.37</v>
      </c>
      <c r="Y92" s="55">
        <v>4.9790000000000001</v>
      </c>
      <c r="Z92" s="55">
        <v>8.6</v>
      </c>
      <c r="AA92" s="55">
        <v>4.9790000000000001</v>
      </c>
      <c r="AB92" s="55">
        <v>8.35</v>
      </c>
      <c r="AC92" s="55">
        <v>4.9790000000000001</v>
      </c>
      <c r="AD92" s="55">
        <v>8.1999999999999993</v>
      </c>
      <c r="AE92" s="55">
        <v>4.9790000000000001</v>
      </c>
      <c r="AF92" s="55">
        <v>8.2200000000000006</v>
      </c>
    </row>
    <row r="93" spans="1:32" ht="15.75" customHeight="1">
      <c r="A93" s="55">
        <v>6.024</v>
      </c>
      <c r="B93" s="55">
        <v>10.72</v>
      </c>
      <c r="C93" s="55">
        <v>5.3639999999999999</v>
      </c>
      <c r="D93" s="55">
        <v>9.75</v>
      </c>
      <c r="E93" s="55">
        <v>5.36</v>
      </c>
      <c r="F93" s="55">
        <v>9.83</v>
      </c>
      <c r="G93" s="55">
        <v>5.3639999999999999</v>
      </c>
      <c r="H93" s="55">
        <v>11.88</v>
      </c>
      <c r="I93" s="55">
        <v>5.3639999999999999</v>
      </c>
      <c r="J93" s="55">
        <v>11.98</v>
      </c>
      <c r="K93" s="55">
        <v>5.3639999999999999</v>
      </c>
      <c r="L93" s="55">
        <v>12.27</v>
      </c>
      <c r="M93" s="55">
        <v>5.3639999999999999</v>
      </c>
      <c r="N93" s="55">
        <v>11.58</v>
      </c>
      <c r="O93" s="55">
        <v>5.3639999999999999</v>
      </c>
      <c r="P93" s="55">
        <v>9.85</v>
      </c>
      <c r="Q93" s="55">
        <v>5.3639999999999999</v>
      </c>
      <c r="R93" s="55">
        <v>12.95</v>
      </c>
      <c r="S93" s="55">
        <v>5.3639999999999999</v>
      </c>
      <c r="T93" s="55">
        <v>10.43</v>
      </c>
      <c r="U93" s="55">
        <v>5.3639999999999999</v>
      </c>
      <c r="V93" s="55">
        <v>12.67</v>
      </c>
      <c r="W93" s="55">
        <v>5.3639999999999999</v>
      </c>
      <c r="X93" s="55">
        <v>11.4</v>
      </c>
      <c r="Y93" s="55">
        <v>5.3639999999999999</v>
      </c>
      <c r="Z93" s="55">
        <v>9.52</v>
      </c>
      <c r="AA93" s="55">
        <v>5.3639999999999999</v>
      </c>
      <c r="AB93" s="55">
        <v>9.33</v>
      </c>
      <c r="AC93" s="55">
        <v>5.3639999999999999</v>
      </c>
      <c r="AD93" s="55">
        <v>9.15</v>
      </c>
      <c r="AE93" s="55">
        <v>5.3639999999999999</v>
      </c>
      <c r="AF93" s="55">
        <v>9.17</v>
      </c>
    </row>
    <row r="94" spans="1:32" ht="15.75" customHeight="1">
      <c r="A94" s="55">
        <v>7.5510000000000002</v>
      </c>
      <c r="B94" s="55">
        <v>11.38</v>
      </c>
      <c r="C94" s="55">
        <v>6.891</v>
      </c>
      <c r="D94" s="55">
        <v>10.28</v>
      </c>
      <c r="E94" s="55">
        <v>6.89</v>
      </c>
      <c r="F94" s="55">
        <v>10.52</v>
      </c>
      <c r="G94" s="55">
        <v>6.891</v>
      </c>
      <c r="H94" s="55">
        <v>12.57</v>
      </c>
      <c r="I94" s="55">
        <v>6.891</v>
      </c>
      <c r="J94" s="55">
        <v>12.52</v>
      </c>
      <c r="K94" s="55">
        <v>6.891</v>
      </c>
      <c r="L94" s="55">
        <v>12.83</v>
      </c>
      <c r="M94" s="55">
        <v>6.891</v>
      </c>
      <c r="N94" s="55">
        <v>12.17</v>
      </c>
      <c r="O94" s="55">
        <v>6.891</v>
      </c>
      <c r="P94" s="55">
        <v>10.5</v>
      </c>
      <c r="Q94" s="55">
        <v>6.891</v>
      </c>
      <c r="R94" s="55">
        <v>13.53</v>
      </c>
      <c r="S94" s="55">
        <v>6.891</v>
      </c>
      <c r="T94" s="55">
        <v>11.02</v>
      </c>
      <c r="U94" s="55">
        <v>6.891</v>
      </c>
      <c r="V94" s="55">
        <v>13.1</v>
      </c>
      <c r="W94" s="55">
        <v>6.891</v>
      </c>
      <c r="X94" s="55">
        <v>11.9</v>
      </c>
      <c r="Y94" s="55">
        <v>6.891</v>
      </c>
      <c r="Z94" s="55">
        <v>10.130000000000001</v>
      </c>
      <c r="AA94" s="55">
        <v>6.891</v>
      </c>
      <c r="AB94" s="55">
        <v>9.8800000000000008</v>
      </c>
      <c r="AC94" s="55">
        <v>6.891</v>
      </c>
      <c r="AD94" s="55">
        <v>9.7200000000000006</v>
      </c>
      <c r="AE94" s="55">
        <v>6.891</v>
      </c>
      <c r="AF94" s="55">
        <v>9.83</v>
      </c>
    </row>
    <row r="95" spans="1:32" ht="15.75" customHeight="1">
      <c r="A95" s="55">
        <v>6.8659999999999997</v>
      </c>
      <c r="B95" s="55">
        <v>10.4</v>
      </c>
      <c r="C95" s="55">
        <v>6.2060000000000004</v>
      </c>
      <c r="D95" s="55">
        <v>9.15</v>
      </c>
      <c r="E95" s="55">
        <v>6.21</v>
      </c>
      <c r="F95" s="55">
        <v>9.3699999999999992</v>
      </c>
      <c r="G95" s="55">
        <v>6.2060000000000004</v>
      </c>
      <c r="H95" s="55">
        <v>11.45</v>
      </c>
      <c r="I95" s="55">
        <v>6.2060000000000004</v>
      </c>
      <c r="J95" s="55">
        <v>11.47</v>
      </c>
      <c r="K95" s="55">
        <v>6.2060000000000004</v>
      </c>
      <c r="L95" s="55">
        <v>11.75</v>
      </c>
      <c r="M95" s="55">
        <v>6.2060000000000004</v>
      </c>
      <c r="N95" s="55">
        <v>11.1</v>
      </c>
      <c r="O95" s="55">
        <v>6.2060000000000004</v>
      </c>
      <c r="P95" s="55">
        <v>9.3699999999999992</v>
      </c>
      <c r="Q95" s="55">
        <v>6.2060000000000004</v>
      </c>
      <c r="R95" s="55">
        <v>12.4</v>
      </c>
      <c r="S95" s="55">
        <v>6.2060000000000004</v>
      </c>
      <c r="T95" s="55">
        <v>9.93</v>
      </c>
      <c r="U95" s="55">
        <v>6.2060000000000004</v>
      </c>
      <c r="V95" s="55">
        <v>12.07</v>
      </c>
      <c r="W95" s="55">
        <v>6.2060000000000004</v>
      </c>
      <c r="X95" s="55">
        <v>10.82</v>
      </c>
      <c r="Y95" s="55">
        <v>6.2060000000000004</v>
      </c>
      <c r="Z95" s="55">
        <v>9.0500000000000007</v>
      </c>
      <c r="AA95" s="55">
        <v>6.2060000000000004</v>
      </c>
      <c r="AB95" s="55">
        <v>8.77</v>
      </c>
      <c r="AC95" s="55">
        <v>6.2060000000000004</v>
      </c>
      <c r="AD95" s="55">
        <v>8.6</v>
      </c>
      <c r="AE95" s="55">
        <v>6.2060000000000004</v>
      </c>
      <c r="AF95" s="55">
        <v>8.73</v>
      </c>
    </row>
    <row r="96" spans="1:32" ht="15.75" customHeight="1">
      <c r="A96" s="55">
        <v>6.766</v>
      </c>
      <c r="B96" s="55">
        <v>12.98</v>
      </c>
      <c r="C96" s="55">
        <v>6.766</v>
      </c>
      <c r="D96" s="55">
        <v>9.9</v>
      </c>
      <c r="E96" s="55">
        <v>6.77</v>
      </c>
      <c r="F96" s="55">
        <v>10.15</v>
      </c>
      <c r="G96" s="55">
        <v>6.766</v>
      </c>
      <c r="H96" s="55">
        <v>12.17</v>
      </c>
      <c r="I96" s="55">
        <v>6.766</v>
      </c>
      <c r="J96" s="55">
        <v>12.23</v>
      </c>
      <c r="K96" s="55">
        <v>6.766</v>
      </c>
      <c r="L96" s="55">
        <v>12.57</v>
      </c>
      <c r="M96" s="55">
        <v>6.766</v>
      </c>
      <c r="N96" s="55">
        <v>11.87</v>
      </c>
      <c r="O96" s="55">
        <v>6.766</v>
      </c>
      <c r="P96" s="55">
        <v>10.07</v>
      </c>
      <c r="Q96" s="55">
        <v>6.766</v>
      </c>
      <c r="R96" s="55">
        <v>13.25</v>
      </c>
      <c r="S96" s="55">
        <v>6.766</v>
      </c>
      <c r="T96" s="55">
        <v>10.82</v>
      </c>
      <c r="U96" s="55">
        <v>6.766</v>
      </c>
      <c r="V96" s="55">
        <v>12.93</v>
      </c>
      <c r="W96" s="55">
        <v>6.766</v>
      </c>
      <c r="X96" s="55">
        <v>11.62</v>
      </c>
      <c r="Y96" s="55">
        <v>6.766</v>
      </c>
      <c r="Z96" s="55">
        <v>9.8699999999999992</v>
      </c>
      <c r="AA96" s="55">
        <v>7.6059999999999999</v>
      </c>
      <c r="AB96" s="55">
        <v>9</v>
      </c>
      <c r="AC96" s="55">
        <v>6.766</v>
      </c>
      <c r="AD96" s="55">
        <v>9.4</v>
      </c>
      <c r="AE96" s="55">
        <v>7.6059999999999999</v>
      </c>
      <c r="AF96" s="55">
        <v>8.6999999999999993</v>
      </c>
    </row>
    <row r="97" spans="1:32" ht="15.75" customHeight="1">
      <c r="A97" s="55">
        <v>9.9740000000000002</v>
      </c>
      <c r="B97" s="55">
        <v>14.23</v>
      </c>
      <c r="C97" s="55">
        <v>9.9700000000000006</v>
      </c>
      <c r="D97" s="55">
        <v>13.92</v>
      </c>
      <c r="E97" s="55">
        <v>9.9700000000000006</v>
      </c>
      <c r="F97" s="55">
        <v>14.05</v>
      </c>
      <c r="G97" s="55">
        <v>9.9719999999999995</v>
      </c>
      <c r="H97" s="55">
        <v>13.65</v>
      </c>
      <c r="I97" s="55">
        <v>9.9740000000000002</v>
      </c>
      <c r="J97" s="55">
        <v>13.67</v>
      </c>
      <c r="K97" s="55">
        <v>9.4120000000000008</v>
      </c>
      <c r="L97" s="55">
        <v>14.35</v>
      </c>
      <c r="M97" s="55">
        <v>9.4120000000000008</v>
      </c>
      <c r="N97" s="55">
        <v>14.93</v>
      </c>
      <c r="O97" s="55">
        <v>9.9700000000000006</v>
      </c>
      <c r="P97" s="55">
        <v>14.02</v>
      </c>
      <c r="Q97" s="55">
        <v>9.4139999999999997</v>
      </c>
      <c r="R97" s="55">
        <v>15.45</v>
      </c>
      <c r="S97" s="55">
        <v>9.9700000000000006</v>
      </c>
      <c r="T97" s="55">
        <v>14.95</v>
      </c>
      <c r="U97" s="55">
        <v>9.4120000000000008</v>
      </c>
      <c r="V97" s="55">
        <v>14.23</v>
      </c>
      <c r="W97" s="55">
        <v>9.9719999999999995</v>
      </c>
      <c r="X97" s="55">
        <v>13.75</v>
      </c>
      <c r="Y97" s="55">
        <v>9.9700000000000006</v>
      </c>
      <c r="Z97" s="55">
        <v>13.15</v>
      </c>
      <c r="AA97" s="55">
        <v>9.9700000000000006</v>
      </c>
      <c r="AB97" s="55">
        <v>12.53</v>
      </c>
      <c r="AC97" s="55">
        <v>9.9700000000000006</v>
      </c>
      <c r="AD97" s="55">
        <v>12.62</v>
      </c>
      <c r="AE97" s="55">
        <v>9.9700000000000006</v>
      </c>
      <c r="AF97" s="55">
        <v>12.13</v>
      </c>
    </row>
    <row r="98" spans="1:32" ht="15.75" customHeight="1">
      <c r="A98" s="55">
        <v>9.9860000000000007</v>
      </c>
      <c r="B98" s="55">
        <v>14.73</v>
      </c>
      <c r="C98" s="55">
        <v>9.9819999999999993</v>
      </c>
      <c r="D98" s="55">
        <v>14.45</v>
      </c>
      <c r="E98" s="55">
        <v>9.98</v>
      </c>
      <c r="F98" s="55">
        <v>14.58</v>
      </c>
      <c r="G98" s="55">
        <v>9.9860000000000007</v>
      </c>
      <c r="H98" s="55">
        <v>14.33</v>
      </c>
      <c r="I98" s="55">
        <v>9.9860000000000007</v>
      </c>
      <c r="J98" s="55">
        <v>14.15</v>
      </c>
      <c r="K98" s="55">
        <v>9.9860000000000007</v>
      </c>
      <c r="L98" s="55">
        <v>14.65</v>
      </c>
      <c r="M98" s="55">
        <v>9.4239999999999995</v>
      </c>
      <c r="N98" s="55">
        <v>15.5</v>
      </c>
      <c r="O98" s="55">
        <v>9.9819999999999993</v>
      </c>
      <c r="P98" s="55">
        <v>14.55</v>
      </c>
      <c r="Q98" s="55">
        <v>9.4260000000000002</v>
      </c>
      <c r="R98" s="55">
        <v>15.93</v>
      </c>
      <c r="S98" s="55">
        <v>9.9819999999999993</v>
      </c>
      <c r="T98" s="55">
        <v>15.48</v>
      </c>
      <c r="U98" s="55">
        <v>9.4239999999999995</v>
      </c>
      <c r="V98" s="55">
        <v>14.8</v>
      </c>
      <c r="W98" s="55">
        <v>9.984</v>
      </c>
      <c r="X98" s="55">
        <v>14.3</v>
      </c>
      <c r="Y98" s="55">
        <v>9.9819999999999993</v>
      </c>
      <c r="Z98" s="55">
        <v>13.68</v>
      </c>
      <c r="AA98" s="55">
        <v>9.9819999999999993</v>
      </c>
      <c r="AB98" s="55">
        <v>13.08</v>
      </c>
      <c r="AC98" s="55">
        <v>9.9819999999999993</v>
      </c>
      <c r="AD98" s="55">
        <v>13.15</v>
      </c>
      <c r="AE98" s="55">
        <v>9.9819999999999993</v>
      </c>
      <c r="AF98" s="55">
        <v>12.67</v>
      </c>
    </row>
    <row r="99" spans="1:32" ht="15.75" customHeight="1">
      <c r="A99" s="55">
        <v>10.432</v>
      </c>
      <c r="B99" s="55">
        <v>14.82</v>
      </c>
      <c r="C99" s="55">
        <v>10.428000000000001</v>
      </c>
      <c r="D99" s="55">
        <v>14.65</v>
      </c>
      <c r="E99" s="55">
        <v>10.43</v>
      </c>
      <c r="F99" s="55">
        <v>14.77</v>
      </c>
      <c r="G99" s="55">
        <v>10.43</v>
      </c>
      <c r="H99" s="55">
        <v>14.37</v>
      </c>
      <c r="I99" s="55">
        <v>10.432</v>
      </c>
      <c r="J99" s="55">
        <v>14.38</v>
      </c>
      <c r="K99" s="55">
        <v>9.8699999999999992</v>
      </c>
      <c r="L99" s="55">
        <v>15.2</v>
      </c>
      <c r="M99" s="55">
        <v>9.8699999999999992</v>
      </c>
      <c r="N99" s="55">
        <v>15.6</v>
      </c>
      <c r="O99" s="55">
        <v>10.428000000000001</v>
      </c>
      <c r="P99" s="55">
        <v>14.67</v>
      </c>
      <c r="Q99" s="55">
        <v>9.8719999999999999</v>
      </c>
      <c r="R99" s="55">
        <v>16.18</v>
      </c>
      <c r="S99" s="55">
        <v>10.428000000000001</v>
      </c>
      <c r="T99" s="55">
        <v>15.78</v>
      </c>
      <c r="U99" s="55">
        <v>9.8699999999999992</v>
      </c>
      <c r="V99" s="55">
        <v>15.05</v>
      </c>
      <c r="W99" s="55">
        <v>10.43</v>
      </c>
      <c r="X99" s="55">
        <v>14.38</v>
      </c>
      <c r="Y99" s="55">
        <v>10.428000000000001</v>
      </c>
      <c r="Z99" s="55">
        <v>13.78</v>
      </c>
      <c r="AA99" s="55">
        <v>10.428000000000001</v>
      </c>
      <c r="AB99" s="55">
        <v>13.18</v>
      </c>
      <c r="AC99" s="55">
        <v>10.428000000000001</v>
      </c>
      <c r="AD99" s="55">
        <v>13.28</v>
      </c>
      <c r="AE99" s="55">
        <v>10.428000000000001</v>
      </c>
      <c r="AF99" s="55">
        <v>12.73</v>
      </c>
    </row>
    <row r="100" spans="1:32" ht="15.75" customHeight="1">
      <c r="A100" s="55">
        <v>9.0310000000000006</v>
      </c>
      <c r="B100" s="55">
        <v>12.6</v>
      </c>
      <c r="C100" s="55">
        <v>9.0269999999999992</v>
      </c>
      <c r="D100" s="55">
        <v>12.52</v>
      </c>
      <c r="E100" s="55">
        <v>9.0299999999999994</v>
      </c>
      <c r="F100" s="55">
        <v>12.7</v>
      </c>
      <c r="G100" s="55">
        <v>9.0289999999999999</v>
      </c>
      <c r="H100" s="55">
        <v>12.53</v>
      </c>
      <c r="I100" s="55">
        <v>9.0310000000000006</v>
      </c>
      <c r="J100" s="55">
        <v>12.25</v>
      </c>
      <c r="K100" s="55">
        <v>8.4710000000000001</v>
      </c>
      <c r="L100" s="55">
        <v>13.2</v>
      </c>
      <c r="M100" s="55">
        <v>8.4689999999999994</v>
      </c>
      <c r="N100" s="55">
        <v>13.58</v>
      </c>
      <c r="O100" s="55">
        <v>9.0269999999999992</v>
      </c>
      <c r="P100" s="55">
        <v>12.53</v>
      </c>
      <c r="Q100" s="55">
        <v>8.5090000000000003</v>
      </c>
      <c r="R100" s="55">
        <v>14.38</v>
      </c>
      <c r="S100" s="55">
        <v>9.0269999999999992</v>
      </c>
      <c r="T100" s="55">
        <v>13.53</v>
      </c>
      <c r="U100" s="55">
        <v>8.4689999999999994</v>
      </c>
      <c r="V100" s="55">
        <v>13.05</v>
      </c>
      <c r="W100" s="55">
        <v>9.0269999999999992</v>
      </c>
      <c r="X100" s="55">
        <v>13.63</v>
      </c>
      <c r="Y100" s="55">
        <v>9.0269999999999992</v>
      </c>
      <c r="Z100" s="55">
        <v>11.95</v>
      </c>
      <c r="AA100" s="55">
        <v>9.0269999999999992</v>
      </c>
      <c r="AB100" s="55">
        <v>11.42</v>
      </c>
      <c r="AC100" s="55">
        <v>9.0269999999999992</v>
      </c>
      <c r="AD100" s="55">
        <v>11.6</v>
      </c>
      <c r="AE100" s="55">
        <v>9.0269999999999992</v>
      </c>
      <c r="AF100" s="55">
        <v>11.15</v>
      </c>
    </row>
    <row r="101" spans="1:32" ht="15.75" customHeight="1">
      <c r="A101" s="55">
        <v>8.782</v>
      </c>
      <c r="B101" s="55">
        <v>12.3</v>
      </c>
      <c r="C101" s="55">
        <v>8.7780000000000005</v>
      </c>
      <c r="D101" s="55">
        <v>12.03</v>
      </c>
      <c r="E101" s="55">
        <v>8.7799999999999994</v>
      </c>
      <c r="F101" s="55">
        <v>12.18</v>
      </c>
      <c r="G101" s="55">
        <v>8.7799999999999994</v>
      </c>
      <c r="H101" s="55">
        <v>11.93</v>
      </c>
      <c r="I101" s="55">
        <v>8.782</v>
      </c>
      <c r="J101" s="55">
        <v>11.92</v>
      </c>
      <c r="K101" s="55">
        <v>8.2200000000000006</v>
      </c>
      <c r="L101" s="55">
        <v>12.48</v>
      </c>
      <c r="M101" s="55">
        <v>8.2200000000000006</v>
      </c>
      <c r="N101" s="55">
        <v>13.02</v>
      </c>
      <c r="O101" s="55">
        <v>8.7780000000000005</v>
      </c>
      <c r="P101" s="55">
        <v>12.02</v>
      </c>
      <c r="Q101" s="55">
        <v>8.2219999999999995</v>
      </c>
      <c r="R101" s="55">
        <v>13.55</v>
      </c>
      <c r="S101" s="55">
        <v>8.7780000000000005</v>
      </c>
      <c r="T101" s="55">
        <v>13.1</v>
      </c>
      <c r="U101" s="55">
        <v>8.2200000000000006</v>
      </c>
      <c r="V101" s="55">
        <v>12.5</v>
      </c>
      <c r="W101" s="55">
        <v>8.7780000000000005</v>
      </c>
      <c r="X101" s="55">
        <v>13.25</v>
      </c>
      <c r="Y101" s="55">
        <v>8.7780000000000005</v>
      </c>
      <c r="Z101" s="55">
        <v>11.55</v>
      </c>
      <c r="AA101" s="55">
        <v>8.7780000000000005</v>
      </c>
      <c r="AB101" s="55">
        <v>10.98</v>
      </c>
      <c r="AC101" s="55">
        <v>8.7780000000000005</v>
      </c>
      <c r="AD101" s="55">
        <v>11.15</v>
      </c>
      <c r="AE101" s="55">
        <v>8.7780000000000005</v>
      </c>
      <c r="AF101" s="55">
        <v>10.65</v>
      </c>
    </row>
    <row r="102" spans="1:32" ht="15.75" customHeight="1">
      <c r="A102" s="55">
        <v>8.0500000000000007</v>
      </c>
      <c r="B102" s="55">
        <v>10.68</v>
      </c>
      <c r="C102" s="55">
        <v>8.0459999999999994</v>
      </c>
      <c r="D102" s="55">
        <v>10.47</v>
      </c>
      <c r="E102" s="55">
        <v>8.0500000000000007</v>
      </c>
      <c r="F102" s="55">
        <v>10.63</v>
      </c>
      <c r="G102" s="55">
        <v>7.4880000000000004</v>
      </c>
      <c r="H102" s="55">
        <v>11.13</v>
      </c>
      <c r="I102" s="55">
        <v>7.4880000000000004</v>
      </c>
      <c r="J102" s="55">
        <v>10.95</v>
      </c>
      <c r="K102" s="55">
        <v>7.4880000000000004</v>
      </c>
      <c r="L102" s="55">
        <v>10.87</v>
      </c>
      <c r="M102" s="55">
        <v>7.4880000000000004</v>
      </c>
      <c r="N102" s="55">
        <v>11.4</v>
      </c>
      <c r="O102" s="55">
        <v>8.0459999999999994</v>
      </c>
      <c r="P102" s="55">
        <v>10.37</v>
      </c>
      <c r="Q102" s="55">
        <v>7.4880000000000004</v>
      </c>
      <c r="R102" s="55">
        <v>11.88</v>
      </c>
      <c r="S102" s="55">
        <v>7.4880000000000004</v>
      </c>
      <c r="T102" s="55">
        <v>10.82</v>
      </c>
      <c r="U102" s="55">
        <v>7.4880000000000004</v>
      </c>
      <c r="V102" s="55">
        <v>10.85</v>
      </c>
      <c r="W102" s="55">
        <v>7.4880000000000004</v>
      </c>
      <c r="X102" s="55">
        <v>10.57</v>
      </c>
      <c r="Y102" s="55">
        <v>8.0459999999999994</v>
      </c>
      <c r="Z102" s="55">
        <v>9.8800000000000008</v>
      </c>
      <c r="AA102" s="55">
        <v>8.0459999999999994</v>
      </c>
      <c r="AB102" s="55">
        <v>9.32</v>
      </c>
      <c r="AC102" s="55">
        <v>8.0459999999999994</v>
      </c>
      <c r="AD102" s="55">
        <v>9.4</v>
      </c>
      <c r="AE102" s="55">
        <v>8.0459999999999994</v>
      </c>
      <c r="AF102" s="55">
        <v>8.9499999999999993</v>
      </c>
    </row>
    <row r="103" spans="1:32" ht="15.75" customHeight="1">
      <c r="A103" s="55">
        <v>8.782</v>
      </c>
      <c r="B103" s="55">
        <v>11.75</v>
      </c>
      <c r="C103" s="55">
        <v>8.7780000000000005</v>
      </c>
      <c r="D103" s="55">
        <v>11.42</v>
      </c>
      <c r="E103" s="55">
        <v>8.7799999999999994</v>
      </c>
      <c r="F103" s="55">
        <v>11.53</v>
      </c>
      <c r="G103" s="55">
        <v>8.7799999999999994</v>
      </c>
      <c r="H103" s="55">
        <v>11.18</v>
      </c>
      <c r="I103" s="55">
        <v>8.782</v>
      </c>
      <c r="J103" s="55">
        <v>11.2</v>
      </c>
      <c r="K103" s="55">
        <v>8.782</v>
      </c>
      <c r="L103" s="55">
        <v>11.82</v>
      </c>
      <c r="M103" s="55">
        <v>8.2200000000000006</v>
      </c>
      <c r="N103" s="55">
        <v>12.47</v>
      </c>
      <c r="O103" s="55">
        <v>8.7780000000000005</v>
      </c>
      <c r="P103" s="55">
        <v>11.53</v>
      </c>
      <c r="Q103" s="55">
        <v>8.2219999999999995</v>
      </c>
      <c r="R103" s="55">
        <v>13.12</v>
      </c>
      <c r="S103" s="55">
        <v>8.7780000000000005</v>
      </c>
      <c r="T103" s="55">
        <v>12.47</v>
      </c>
      <c r="U103" s="55">
        <v>8.2200000000000006</v>
      </c>
      <c r="V103" s="55">
        <v>11.8</v>
      </c>
      <c r="W103" s="55">
        <v>8.7799999999999994</v>
      </c>
      <c r="X103" s="55">
        <v>11.33</v>
      </c>
      <c r="Y103" s="55">
        <v>8.7780000000000005</v>
      </c>
      <c r="Z103" s="55">
        <v>10.8</v>
      </c>
      <c r="AA103" s="55">
        <v>8.7780000000000005</v>
      </c>
      <c r="AB103" s="55">
        <v>10.220000000000001</v>
      </c>
      <c r="AC103" s="55">
        <v>8.7780000000000005</v>
      </c>
      <c r="AD103" s="55">
        <v>10.27</v>
      </c>
      <c r="AE103" s="55">
        <v>8.7780000000000005</v>
      </c>
      <c r="AF103" s="55">
        <v>9.82</v>
      </c>
    </row>
    <row r="104" spans="1:32" ht="15.75" customHeight="1">
      <c r="A104" s="55">
        <v>8.5340000000000007</v>
      </c>
      <c r="B104" s="55">
        <v>11.73</v>
      </c>
      <c r="C104" s="55">
        <v>8.6059999999999999</v>
      </c>
      <c r="D104" s="55">
        <v>11.87</v>
      </c>
      <c r="E104" s="55">
        <v>8.61</v>
      </c>
      <c r="F104" s="55">
        <v>12.03</v>
      </c>
      <c r="G104" s="55">
        <v>8.532</v>
      </c>
      <c r="H104" s="55">
        <v>11.38</v>
      </c>
      <c r="I104" s="55">
        <v>8.5340000000000007</v>
      </c>
      <c r="J104" s="55">
        <v>11.35</v>
      </c>
      <c r="K104" s="55">
        <v>7.9740000000000002</v>
      </c>
      <c r="L104" s="55">
        <v>12.23</v>
      </c>
      <c r="M104" s="55">
        <v>7.9720000000000004</v>
      </c>
      <c r="N104" s="55">
        <v>12.68</v>
      </c>
      <c r="O104" s="55">
        <v>8.6059999999999999</v>
      </c>
      <c r="P104" s="55">
        <v>11.87</v>
      </c>
      <c r="Q104" s="55">
        <v>7.9740000000000002</v>
      </c>
      <c r="R104" s="55">
        <v>13.18</v>
      </c>
      <c r="S104" s="55">
        <v>8.6059999999999999</v>
      </c>
      <c r="T104" s="55">
        <v>12.88</v>
      </c>
      <c r="U104" s="55">
        <v>7.9720000000000004</v>
      </c>
      <c r="V104" s="55">
        <v>12.18</v>
      </c>
      <c r="W104" s="55">
        <v>8.532</v>
      </c>
      <c r="X104" s="55">
        <v>11.67</v>
      </c>
      <c r="Y104" s="55">
        <v>8.6059999999999999</v>
      </c>
      <c r="Z104" s="55">
        <v>11.38</v>
      </c>
      <c r="AA104" s="55">
        <v>8.6059999999999999</v>
      </c>
      <c r="AB104" s="55">
        <v>10.72</v>
      </c>
      <c r="AC104" s="55">
        <v>8.6059999999999999</v>
      </c>
      <c r="AD104" s="55">
        <v>10.82</v>
      </c>
      <c r="AE104" s="55">
        <v>8.6059999999999999</v>
      </c>
      <c r="AF104" s="55">
        <v>10.4</v>
      </c>
    </row>
    <row r="105" spans="1:32" ht="15.75" customHeight="1">
      <c r="A105" s="55">
        <v>9.6349999999999998</v>
      </c>
      <c r="B105" s="55">
        <v>12.98</v>
      </c>
      <c r="C105" s="55">
        <v>9.6310000000000002</v>
      </c>
      <c r="D105" s="55">
        <v>12.72</v>
      </c>
      <c r="E105" s="55">
        <v>9.6300000000000008</v>
      </c>
      <c r="F105" s="55">
        <v>12.9</v>
      </c>
      <c r="G105" s="55">
        <v>9.6329999999999991</v>
      </c>
      <c r="H105" s="55">
        <v>12.53</v>
      </c>
      <c r="I105" s="55">
        <v>9.6349999999999998</v>
      </c>
      <c r="J105" s="55">
        <v>12.47</v>
      </c>
      <c r="K105" s="55">
        <v>9.0749999999999993</v>
      </c>
      <c r="L105" s="55">
        <v>13.42</v>
      </c>
      <c r="M105" s="55">
        <v>9.0730000000000004</v>
      </c>
      <c r="N105" s="55">
        <v>13.8</v>
      </c>
      <c r="O105" s="55">
        <v>9.6310000000000002</v>
      </c>
      <c r="P105" s="55">
        <v>12.85</v>
      </c>
      <c r="Q105" s="55">
        <v>9.1129999999999995</v>
      </c>
      <c r="R105" s="55">
        <v>14.72</v>
      </c>
      <c r="S105" s="55">
        <v>9.6310000000000002</v>
      </c>
      <c r="T105" s="55">
        <v>13.78</v>
      </c>
      <c r="U105" s="55">
        <v>9.0730000000000004</v>
      </c>
      <c r="V105" s="55">
        <v>13.15</v>
      </c>
      <c r="W105" s="55">
        <v>9.6329999999999991</v>
      </c>
      <c r="X105" s="55">
        <v>12.65</v>
      </c>
      <c r="Y105" s="55">
        <v>9.6310000000000002</v>
      </c>
      <c r="Z105" s="55">
        <v>12.22</v>
      </c>
      <c r="AA105" s="55">
        <v>9.6310000000000002</v>
      </c>
      <c r="AB105" s="55">
        <v>11.55</v>
      </c>
      <c r="AC105" s="55">
        <v>9.6310000000000002</v>
      </c>
      <c r="AD105" s="55">
        <v>11.65</v>
      </c>
      <c r="AE105" s="55">
        <v>9.6310000000000002</v>
      </c>
      <c r="AF105" s="55">
        <v>11.22</v>
      </c>
    </row>
    <row r="106" spans="1:32" ht="15.75" customHeight="1">
      <c r="A106" s="55">
        <v>9.1639999999999997</v>
      </c>
      <c r="B106" s="55">
        <v>12.77</v>
      </c>
      <c r="C106" s="55">
        <v>9.0489999999999995</v>
      </c>
      <c r="D106" s="55">
        <v>12.68</v>
      </c>
      <c r="E106" s="55">
        <v>9.0500000000000007</v>
      </c>
      <c r="F106" s="55">
        <v>12.88</v>
      </c>
      <c r="G106" s="55">
        <v>9.1620000000000008</v>
      </c>
      <c r="H106" s="55">
        <v>12.37</v>
      </c>
      <c r="I106" s="55">
        <v>9.1639999999999997</v>
      </c>
      <c r="J106" s="55">
        <v>12.42</v>
      </c>
      <c r="K106" s="55">
        <v>8.6039999999999992</v>
      </c>
      <c r="L106" s="55">
        <v>13.43</v>
      </c>
      <c r="M106" s="55">
        <v>9.0489999999999995</v>
      </c>
      <c r="N106" s="55">
        <v>14.87</v>
      </c>
      <c r="O106" s="55">
        <v>9.0489999999999995</v>
      </c>
      <c r="P106" s="55">
        <v>12.75</v>
      </c>
      <c r="Q106" s="55">
        <v>8.6419999999999995</v>
      </c>
      <c r="R106" s="55">
        <v>14.75</v>
      </c>
      <c r="S106" s="55">
        <v>9.0489999999999995</v>
      </c>
      <c r="T106" s="55">
        <v>13.75</v>
      </c>
      <c r="U106" s="55">
        <v>8.6020000000000003</v>
      </c>
      <c r="V106" s="55">
        <v>13.28</v>
      </c>
      <c r="W106" s="55">
        <v>9.0489999999999995</v>
      </c>
      <c r="X106" s="55">
        <v>14.1</v>
      </c>
      <c r="Y106" s="55">
        <v>9.0489999999999995</v>
      </c>
      <c r="Z106" s="55">
        <v>12.25</v>
      </c>
      <c r="AA106" s="55">
        <v>9.0489999999999995</v>
      </c>
      <c r="AB106" s="55">
        <v>11.58</v>
      </c>
      <c r="AC106" s="55">
        <v>9.0489999999999995</v>
      </c>
      <c r="AD106" s="55">
        <v>11.7</v>
      </c>
      <c r="AE106" s="55">
        <v>9.0489999999999995</v>
      </c>
      <c r="AF106" s="55">
        <v>11.27</v>
      </c>
    </row>
    <row r="107" spans="1:32" ht="15.75" customHeight="1">
      <c r="A107" s="55">
        <v>10.223000000000001</v>
      </c>
      <c r="B107" s="55">
        <v>13.82</v>
      </c>
      <c r="C107" s="55">
        <v>10.218999999999999</v>
      </c>
      <c r="D107" s="55">
        <v>13.45</v>
      </c>
      <c r="E107" s="55">
        <v>10.220000000000001</v>
      </c>
      <c r="F107" s="55">
        <v>13.67</v>
      </c>
      <c r="G107" s="55">
        <v>10.221</v>
      </c>
      <c r="H107" s="55">
        <v>13.4</v>
      </c>
      <c r="I107" s="55">
        <v>10.223000000000001</v>
      </c>
      <c r="J107" s="55">
        <v>13.32</v>
      </c>
      <c r="K107" s="55">
        <v>10.223000000000001</v>
      </c>
      <c r="L107" s="55">
        <v>13.9</v>
      </c>
      <c r="M107" s="55">
        <v>9.6609999999999996</v>
      </c>
      <c r="N107" s="55">
        <v>14.6</v>
      </c>
      <c r="O107" s="55">
        <v>10.218999999999999</v>
      </c>
      <c r="P107" s="55">
        <v>13.67</v>
      </c>
      <c r="Q107" s="55">
        <v>9.7010000000000005</v>
      </c>
      <c r="R107" s="55">
        <v>15.62</v>
      </c>
      <c r="S107" s="55">
        <v>10.218999999999999</v>
      </c>
      <c r="T107" s="55">
        <v>14.55</v>
      </c>
      <c r="U107" s="55">
        <v>9.6609999999999996</v>
      </c>
      <c r="V107" s="55">
        <v>13.98</v>
      </c>
      <c r="W107" s="55">
        <v>10.221</v>
      </c>
      <c r="X107" s="55">
        <v>13.4</v>
      </c>
      <c r="Y107" s="55">
        <v>10.218999999999999</v>
      </c>
      <c r="Z107" s="55">
        <v>12.98</v>
      </c>
      <c r="AA107" s="55">
        <v>10.218999999999999</v>
      </c>
      <c r="AB107" s="55">
        <v>12.32</v>
      </c>
      <c r="AC107" s="55">
        <v>10.218999999999999</v>
      </c>
      <c r="AD107" s="55">
        <v>12.4</v>
      </c>
      <c r="AE107" s="55">
        <v>10.218999999999999</v>
      </c>
      <c r="AF107" s="55">
        <v>11.98</v>
      </c>
    </row>
    <row r="108" spans="1:32" ht="15.75" customHeight="1">
      <c r="A108" s="55">
        <v>9.6419999999999995</v>
      </c>
      <c r="B108" s="55">
        <v>13.37</v>
      </c>
      <c r="C108" s="55">
        <v>9.6379999999999999</v>
      </c>
      <c r="D108" s="55">
        <v>13.18</v>
      </c>
      <c r="E108" s="55">
        <v>9.64</v>
      </c>
      <c r="F108" s="55">
        <v>13.42</v>
      </c>
      <c r="G108" s="55">
        <v>9.64</v>
      </c>
      <c r="H108" s="55">
        <v>13.03</v>
      </c>
      <c r="I108" s="55">
        <v>9.6419999999999995</v>
      </c>
      <c r="J108" s="55">
        <v>12.98</v>
      </c>
      <c r="K108" s="55">
        <v>9.08</v>
      </c>
      <c r="L108" s="55">
        <v>13.7</v>
      </c>
      <c r="M108" s="55">
        <v>9.08</v>
      </c>
      <c r="N108" s="55">
        <v>14.25</v>
      </c>
      <c r="O108" s="55">
        <v>9.6379999999999999</v>
      </c>
      <c r="P108" s="55">
        <v>13.23</v>
      </c>
      <c r="Q108" s="55">
        <v>9.0820000000000007</v>
      </c>
      <c r="R108" s="55">
        <v>14.87</v>
      </c>
      <c r="S108" s="55">
        <v>9.6379999999999999</v>
      </c>
      <c r="T108" s="55">
        <v>14.23</v>
      </c>
      <c r="U108" s="55">
        <v>9.08</v>
      </c>
      <c r="V108" s="55">
        <v>13.75</v>
      </c>
      <c r="W108" s="55">
        <v>9.64</v>
      </c>
      <c r="X108" s="55">
        <v>13.15</v>
      </c>
      <c r="Y108" s="55">
        <v>9.6379999999999999</v>
      </c>
      <c r="Z108" s="55">
        <v>12.73</v>
      </c>
      <c r="AA108" s="55">
        <v>9.6379999999999999</v>
      </c>
      <c r="AB108" s="55">
        <v>12.08</v>
      </c>
      <c r="AC108" s="55">
        <v>9.6379999999999999</v>
      </c>
      <c r="AD108" s="55">
        <v>12.22</v>
      </c>
      <c r="AE108" s="55">
        <v>9.6379999999999999</v>
      </c>
      <c r="AF108" s="55">
        <v>11.77</v>
      </c>
    </row>
    <row r="109" spans="1:32" ht="15.75" customHeight="1">
      <c r="A109" s="55">
        <v>10.728999999999999</v>
      </c>
      <c r="B109" s="55">
        <v>15.25</v>
      </c>
      <c r="C109" s="55">
        <v>10.725</v>
      </c>
      <c r="D109" s="55">
        <v>15.15</v>
      </c>
      <c r="E109" s="55">
        <v>10.73</v>
      </c>
      <c r="F109" s="55">
        <v>15.3</v>
      </c>
      <c r="G109" s="55">
        <v>10.727</v>
      </c>
      <c r="H109" s="55">
        <v>14.92</v>
      </c>
      <c r="I109" s="55">
        <v>10.728999999999999</v>
      </c>
      <c r="J109" s="55">
        <v>14.98</v>
      </c>
      <c r="K109" s="55">
        <v>10.169</v>
      </c>
      <c r="L109" s="55">
        <v>15.98</v>
      </c>
      <c r="M109" s="55">
        <v>10.167</v>
      </c>
      <c r="N109" s="55">
        <v>16.22</v>
      </c>
      <c r="O109" s="55">
        <v>10.725</v>
      </c>
      <c r="P109" s="55">
        <v>15.15</v>
      </c>
      <c r="Q109" s="55">
        <v>10.169</v>
      </c>
      <c r="R109" s="55">
        <v>16.829999999999998</v>
      </c>
      <c r="S109" s="55">
        <v>10.725</v>
      </c>
      <c r="T109" s="55">
        <v>16.170000000000002</v>
      </c>
      <c r="U109" s="55">
        <v>10.167</v>
      </c>
      <c r="V109" s="55">
        <v>15.73</v>
      </c>
      <c r="W109" s="55">
        <v>10.727</v>
      </c>
      <c r="X109" s="55">
        <v>15.05</v>
      </c>
      <c r="Y109" s="55">
        <v>10.725</v>
      </c>
      <c r="Z109" s="55">
        <v>14.63</v>
      </c>
      <c r="AA109" s="55">
        <v>10.725</v>
      </c>
      <c r="AB109" s="55">
        <v>14</v>
      </c>
      <c r="AC109" s="55">
        <v>10.725</v>
      </c>
      <c r="AD109" s="55">
        <v>14.12</v>
      </c>
      <c r="AE109" s="55">
        <v>10.725</v>
      </c>
      <c r="AF109" s="55">
        <v>13.7</v>
      </c>
    </row>
    <row r="110" spans="1:32" ht="15.75" customHeight="1">
      <c r="A110" s="55">
        <v>4.91</v>
      </c>
      <c r="B110" s="55">
        <v>12.97</v>
      </c>
      <c r="C110" s="55">
        <v>4.91</v>
      </c>
      <c r="D110" s="55">
        <v>10.47</v>
      </c>
      <c r="E110" s="55">
        <v>4.91</v>
      </c>
      <c r="F110" s="55">
        <v>10.62</v>
      </c>
      <c r="G110" s="55">
        <v>4.91</v>
      </c>
      <c r="H110" s="55">
        <v>11.15</v>
      </c>
      <c r="I110" s="55">
        <v>4.91</v>
      </c>
      <c r="J110" s="55">
        <v>10.95</v>
      </c>
      <c r="K110" s="55">
        <v>4.91</v>
      </c>
      <c r="L110" s="55">
        <v>11.02</v>
      </c>
      <c r="M110" s="55">
        <v>4.91</v>
      </c>
      <c r="N110" s="55">
        <v>11.12</v>
      </c>
      <c r="O110" s="55">
        <v>4.91</v>
      </c>
      <c r="P110" s="55">
        <v>10.63</v>
      </c>
      <c r="Q110" s="55">
        <v>5.6079999999999997</v>
      </c>
      <c r="R110" s="55">
        <v>14</v>
      </c>
      <c r="S110" s="55">
        <v>4.91</v>
      </c>
      <c r="T110" s="55">
        <v>10.87</v>
      </c>
      <c r="U110" s="55">
        <v>4.91</v>
      </c>
      <c r="V110" s="55">
        <v>10.95</v>
      </c>
      <c r="W110" s="55">
        <v>4.91</v>
      </c>
      <c r="X110" s="55">
        <v>10.68</v>
      </c>
      <c r="Y110" s="55">
        <v>4.91</v>
      </c>
      <c r="Z110" s="55">
        <v>10.130000000000001</v>
      </c>
      <c r="AA110" s="55">
        <v>4.91</v>
      </c>
      <c r="AB110" s="55">
        <v>9.8000000000000007</v>
      </c>
      <c r="AC110" s="55">
        <v>4.91</v>
      </c>
      <c r="AD110" s="55">
        <v>9.75</v>
      </c>
      <c r="AE110" s="55">
        <v>4.91</v>
      </c>
      <c r="AF110" s="55">
        <v>9.33</v>
      </c>
    </row>
    <row r="111" spans="1:32" ht="15.75" customHeight="1">
      <c r="A111" s="55">
        <v>11.253</v>
      </c>
      <c r="B111" s="55">
        <v>16.170000000000002</v>
      </c>
      <c r="C111" s="55">
        <v>11.249000000000001</v>
      </c>
      <c r="D111" s="55">
        <v>15.95</v>
      </c>
      <c r="E111" s="55">
        <v>11.25</v>
      </c>
      <c r="F111" s="55">
        <v>16.25</v>
      </c>
      <c r="G111" s="55">
        <v>11.250999999999999</v>
      </c>
      <c r="H111" s="55">
        <v>15.8</v>
      </c>
      <c r="I111" s="55">
        <v>11.253</v>
      </c>
      <c r="J111" s="55">
        <v>15.88</v>
      </c>
      <c r="K111" s="55">
        <v>10.693</v>
      </c>
      <c r="L111" s="55">
        <v>16.8</v>
      </c>
      <c r="M111" s="55">
        <v>10.691000000000001</v>
      </c>
      <c r="N111" s="55">
        <v>16.98</v>
      </c>
      <c r="O111" s="55">
        <v>11.249000000000001</v>
      </c>
      <c r="P111" s="55">
        <v>16.02</v>
      </c>
      <c r="Q111" s="55">
        <v>10.693</v>
      </c>
      <c r="R111" s="55">
        <v>17.62</v>
      </c>
      <c r="S111" s="55">
        <v>11.249000000000001</v>
      </c>
      <c r="T111" s="55">
        <v>17.03</v>
      </c>
      <c r="U111" s="55">
        <v>10.691000000000001</v>
      </c>
      <c r="V111" s="55">
        <v>16.55</v>
      </c>
      <c r="W111" s="55">
        <v>11.250999999999999</v>
      </c>
      <c r="X111" s="55">
        <v>15.9</v>
      </c>
      <c r="Y111" s="55">
        <v>11.249000000000001</v>
      </c>
      <c r="Z111" s="55">
        <v>15.5</v>
      </c>
      <c r="AA111" s="55">
        <v>11.249000000000001</v>
      </c>
      <c r="AB111" s="55">
        <v>14.88</v>
      </c>
      <c r="AC111" s="55">
        <v>11.249000000000001</v>
      </c>
      <c r="AD111" s="55">
        <v>14.97</v>
      </c>
      <c r="AE111" s="55">
        <v>11.249000000000001</v>
      </c>
      <c r="AF111" s="55">
        <v>14.55</v>
      </c>
    </row>
    <row r="112" spans="1:32" ht="15.75" customHeight="1">
      <c r="A112" s="55">
        <v>4.8140000000000001</v>
      </c>
      <c r="B112" s="55">
        <v>12.53</v>
      </c>
      <c r="C112" s="55">
        <v>4.8140000000000001</v>
      </c>
      <c r="D112" s="55">
        <v>10.050000000000001</v>
      </c>
      <c r="E112" s="55">
        <v>4.8099999999999996</v>
      </c>
      <c r="F112" s="55">
        <v>10.18</v>
      </c>
      <c r="G112" s="55">
        <v>4.8140000000000001</v>
      </c>
      <c r="H112" s="55">
        <v>10.7</v>
      </c>
      <c r="I112" s="55">
        <v>4.8140000000000001</v>
      </c>
      <c r="J112" s="55">
        <v>10.48</v>
      </c>
      <c r="K112" s="55">
        <v>4.8140000000000001</v>
      </c>
      <c r="L112" s="55">
        <v>10.55</v>
      </c>
      <c r="M112" s="55">
        <v>4.8140000000000001</v>
      </c>
      <c r="N112" s="55">
        <v>10.67</v>
      </c>
      <c r="O112" s="55">
        <v>4.8140000000000001</v>
      </c>
      <c r="P112" s="55">
        <v>10.220000000000001</v>
      </c>
      <c r="Q112" s="55">
        <v>5.5119999999999996</v>
      </c>
      <c r="R112" s="55">
        <v>13.65</v>
      </c>
      <c r="S112" s="55">
        <v>4.8140000000000001</v>
      </c>
      <c r="T112" s="55">
        <v>10.42</v>
      </c>
      <c r="U112" s="55">
        <v>4.8140000000000001</v>
      </c>
      <c r="V112" s="55">
        <v>10.5</v>
      </c>
      <c r="W112" s="55">
        <v>4.8140000000000001</v>
      </c>
      <c r="X112" s="55">
        <v>10.199999999999999</v>
      </c>
      <c r="Y112" s="55">
        <v>4.8140000000000001</v>
      </c>
      <c r="Z112" s="55">
        <v>9.6300000000000008</v>
      </c>
      <c r="AA112" s="55">
        <v>4.8140000000000001</v>
      </c>
      <c r="AB112" s="55">
        <v>9.35</v>
      </c>
      <c r="AC112" s="55">
        <v>4.8140000000000001</v>
      </c>
      <c r="AD112" s="55">
        <v>9.3000000000000007</v>
      </c>
      <c r="AE112" s="55">
        <v>4.8140000000000001</v>
      </c>
      <c r="AF112" s="55">
        <v>8.8800000000000008</v>
      </c>
    </row>
    <row r="113" spans="1:32" ht="15.75" customHeight="1">
      <c r="A113" s="55">
        <v>10.946</v>
      </c>
      <c r="B113" s="55">
        <v>13.6</v>
      </c>
      <c r="C113" s="55">
        <v>10.083</v>
      </c>
      <c r="D113" s="55">
        <v>11.95</v>
      </c>
      <c r="E113" s="55">
        <v>10.08</v>
      </c>
      <c r="F113" s="55">
        <v>11.87</v>
      </c>
      <c r="G113" s="55">
        <v>10.085000000000001</v>
      </c>
      <c r="H113" s="55">
        <v>11.35</v>
      </c>
      <c r="I113" s="55">
        <v>10.087</v>
      </c>
      <c r="J113" s="55">
        <v>11.43</v>
      </c>
      <c r="K113" s="55">
        <v>9.5250000000000004</v>
      </c>
      <c r="L113" s="55">
        <v>12.28</v>
      </c>
      <c r="M113" s="55">
        <v>9.5250000000000004</v>
      </c>
      <c r="N113" s="55">
        <v>12.88</v>
      </c>
      <c r="O113" s="55">
        <v>10.083</v>
      </c>
      <c r="P113" s="55">
        <v>11.53</v>
      </c>
      <c r="Q113" s="55">
        <v>9.5269999999999992</v>
      </c>
      <c r="R113" s="55">
        <v>13.37</v>
      </c>
      <c r="S113" s="55">
        <v>10.083</v>
      </c>
      <c r="T113" s="55">
        <v>12.62</v>
      </c>
      <c r="U113" s="55">
        <v>9.5250000000000004</v>
      </c>
      <c r="V113" s="55">
        <v>12.05</v>
      </c>
      <c r="W113" s="55">
        <v>10.085000000000001</v>
      </c>
      <c r="X113" s="55">
        <v>11.55</v>
      </c>
      <c r="Y113" s="55">
        <v>10.083</v>
      </c>
      <c r="Z113" s="55">
        <v>11.02</v>
      </c>
      <c r="AA113" s="55">
        <v>10.083</v>
      </c>
      <c r="AB113" s="55">
        <v>10.48</v>
      </c>
      <c r="AC113" s="55">
        <v>10.083</v>
      </c>
      <c r="AD113" s="55">
        <v>10.4</v>
      </c>
      <c r="AE113" s="55">
        <v>10.083</v>
      </c>
      <c r="AF113" s="55">
        <v>10.130000000000001</v>
      </c>
    </row>
    <row r="114" spans="1:32" ht="15.75" customHeight="1">
      <c r="A114" s="55">
        <v>3.6469999999999998</v>
      </c>
      <c r="B114" s="55">
        <v>10</v>
      </c>
      <c r="C114" s="55">
        <v>3.6469999999999998</v>
      </c>
      <c r="D114" s="55">
        <v>8.4</v>
      </c>
      <c r="E114" s="55">
        <v>3.65</v>
      </c>
      <c r="F114" s="55">
        <v>8.5</v>
      </c>
      <c r="G114" s="55">
        <v>3.6469999999999998</v>
      </c>
      <c r="H114" s="55">
        <v>8.8800000000000008</v>
      </c>
      <c r="I114" s="55">
        <v>3.6469999999999998</v>
      </c>
      <c r="J114" s="55">
        <v>8.7799999999999994</v>
      </c>
      <c r="K114" s="55">
        <v>3.6469999999999998</v>
      </c>
      <c r="L114" s="55">
        <v>8.7799999999999994</v>
      </c>
      <c r="M114" s="55">
        <v>3.6469999999999998</v>
      </c>
      <c r="N114" s="55">
        <v>8.82</v>
      </c>
      <c r="O114" s="55">
        <v>3.6469999999999998</v>
      </c>
      <c r="P114" s="55">
        <v>8.5500000000000007</v>
      </c>
      <c r="Q114" s="55">
        <v>4.3449999999999998</v>
      </c>
      <c r="R114" s="55">
        <v>11.32</v>
      </c>
      <c r="S114" s="55">
        <v>3.6469999999999998</v>
      </c>
      <c r="T114" s="55">
        <v>8.75</v>
      </c>
      <c r="U114" s="55">
        <v>3.6469999999999998</v>
      </c>
      <c r="V114" s="55">
        <v>8.85</v>
      </c>
      <c r="W114" s="55">
        <v>3.6469999999999998</v>
      </c>
      <c r="X114" s="55">
        <v>8.57</v>
      </c>
      <c r="Y114" s="55">
        <v>3.6469999999999998</v>
      </c>
      <c r="Z114" s="55">
        <v>8.1199999999999992</v>
      </c>
      <c r="AA114" s="55">
        <v>3.6469999999999998</v>
      </c>
      <c r="AB114" s="55">
        <v>7.9</v>
      </c>
      <c r="AC114" s="55">
        <v>3.6469999999999998</v>
      </c>
      <c r="AD114" s="55">
        <v>7.8</v>
      </c>
      <c r="AE114" s="55">
        <v>3.6469999999999998</v>
      </c>
      <c r="AF114" s="55">
        <v>7.43</v>
      </c>
    </row>
    <row r="115" spans="1:32" ht="15.75" customHeight="1">
      <c r="A115" s="55">
        <v>4.1180000000000003</v>
      </c>
      <c r="B115" s="55">
        <v>10.93</v>
      </c>
      <c r="C115" s="55">
        <v>4.1180000000000003</v>
      </c>
      <c r="D115" s="55">
        <v>8.9499999999999993</v>
      </c>
      <c r="E115" s="55">
        <v>4.12</v>
      </c>
      <c r="F115" s="55">
        <v>9.0299999999999994</v>
      </c>
      <c r="G115" s="55">
        <v>4.1180000000000003</v>
      </c>
      <c r="H115" s="55">
        <v>9.3699999999999992</v>
      </c>
      <c r="I115" s="55">
        <v>4.1180000000000003</v>
      </c>
      <c r="J115" s="55">
        <v>9.35</v>
      </c>
      <c r="K115" s="55">
        <v>4.1180000000000003</v>
      </c>
      <c r="L115" s="55">
        <v>9.32</v>
      </c>
      <c r="M115" s="55">
        <v>4.1180000000000003</v>
      </c>
      <c r="N115" s="55">
        <v>9.42</v>
      </c>
      <c r="O115" s="55">
        <v>4.1180000000000003</v>
      </c>
      <c r="P115" s="55">
        <v>9.08</v>
      </c>
      <c r="Q115" s="55">
        <v>4.8159999999999998</v>
      </c>
      <c r="R115" s="55">
        <v>12.08</v>
      </c>
      <c r="S115" s="55">
        <v>4.1180000000000003</v>
      </c>
      <c r="T115" s="55">
        <v>9.25</v>
      </c>
      <c r="U115" s="55">
        <v>4.1180000000000003</v>
      </c>
      <c r="V115" s="55">
        <v>9.42</v>
      </c>
      <c r="W115" s="55">
        <v>4.1180000000000003</v>
      </c>
      <c r="X115" s="55">
        <v>9.07</v>
      </c>
      <c r="Y115" s="55">
        <v>4.1180000000000003</v>
      </c>
      <c r="Z115" s="55">
        <v>8.5299999999999994</v>
      </c>
      <c r="AA115" s="55">
        <v>4.1180000000000003</v>
      </c>
      <c r="AB115" s="55">
        <v>8.2799999999999994</v>
      </c>
      <c r="AC115" s="55">
        <v>4.1180000000000003</v>
      </c>
      <c r="AD115" s="55">
        <v>8.17</v>
      </c>
      <c r="AE115" s="55">
        <v>4.1180000000000003</v>
      </c>
      <c r="AF115" s="55">
        <v>7.78</v>
      </c>
    </row>
    <row r="116" spans="1:32" ht="15.75" customHeight="1">
      <c r="A116" s="55">
        <v>4.7229999999999999</v>
      </c>
      <c r="B116" s="55">
        <v>11.85</v>
      </c>
      <c r="C116" s="55">
        <v>4.7229999999999999</v>
      </c>
      <c r="D116" s="55">
        <v>9.8000000000000007</v>
      </c>
      <c r="E116" s="55">
        <v>4.72</v>
      </c>
      <c r="F116" s="55">
        <v>9.82</v>
      </c>
      <c r="G116" s="55">
        <v>4.7229999999999999</v>
      </c>
      <c r="H116" s="55">
        <v>10.23</v>
      </c>
      <c r="I116" s="55">
        <v>4.7229999999999999</v>
      </c>
      <c r="J116" s="55">
        <v>10.15</v>
      </c>
      <c r="K116" s="55">
        <v>4.7229999999999999</v>
      </c>
      <c r="L116" s="55">
        <v>10.15</v>
      </c>
      <c r="M116" s="55">
        <v>4.7229999999999999</v>
      </c>
      <c r="N116" s="55">
        <v>10.23</v>
      </c>
      <c r="O116" s="55">
        <v>4.7229999999999999</v>
      </c>
      <c r="P116" s="55">
        <v>9.98</v>
      </c>
      <c r="Q116" s="55">
        <v>5.4210000000000003</v>
      </c>
      <c r="R116" s="55">
        <v>13.18</v>
      </c>
      <c r="S116" s="55">
        <v>4.7229999999999999</v>
      </c>
      <c r="T116" s="55">
        <v>10.050000000000001</v>
      </c>
      <c r="U116" s="55">
        <v>4.7229999999999999</v>
      </c>
      <c r="V116" s="55">
        <v>10.220000000000001</v>
      </c>
      <c r="W116" s="55">
        <v>4.7229999999999999</v>
      </c>
      <c r="X116" s="55">
        <v>9.82</v>
      </c>
      <c r="Y116" s="55">
        <v>4.7229999999999999</v>
      </c>
      <c r="Z116" s="55">
        <v>9.3000000000000007</v>
      </c>
      <c r="AA116" s="55">
        <v>4.7229999999999999</v>
      </c>
      <c r="AB116" s="55">
        <v>8.9499999999999993</v>
      </c>
      <c r="AC116" s="55">
        <v>4.7229999999999999</v>
      </c>
      <c r="AD116" s="55">
        <v>8.9</v>
      </c>
      <c r="AE116" s="55">
        <v>4.7229999999999999</v>
      </c>
      <c r="AF116" s="55">
        <v>8.48</v>
      </c>
    </row>
    <row r="117" spans="1:32" ht="15.75" customHeight="1">
      <c r="A117" s="55">
        <v>4.8049999999999997</v>
      </c>
      <c r="B117" s="55">
        <v>12.45</v>
      </c>
      <c r="C117" s="55">
        <v>4.8049999999999997</v>
      </c>
      <c r="D117" s="55">
        <v>10.57</v>
      </c>
      <c r="E117" s="55">
        <v>4.8099999999999996</v>
      </c>
      <c r="F117" s="55">
        <v>10.65</v>
      </c>
      <c r="G117" s="55">
        <v>4.8049999999999997</v>
      </c>
      <c r="H117" s="55">
        <v>11.15</v>
      </c>
      <c r="I117" s="55">
        <v>4.8049999999999997</v>
      </c>
      <c r="J117" s="55">
        <v>11</v>
      </c>
      <c r="K117" s="55">
        <v>4.8049999999999997</v>
      </c>
      <c r="L117" s="55">
        <v>10.97</v>
      </c>
      <c r="M117" s="55">
        <v>4.8049999999999997</v>
      </c>
      <c r="N117" s="55">
        <v>10.98</v>
      </c>
      <c r="O117" s="55">
        <v>4.8049999999999997</v>
      </c>
      <c r="P117" s="55">
        <v>10.68</v>
      </c>
      <c r="Q117" s="55">
        <v>5.5030000000000001</v>
      </c>
      <c r="R117" s="55">
        <v>13.58</v>
      </c>
      <c r="S117" s="55">
        <v>4.8049999999999997</v>
      </c>
      <c r="T117" s="55">
        <v>10.97</v>
      </c>
      <c r="U117" s="55">
        <v>4.8049999999999997</v>
      </c>
      <c r="V117" s="55">
        <v>11.08</v>
      </c>
      <c r="W117" s="55">
        <v>4.8049999999999997</v>
      </c>
      <c r="X117" s="55">
        <v>10.8</v>
      </c>
      <c r="Y117" s="55">
        <v>4.8049999999999997</v>
      </c>
      <c r="Z117" s="55">
        <v>10.28</v>
      </c>
      <c r="AA117" s="55">
        <v>4.8049999999999997</v>
      </c>
      <c r="AB117" s="55">
        <v>9.98</v>
      </c>
      <c r="AC117" s="55">
        <v>4.8049999999999997</v>
      </c>
      <c r="AD117" s="55">
        <v>9.9</v>
      </c>
      <c r="AE117" s="55">
        <v>4.8049999999999997</v>
      </c>
      <c r="AF117" s="55">
        <v>9.52</v>
      </c>
    </row>
    <row r="118" spans="1:32" ht="15.75" customHeight="1">
      <c r="A118" s="55">
        <v>11.452</v>
      </c>
      <c r="B118" s="55">
        <v>17.05</v>
      </c>
      <c r="C118" s="55">
        <v>10.353</v>
      </c>
      <c r="D118" s="55">
        <v>15.83</v>
      </c>
      <c r="E118" s="55">
        <v>10.35</v>
      </c>
      <c r="F118" s="55">
        <v>15.9</v>
      </c>
      <c r="G118" s="55">
        <v>10.355</v>
      </c>
      <c r="H118" s="55">
        <v>15.72</v>
      </c>
      <c r="I118" s="55">
        <v>10.356999999999999</v>
      </c>
      <c r="J118" s="55">
        <v>15.62</v>
      </c>
      <c r="K118" s="55">
        <v>9.7949999999999999</v>
      </c>
      <c r="L118" s="55">
        <v>16.5</v>
      </c>
      <c r="M118" s="55">
        <v>9.7949999999999999</v>
      </c>
      <c r="N118" s="55">
        <v>16.649999999999999</v>
      </c>
      <c r="O118" s="55">
        <v>10.353</v>
      </c>
      <c r="P118" s="55">
        <v>15.48</v>
      </c>
      <c r="Q118" s="55">
        <v>9.8350000000000009</v>
      </c>
      <c r="R118" s="55">
        <v>18.13</v>
      </c>
      <c r="S118" s="55">
        <v>10.353</v>
      </c>
      <c r="T118" s="55">
        <v>16.45</v>
      </c>
      <c r="U118" s="55">
        <v>9.7949999999999999</v>
      </c>
      <c r="V118" s="55">
        <v>15.97</v>
      </c>
      <c r="W118" s="55">
        <v>10.323</v>
      </c>
      <c r="X118" s="55">
        <v>15.4</v>
      </c>
      <c r="Y118" s="55">
        <v>10.353</v>
      </c>
      <c r="Z118" s="55">
        <v>14.85</v>
      </c>
      <c r="AA118" s="55">
        <v>10.353</v>
      </c>
      <c r="AB118" s="55">
        <v>13.95</v>
      </c>
      <c r="AC118" s="55">
        <v>10.353</v>
      </c>
      <c r="AD118" s="55">
        <v>14.08</v>
      </c>
      <c r="AE118" s="55">
        <v>10.353</v>
      </c>
      <c r="AF118" s="55">
        <v>13.6</v>
      </c>
    </row>
    <row r="119" spans="1:32" ht="15.75" customHeight="1">
      <c r="A119" s="55">
        <v>11.853999999999999</v>
      </c>
      <c r="B119" s="55">
        <v>18.350000000000001</v>
      </c>
      <c r="C119" s="55">
        <v>13.180999999999999</v>
      </c>
      <c r="D119" s="55">
        <v>15.73</v>
      </c>
      <c r="E119" s="55">
        <v>13.18</v>
      </c>
      <c r="F119" s="55">
        <v>15.95</v>
      </c>
      <c r="G119" s="55">
        <v>13.183</v>
      </c>
      <c r="H119" s="55">
        <v>15.42</v>
      </c>
      <c r="I119" s="55">
        <v>13.185</v>
      </c>
      <c r="J119" s="55">
        <v>15.38</v>
      </c>
      <c r="K119" s="55">
        <v>12.622999999999999</v>
      </c>
      <c r="L119" s="55">
        <v>16.100000000000001</v>
      </c>
      <c r="M119" s="55">
        <v>12.622999999999999</v>
      </c>
      <c r="N119" s="55">
        <v>16.600000000000001</v>
      </c>
      <c r="O119" s="55">
        <v>13.180999999999999</v>
      </c>
      <c r="P119" s="55">
        <v>15.65</v>
      </c>
      <c r="Q119" s="55">
        <v>12.625</v>
      </c>
      <c r="R119" s="55">
        <v>17.77</v>
      </c>
      <c r="S119" s="55">
        <v>13.180999999999999</v>
      </c>
      <c r="T119" s="55">
        <v>16.649999999999999</v>
      </c>
      <c r="U119" s="55">
        <v>12.622999999999999</v>
      </c>
      <c r="V119" s="55">
        <v>15.93</v>
      </c>
      <c r="W119" s="55">
        <v>13.183</v>
      </c>
      <c r="X119" s="55">
        <v>15.48</v>
      </c>
      <c r="Y119" s="55">
        <v>13.180999999999999</v>
      </c>
      <c r="Z119" s="55">
        <v>15.03</v>
      </c>
      <c r="AA119" s="55">
        <v>13.180999999999999</v>
      </c>
      <c r="AB119" s="55">
        <v>14.32</v>
      </c>
      <c r="AC119" s="55">
        <v>13.180999999999999</v>
      </c>
      <c r="AD119" s="55">
        <v>14.27</v>
      </c>
      <c r="AE119" s="55">
        <v>13.180999999999999</v>
      </c>
      <c r="AF119" s="55">
        <v>14.05</v>
      </c>
    </row>
    <row r="120" spans="1:32" ht="15.75" customHeight="1">
      <c r="A120" s="55">
        <v>12.071999999999999</v>
      </c>
      <c r="B120" s="55">
        <v>18.77</v>
      </c>
      <c r="C120" s="55">
        <v>13.63</v>
      </c>
      <c r="D120" s="55">
        <v>16.68</v>
      </c>
      <c r="E120" s="55">
        <v>13.63</v>
      </c>
      <c r="F120" s="55">
        <v>16.98</v>
      </c>
      <c r="G120" s="55">
        <v>13.632</v>
      </c>
      <c r="H120" s="55">
        <v>16.420000000000002</v>
      </c>
      <c r="I120" s="55">
        <v>13.634</v>
      </c>
      <c r="J120" s="55">
        <v>16.27</v>
      </c>
      <c r="K120" s="55">
        <v>13.074</v>
      </c>
      <c r="L120" s="55">
        <v>17.13</v>
      </c>
      <c r="M120" s="55">
        <v>13.071999999999999</v>
      </c>
      <c r="N120" s="55">
        <v>17.52</v>
      </c>
      <c r="O120" s="55">
        <v>13.63</v>
      </c>
      <c r="P120" s="55">
        <v>16.52</v>
      </c>
      <c r="Q120" s="55">
        <v>13.112</v>
      </c>
      <c r="R120" s="55">
        <v>19.100000000000001</v>
      </c>
      <c r="S120" s="55">
        <v>13.63</v>
      </c>
      <c r="T120" s="55">
        <v>17.48</v>
      </c>
      <c r="U120" s="55">
        <v>13.071999999999999</v>
      </c>
      <c r="V120" s="55">
        <v>16.8</v>
      </c>
      <c r="W120" s="55">
        <v>13.632</v>
      </c>
      <c r="X120" s="55">
        <v>16.38</v>
      </c>
      <c r="Y120" s="55">
        <v>13.63</v>
      </c>
      <c r="Z120" s="55">
        <v>15.92</v>
      </c>
      <c r="AA120" s="55">
        <v>13.63</v>
      </c>
      <c r="AB120" s="55">
        <v>15.22</v>
      </c>
      <c r="AC120" s="55">
        <v>13.63</v>
      </c>
      <c r="AD120" s="55">
        <v>15.17</v>
      </c>
      <c r="AE120" s="55">
        <v>13.63</v>
      </c>
      <c r="AF120" s="55">
        <v>15.02</v>
      </c>
    </row>
    <row r="121" spans="1:32" ht="15.75" customHeight="1">
      <c r="A121" s="55">
        <v>12.662000000000001</v>
      </c>
      <c r="B121" s="55">
        <v>20.03</v>
      </c>
      <c r="C121" s="55">
        <v>14.22</v>
      </c>
      <c r="D121" s="55">
        <v>18.100000000000001</v>
      </c>
      <c r="E121" s="55">
        <v>14.22</v>
      </c>
      <c r="F121" s="55">
        <v>18.48</v>
      </c>
      <c r="G121" s="55">
        <v>14.222</v>
      </c>
      <c r="H121" s="55">
        <v>17.829999999999998</v>
      </c>
      <c r="I121" s="55">
        <v>14.224</v>
      </c>
      <c r="J121" s="55">
        <v>17.72</v>
      </c>
      <c r="K121" s="55">
        <v>13.664</v>
      </c>
      <c r="L121" s="55">
        <v>18.579999999999998</v>
      </c>
      <c r="M121" s="55">
        <v>13.662000000000001</v>
      </c>
      <c r="N121" s="55">
        <v>18.95</v>
      </c>
      <c r="O121" s="55">
        <v>14.22</v>
      </c>
      <c r="P121" s="55">
        <v>17.98</v>
      </c>
      <c r="Q121" s="55">
        <v>13.702</v>
      </c>
      <c r="R121" s="55">
        <v>20.47</v>
      </c>
      <c r="S121" s="55">
        <v>14.22</v>
      </c>
      <c r="T121" s="55">
        <v>18.97</v>
      </c>
      <c r="U121" s="55">
        <v>13.662000000000001</v>
      </c>
      <c r="V121" s="55">
        <v>18.27</v>
      </c>
      <c r="W121" s="55">
        <v>14.222</v>
      </c>
      <c r="X121" s="55">
        <v>17.88</v>
      </c>
      <c r="Y121" s="55">
        <v>14.22</v>
      </c>
      <c r="Z121" s="55">
        <v>17.399999999999999</v>
      </c>
      <c r="AA121" s="55">
        <v>14.22</v>
      </c>
      <c r="AB121" s="55">
        <v>16.68</v>
      </c>
      <c r="AC121" s="55">
        <v>14.22</v>
      </c>
      <c r="AD121" s="55">
        <v>16.72</v>
      </c>
      <c r="AE121" s="55">
        <v>14.22</v>
      </c>
      <c r="AF121" s="55">
        <v>16.55</v>
      </c>
    </row>
    <row r="122" spans="1:32" ht="15.75" customHeight="1">
      <c r="A122" s="55">
        <v>11.843</v>
      </c>
      <c r="B122" s="55">
        <v>16.8</v>
      </c>
      <c r="C122" s="55">
        <v>11.839</v>
      </c>
      <c r="D122" s="55">
        <v>13.28</v>
      </c>
      <c r="E122" s="55">
        <v>11.84</v>
      </c>
      <c r="F122" s="55">
        <v>13.42</v>
      </c>
      <c r="G122" s="55">
        <v>11.840999999999999</v>
      </c>
      <c r="H122" s="55">
        <v>13.1</v>
      </c>
      <c r="I122" s="55">
        <v>11.843</v>
      </c>
      <c r="J122" s="55">
        <v>13</v>
      </c>
      <c r="K122" s="55">
        <v>11.840999999999999</v>
      </c>
      <c r="L122" s="55">
        <v>13.4</v>
      </c>
      <c r="M122" s="55">
        <v>11.281000000000001</v>
      </c>
      <c r="N122" s="55">
        <v>14.28</v>
      </c>
      <c r="O122" s="55">
        <v>11.839</v>
      </c>
      <c r="P122" s="55">
        <v>13.07</v>
      </c>
      <c r="Q122" s="55">
        <v>11.282999999999999</v>
      </c>
      <c r="R122" s="55">
        <v>14.65</v>
      </c>
      <c r="S122" s="55">
        <v>11.839</v>
      </c>
      <c r="T122" s="55">
        <v>14.28</v>
      </c>
      <c r="U122" s="55">
        <v>11.281000000000001</v>
      </c>
      <c r="V122" s="55">
        <v>13.75</v>
      </c>
      <c r="W122" s="55">
        <v>11.840999999999999</v>
      </c>
      <c r="X122" s="55">
        <v>13.18</v>
      </c>
      <c r="Y122" s="55">
        <v>11.839</v>
      </c>
      <c r="Z122" s="55">
        <v>12.67</v>
      </c>
      <c r="AA122" s="55">
        <v>11.839</v>
      </c>
      <c r="AB122" s="55">
        <v>12.07</v>
      </c>
      <c r="AC122" s="55">
        <v>11.839</v>
      </c>
      <c r="AD122" s="55">
        <v>12</v>
      </c>
      <c r="AE122" s="55">
        <v>11.839</v>
      </c>
      <c r="AF122" s="55">
        <v>11.75</v>
      </c>
    </row>
    <row r="123" spans="1:32" ht="15.75" customHeight="1">
      <c r="A123" s="55">
        <v>8.5020000000000007</v>
      </c>
      <c r="B123" s="55">
        <v>11.88</v>
      </c>
      <c r="C123" s="55">
        <v>8.8170000000000002</v>
      </c>
      <c r="D123" s="55">
        <v>11.6</v>
      </c>
      <c r="E123" s="55">
        <v>8.82</v>
      </c>
      <c r="F123" s="55">
        <v>11.7</v>
      </c>
      <c r="G123" s="55">
        <v>8.5</v>
      </c>
      <c r="H123" s="55">
        <v>11.63</v>
      </c>
      <c r="I123" s="55">
        <v>8.5020000000000007</v>
      </c>
      <c r="J123" s="55">
        <v>11.57</v>
      </c>
      <c r="K123" s="55">
        <v>8.5020000000000007</v>
      </c>
      <c r="L123" s="55">
        <v>12.08</v>
      </c>
      <c r="M123" s="55">
        <v>7.94</v>
      </c>
      <c r="N123" s="55">
        <v>12.82</v>
      </c>
      <c r="O123" s="55">
        <v>8.8170000000000002</v>
      </c>
      <c r="P123" s="55">
        <v>11.75</v>
      </c>
      <c r="Q123" s="55">
        <v>7.98</v>
      </c>
      <c r="R123" s="55">
        <v>13.6</v>
      </c>
      <c r="S123" s="55">
        <v>8.8170000000000002</v>
      </c>
      <c r="T123" s="55">
        <v>12.65</v>
      </c>
      <c r="U123" s="55">
        <v>7.94</v>
      </c>
      <c r="V123" s="55">
        <v>12.32</v>
      </c>
      <c r="W123" s="55">
        <v>8.8170000000000002</v>
      </c>
      <c r="X123" s="55">
        <v>12.83</v>
      </c>
      <c r="Y123" s="55">
        <v>8.8170000000000002</v>
      </c>
      <c r="Z123" s="55">
        <v>10.92</v>
      </c>
      <c r="AA123" s="55">
        <v>8.8170000000000002</v>
      </c>
      <c r="AB123" s="55">
        <v>10.32</v>
      </c>
      <c r="AC123" s="55">
        <v>8.8170000000000002</v>
      </c>
      <c r="AD123" s="55">
        <v>10.35</v>
      </c>
      <c r="AE123" s="55">
        <v>8.8170000000000002</v>
      </c>
      <c r="AF123" s="55">
        <v>9.9700000000000006</v>
      </c>
    </row>
    <row r="124" spans="1:32" ht="15.75" customHeight="1">
      <c r="A124" s="55">
        <v>7.0389999999999997</v>
      </c>
      <c r="B124" s="55">
        <v>12.48</v>
      </c>
      <c r="C124" s="55">
        <v>7.0389999999999997</v>
      </c>
      <c r="D124" s="55">
        <v>10.85</v>
      </c>
      <c r="E124" s="55">
        <v>7.04</v>
      </c>
      <c r="F124" s="55">
        <v>10.73</v>
      </c>
      <c r="G124" s="55">
        <v>7.0389999999999997</v>
      </c>
      <c r="H124" s="55">
        <v>10.65</v>
      </c>
      <c r="I124" s="55">
        <v>7.0389999999999997</v>
      </c>
      <c r="J124" s="55">
        <v>10.72</v>
      </c>
      <c r="K124" s="55">
        <v>7.0389999999999997</v>
      </c>
      <c r="L124" s="55">
        <v>10.9</v>
      </c>
      <c r="M124" s="55">
        <v>7.0389999999999997</v>
      </c>
      <c r="N124" s="55">
        <v>12.45</v>
      </c>
      <c r="O124" s="55">
        <v>7.0389999999999997</v>
      </c>
      <c r="P124" s="55">
        <v>10.43</v>
      </c>
      <c r="Q124" s="55">
        <v>7.0389999999999997</v>
      </c>
      <c r="R124" s="55">
        <v>11.68</v>
      </c>
      <c r="S124" s="55">
        <v>7.0389999999999997</v>
      </c>
      <c r="T124" s="55">
        <v>11.17</v>
      </c>
      <c r="U124" s="55">
        <v>7.0389999999999997</v>
      </c>
      <c r="V124" s="55">
        <v>11.35</v>
      </c>
      <c r="W124" s="55">
        <v>7.0389999999999997</v>
      </c>
      <c r="X124" s="55">
        <v>10.38</v>
      </c>
      <c r="Y124" s="55">
        <v>7.0389999999999997</v>
      </c>
      <c r="Z124" s="55">
        <v>10.18</v>
      </c>
      <c r="AA124" s="55">
        <v>7.0389999999999997</v>
      </c>
      <c r="AB124" s="55">
        <v>9.8699999999999992</v>
      </c>
      <c r="AC124" s="55">
        <v>7.0389999999999997</v>
      </c>
      <c r="AD124" s="55">
        <v>9.93</v>
      </c>
      <c r="AE124" s="55">
        <v>7.0389999999999997</v>
      </c>
      <c r="AF124" s="55">
        <v>9.7799999999999994</v>
      </c>
    </row>
    <row r="125" spans="1:32" ht="15.75" customHeight="1">
      <c r="A125" s="55">
        <v>1.512</v>
      </c>
      <c r="B125" s="55">
        <v>5.53</v>
      </c>
      <c r="C125" s="55">
        <v>1.512</v>
      </c>
      <c r="D125" s="55">
        <v>3.95</v>
      </c>
      <c r="E125" s="55">
        <v>1.51</v>
      </c>
      <c r="F125" s="55">
        <v>4.0199999999999996</v>
      </c>
      <c r="G125" s="55">
        <v>1.512</v>
      </c>
      <c r="H125" s="55">
        <v>4.1500000000000004</v>
      </c>
      <c r="I125" s="55">
        <v>1.512</v>
      </c>
      <c r="J125" s="55">
        <v>4.03</v>
      </c>
      <c r="K125" s="55">
        <v>1.512</v>
      </c>
      <c r="L125" s="55">
        <v>4.42</v>
      </c>
      <c r="M125" s="55">
        <v>1.512</v>
      </c>
      <c r="N125" s="55">
        <v>3.9</v>
      </c>
      <c r="O125" s="55">
        <v>1.512</v>
      </c>
      <c r="P125" s="55">
        <v>3.95</v>
      </c>
      <c r="Q125" s="55">
        <v>1.512</v>
      </c>
      <c r="R125" s="55">
        <v>4.42</v>
      </c>
      <c r="S125" s="55">
        <v>1.512</v>
      </c>
      <c r="T125" s="55">
        <v>4.22</v>
      </c>
      <c r="U125" s="55">
        <v>1.512</v>
      </c>
      <c r="V125" s="55">
        <v>4.0999999999999996</v>
      </c>
      <c r="W125" s="55">
        <v>1.512</v>
      </c>
      <c r="X125" s="55">
        <v>4.87</v>
      </c>
      <c r="Y125" s="55">
        <v>1.512</v>
      </c>
      <c r="Z125" s="55">
        <v>3.6</v>
      </c>
      <c r="AA125" s="55">
        <v>1.512</v>
      </c>
      <c r="AB125" s="55">
        <v>3.53</v>
      </c>
      <c r="AC125" s="55">
        <v>1.512</v>
      </c>
      <c r="AD125" s="55">
        <v>3.82</v>
      </c>
      <c r="AE125" s="55">
        <v>1.512</v>
      </c>
      <c r="AF125" s="55">
        <v>3.63</v>
      </c>
    </row>
    <row r="126" spans="1:32" ht="15.75" customHeight="1">
      <c r="A126" s="55">
        <v>2.3069999999999999</v>
      </c>
      <c r="B126" s="55">
        <v>7.37</v>
      </c>
      <c r="C126" s="55">
        <v>2.3069999999999999</v>
      </c>
      <c r="D126" s="55">
        <v>4.82</v>
      </c>
      <c r="E126" s="55">
        <v>2.31</v>
      </c>
      <c r="F126" s="55">
        <v>4.9800000000000004</v>
      </c>
      <c r="G126" s="55">
        <v>2.3069999999999999</v>
      </c>
      <c r="H126" s="55">
        <v>4.88</v>
      </c>
      <c r="I126" s="55">
        <v>2.3069999999999999</v>
      </c>
      <c r="J126" s="55">
        <v>5.03</v>
      </c>
      <c r="K126" s="55">
        <v>2.3069999999999999</v>
      </c>
      <c r="L126" s="55">
        <v>5.55</v>
      </c>
      <c r="M126" s="55">
        <v>2.3069999999999999</v>
      </c>
      <c r="N126" s="55">
        <v>4.93</v>
      </c>
      <c r="O126" s="55">
        <v>2.3069999999999999</v>
      </c>
      <c r="P126" s="55">
        <v>5.22</v>
      </c>
      <c r="Q126" s="55">
        <v>2.3069999999999999</v>
      </c>
      <c r="R126" s="55">
        <v>5.72</v>
      </c>
      <c r="S126" s="55">
        <v>2.3069999999999999</v>
      </c>
      <c r="T126" s="55">
        <v>5.18</v>
      </c>
      <c r="U126" s="55">
        <v>2.3069999999999999</v>
      </c>
      <c r="V126" s="55">
        <v>5.03</v>
      </c>
      <c r="W126" s="55">
        <v>2.5739999999999998</v>
      </c>
      <c r="X126" s="55">
        <v>4.2699999999999996</v>
      </c>
      <c r="Y126" s="55">
        <v>2.3069999999999999</v>
      </c>
      <c r="Z126" s="55">
        <v>4.7699999999999996</v>
      </c>
      <c r="AA126" s="55">
        <v>2.3069999999999999</v>
      </c>
      <c r="AB126" s="55">
        <v>4.58</v>
      </c>
      <c r="AC126" s="55">
        <v>2.3069999999999999</v>
      </c>
      <c r="AD126" s="55">
        <v>4.45</v>
      </c>
      <c r="AE126" s="55">
        <v>2.3069999999999999</v>
      </c>
      <c r="AF126" s="55">
        <v>4.45</v>
      </c>
    </row>
    <row r="127" spans="1:32" ht="15.75" customHeight="1">
      <c r="A127" s="55">
        <v>2.391</v>
      </c>
      <c r="B127" s="55">
        <v>8.58</v>
      </c>
      <c r="C127" s="55">
        <v>2.391</v>
      </c>
      <c r="D127" s="55">
        <v>5.37</v>
      </c>
      <c r="E127" s="55">
        <v>2.39</v>
      </c>
      <c r="F127" s="55">
        <v>5.58</v>
      </c>
      <c r="G127" s="55">
        <v>2.391</v>
      </c>
      <c r="H127" s="55">
        <v>5.43</v>
      </c>
      <c r="I127" s="55">
        <v>2.391</v>
      </c>
      <c r="J127" s="55">
        <v>5.8</v>
      </c>
      <c r="K127" s="55">
        <v>2.391</v>
      </c>
      <c r="L127" s="55">
        <v>6.07</v>
      </c>
      <c r="M127" s="55">
        <v>2.391</v>
      </c>
      <c r="N127" s="55">
        <v>5.48</v>
      </c>
      <c r="O127" s="55">
        <v>2.391</v>
      </c>
      <c r="P127" s="55">
        <v>5.63</v>
      </c>
      <c r="Q127" s="55">
        <v>2.391</v>
      </c>
      <c r="R127" s="55">
        <v>6.33</v>
      </c>
      <c r="S127" s="55">
        <v>2.391</v>
      </c>
      <c r="T127" s="55">
        <v>5.68</v>
      </c>
      <c r="U127" s="55">
        <v>2.391</v>
      </c>
      <c r="V127" s="55">
        <v>5.6</v>
      </c>
      <c r="W127" s="55">
        <v>2.391</v>
      </c>
      <c r="X127" s="55">
        <v>6.23</v>
      </c>
      <c r="Y127" s="55">
        <v>2.391</v>
      </c>
      <c r="Z127" s="55">
        <v>5.45</v>
      </c>
      <c r="AA127" s="55">
        <v>2.391</v>
      </c>
      <c r="AB127" s="55">
        <v>5.12</v>
      </c>
      <c r="AC127" s="55">
        <v>2.391</v>
      </c>
      <c r="AD127" s="55">
        <v>4.9800000000000004</v>
      </c>
      <c r="AE127" s="55">
        <v>2.391</v>
      </c>
      <c r="AF127" s="55">
        <v>5.0199999999999996</v>
      </c>
    </row>
    <row r="128" spans="1:32" ht="15.75" customHeight="1">
      <c r="A128" s="55">
        <v>2.6680000000000001</v>
      </c>
      <c r="B128" s="55">
        <v>9.73</v>
      </c>
      <c r="C128" s="55">
        <v>2.6680000000000001</v>
      </c>
      <c r="D128" s="55">
        <v>6.23</v>
      </c>
      <c r="E128" s="55">
        <v>2.67</v>
      </c>
      <c r="F128" s="55">
        <v>6.25</v>
      </c>
      <c r="G128" s="55">
        <v>2.6680000000000001</v>
      </c>
      <c r="H128" s="55">
        <v>7</v>
      </c>
      <c r="I128" s="55">
        <v>2.6680000000000001</v>
      </c>
      <c r="J128" s="55">
        <v>6.53</v>
      </c>
      <c r="K128" s="55">
        <v>2.6680000000000001</v>
      </c>
      <c r="L128" s="55">
        <v>6.57</v>
      </c>
      <c r="M128" s="55">
        <v>2.6680000000000001</v>
      </c>
      <c r="N128" s="55">
        <v>6.58</v>
      </c>
      <c r="O128" s="55">
        <v>2.6680000000000001</v>
      </c>
      <c r="P128" s="55">
        <v>6.33</v>
      </c>
      <c r="Q128" s="55">
        <v>2.6789999999999998</v>
      </c>
      <c r="R128" s="55">
        <v>7.32</v>
      </c>
      <c r="S128" s="55">
        <v>2.6680000000000001</v>
      </c>
      <c r="T128" s="55">
        <v>6.58</v>
      </c>
      <c r="U128" s="55">
        <v>2.6680000000000001</v>
      </c>
      <c r="V128" s="55">
        <v>6</v>
      </c>
      <c r="W128" s="55">
        <v>2.6680000000000001</v>
      </c>
      <c r="X128" s="55">
        <v>6.8</v>
      </c>
      <c r="Y128" s="55">
        <v>2.6680000000000001</v>
      </c>
      <c r="Z128" s="55">
        <v>5.73</v>
      </c>
      <c r="AA128" s="55">
        <v>2.6680000000000001</v>
      </c>
      <c r="AB128" s="55">
        <v>5.28</v>
      </c>
      <c r="AC128" s="55">
        <v>2.6680000000000001</v>
      </c>
      <c r="AD128" s="55">
        <v>5.75</v>
      </c>
      <c r="AE128" s="55">
        <v>2.6680000000000001</v>
      </c>
      <c r="AF128" s="55">
        <v>5.7</v>
      </c>
    </row>
    <row r="129" spans="1:32" ht="15.75" customHeight="1">
      <c r="A129" s="55">
        <v>1.9510000000000001</v>
      </c>
      <c r="B129" s="55">
        <v>7.77</v>
      </c>
      <c r="C129" s="55">
        <v>1.9510000000000001</v>
      </c>
      <c r="D129" s="55">
        <v>4.38</v>
      </c>
      <c r="E129" s="55">
        <v>1.95</v>
      </c>
      <c r="F129" s="55">
        <v>4.37</v>
      </c>
      <c r="G129" s="55">
        <v>1.9510000000000001</v>
      </c>
      <c r="H129" s="55">
        <v>4.2699999999999996</v>
      </c>
      <c r="I129" s="55">
        <v>1.9510000000000001</v>
      </c>
      <c r="J129" s="55">
        <v>4.25</v>
      </c>
      <c r="K129" s="55">
        <v>1.9510000000000001</v>
      </c>
      <c r="L129" s="55">
        <v>5.08</v>
      </c>
      <c r="M129" s="55">
        <v>1.9510000000000001</v>
      </c>
      <c r="N129" s="55">
        <v>4.5</v>
      </c>
      <c r="O129" s="55">
        <v>1.9510000000000001</v>
      </c>
      <c r="P129" s="55">
        <v>4.5</v>
      </c>
      <c r="Q129" s="55">
        <v>1.9510000000000001</v>
      </c>
      <c r="R129" s="55">
        <v>7.25</v>
      </c>
      <c r="S129" s="55">
        <v>1.9510000000000001</v>
      </c>
      <c r="T129" s="55">
        <v>4.88</v>
      </c>
      <c r="U129" s="55">
        <v>1.9510000000000001</v>
      </c>
      <c r="V129" s="55">
        <v>4.88</v>
      </c>
      <c r="W129" s="55">
        <v>1.9510000000000001</v>
      </c>
      <c r="X129" s="55">
        <v>6.07</v>
      </c>
      <c r="Y129" s="55">
        <v>1.9510000000000001</v>
      </c>
      <c r="Z129" s="55">
        <v>4.12</v>
      </c>
      <c r="AA129" s="55">
        <v>1.9510000000000001</v>
      </c>
      <c r="AB129" s="55">
        <v>3.65</v>
      </c>
      <c r="AC129" s="55">
        <v>1.9510000000000001</v>
      </c>
      <c r="AD129" s="55">
        <v>3.63</v>
      </c>
      <c r="AE129" s="55">
        <v>1.9510000000000001</v>
      </c>
      <c r="AF129" s="55">
        <v>3.6</v>
      </c>
    </row>
    <row r="130" spans="1:32" ht="15.75" customHeight="1">
      <c r="A130" s="55">
        <v>2.9980000000000002</v>
      </c>
      <c r="B130" s="55">
        <v>11.28</v>
      </c>
      <c r="C130" s="55">
        <v>2.9980000000000002</v>
      </c>
      <c r="D130" s="55">
        <v>5.7</v>
      </c>
      <c r="E130" s="55">
        <v>3</v>
      </c>
      <c r="F130" s="55">
        <v>5.83</v>
      </c>
      <c r="G130" s="55">
        <v>2.9980000000000002</v>
      </c>
      <c r="H130" s="55">
        <v>5.72</v>
      </c>
      <c r="I130" s="55">
        <v>2.9980000000000002</v>
      </c>
      <c r="J130" s="55">
        <v>5.53</v>
      </c>
      <c r="K130" s="55">
        <v>2.9980000000000002</v>
      </c>
      <c r="L130" s="55">
        <v>6.18</v>
      </c>
      <c r="M130" s="55">
        <v>2.9980000000000002</v>
      </c>
      <c r="N130" s="55">
        <v>5.92</v>
      </c>
      <c r="O130" s="55">
        <v>2.9980000000000002</v>
      </c>
      <c r="P130" s="55">
        <v>6.42</v>
      </c>
      <c r="Q130" s="55">
        <v>3.0089999999999999</v>
      </c>
      <c r="R130" s="55">
        <v>10.72</v>
      </c>
      <c r="S130" s="55">
        <v>2.9980000000000002</v>
      </c>
      <c r="T130" s="55">
        <v>6.13</v>
      </c>
      <c r="U130" s="55">
        <v>2.9980000000000002</v>
      </c>
      <c r="V130" s="55">
        <v>5.78</v>
      </c>
      <c r="W130" s="55">
        <v>2.9980000000000002</v>
      </c>
      <c r="X130" s="55">
        <v>6.65</v>
      </c>
      <c r="Y130" s="55">
        <v>2.9980000000000002</v>
      </c>
      <c r="Z130" s="55">
        <v>5.27</v>
      </c>
      <c r="AA130" s="55">
        <v>2.9980000000000002</v>
      </c>
      <c r="AB130" s="55">
        <v>4.93</v>
      </c>
      <c r="AC130" s="55">
        <v>2.9980000000000002</v>
      </c>
      <c r="AD130" s="55">
        <v>5.3</v>
      </c>
      <c r="AE130" s="55">
        <v>2.9980000000000002</v>
      </c>
      <c r="AF130" s="55">
        <v>5.38</v>
      </c>
    </row>
    <row r="131" spans="1:32" ht="15.75" customHeight="1">
      <c r="A131" s="55">
        <v>4.6619999999999999</v>
      </c>
      <c r="B131" s="55">
        <v>14.6</v>
      </c>
      <c r="C131" s="55">
        <v>4.6619999999999999</v>
      </c>
      <c r="D131" s="55">
        <v>9.23</v>
      </c>
      <c r="E131" s="55">
        <v>4.66</v>
      </c>
      <c r="F131" s="55">
        <v>9.33</v>
      </c>
      <c r="G131" s="55">
        <v>4.6619999999999999</v>
      </c>
      <c r="H131" s="55">
        <v>9.25</v>
      </c>
      <c r="I131" s="55">
        <v>4.6619999999999999</v>
      </c>
      <c r="J131" s="55">
        <v>8.85</v>
      </c>
      <c r="K131" s="55">
        <v>4.6619999999999999</v>
      </c>
      <c r="L131" s="55">
        <v>9.58</v>
      </c>
      <c r="M131" s="55">
        <v>4.6619999999999999</v>
      </c>
      <c r="N131" s="55">
        <v>9.32</v>
      </c>
      <c r="O131" s="55">
        <v>4.6619999999999999</v>
      </c>
      <c r="P131" s="55">
        <v>9.5299999999999994</v>
      </c>
      <c r="Q131" s="55">
        <v>7.3520000000000003</v>
      </c>
      <c r="R131" s="55">
        <v>7.95</v>
      </c>
      <c r="S131" s="55">
        <v>4.6619999999999999</v>
      </c>
      <c r="T131" s="55">
        <v>9.07</v>
      </c>
      <c r="U131" s="55">
        <v>4.6619999999999999</v>
      </c>
      <c r="V131" s="55">
        <v>8.8699999999999992</v>
      </c>
      <c r="W131" s="55">
        <v>4.6619999999999999</v>
      </c>
      <c r="X131" s="55">
        <v>9.6300000000000008</v>
      </c>
      <c r="Y131" s="55">
        <v>4.6619999999999999</v>
      </c>
      <c r="Z131" s="55">
        <v>8.42</v>
      </c>
      <c r="AA131" s="55">
        <v>4.6619999999999999</v>
      </c>
      <c r="AB131" s="55">
        <v>7.8</v>
      </c>
      <c r="AC131" s="55">
        <v>4.6619999999999999</v>
      </c>
      <c r="AD131" s="55">
        <v>8.1999999999999993</v>
      </c>
      <c r="AE131" s="55">
        <v>4.6619999999999999</v>
      </c>
      <c r="AF131" s="55">
        <v>8.08</v>
      </c>
    </row>
    <row r="132" spans="1:32" ht="15.75" customHeight="1">
      <c r="A132" s="55">
        <v>3.7450000000000001</v>
      </c>
      <c r="B132" s="55">
        <v>12.6</v>
      </c>
      <c r="C132" s="55">
        <v>3.7450000000000001</v>
      </c>
      <c r="D132" s="55">
        <v>6.95</v>
      </c>
      <c r="E132" s="55">
        <v>3.75</v>
      </c>
      <c r="F132" s="55">
        <v>7.13</v>
      </c>
      <c r="G132" s="55">
        <v>3.7450000000000001</v>
      </c>
      <c r="H132" s="55">
        <v>7.08</v>
      </c>
      <c r="I132" s="55">
        <v>3.7450000000000001</v>
      </c>
      <c r="J132" s="55">
        <v>6.87</v>
      </c>
      <c r="K132" s="55">
        <v>3.7450000000000001</v>
      </c>
      <c r="L132" s="55">
        <v>7.47</v>
      </c>
      <c r="M132" s="55">
        <v>3.7450000000000001</v>
      </c>
      <c r="N132" s="55">
        <v>7.12</v>
      </c>
      <c r="O132" s="55">
        <v>3.7450000000000001</v>
      </c>
      <c r="P132" s="55">
        <v>7.62</v>
      </c>
      <c r="Q132" s="55">
        <v>3.7549999999999999</v>
      </c>
      <c r="R132" s="55">
        <v>12</v>
      </c>
      <c r="S132" s="55">
        <v>3.7450000000000001</v>
      </c>
      <c r="T132" s="55">
        <v>7.27</v>
      </c>
      <c r="U132" s="55">
        <v>3.7450000000000001</v>
      </c>
      <c r="V132" s="55">
        <v>6.92</v>
      </c>
      <c r="W132" s="55">
        <v>3.7450000000000001</v>
      </c>
      <c r="X132" s="55">
        <v>7.87</v>
      </c>
      <c r="Y132" s="55">
        <v>3.7450000000000001</v>
      </c>
      <c r="Z132" s="55">
        <v>6.42</v>
      </c>
      <c r="AA132" s="55">
        <v>3.7450000000000001</v>
      </c>
      <c r="AB132" s="55">
        <v>5.97</v>
      </c>
      <c r="AC132" s="55">
        <v>3.7450000000000001</v>
      </c>
      <c r="AD132" s="55">
        <v>6.33</v>
      </c>
      <c r="AE132" s="55">
        <v>3.7450000000000001</v>
      </c>
      <c r="AF132" s="55">
        <v>6.4</v>
      </c>
    </row>
    <row r="133" spans="1:32" ht="15.75" customHeight="1">
      <c r="A133" s="55">
        <v>1.222</v>
      </c>
      <c r="B133" s="55">
        <v>4.57</v>
      </c>
      <c r="C133" s="55">
        <v>1.222</v>
      </c>
      <c r="D133" s="55">
        <v>2.77</v>
      </c>
      <c r="E133" s="55">
        <v>1.22</v>
      </c>
      <c r="F133" s="55">
        <v>2.85</v>
      </c>
      <c r="G133" s="55">
        <v>1.222</v>
      </c>
      <c r="H133" s="55">
        <v>2.8</v>
      </c>
      <c r="I133" s="55">
        <v>1.222</v>
      </c>
      <c r="J133" s="55">
        <v>2.85</v>
      </c>
      <c r="K133" s="55">
        <v>1.222</v>
      </c>
      <c r="L133" s="55">
        <v>3.37</v>
      </c>
      <c r="M133" s="55">
        <v>1.222</v>
      </c>
      <c r="N133" s="55">
        <v>2.87</v>
      </c>
      <c r="O133" s="55">
        <v>1.222</v>
      </c>
      <c r="P133" s="55">
        <v>3.05</v>
      </c>
      <c r="Q133" s="55">
        <v>1.222</v>
      </c>
      <c r="R133" s="55">
        <v>3.35</v>
      </c>
      <c r="S133" s="55">
        <v>1.222</v>
      </c>
      <c r="T133" s="55">
        <v>3.07</v>
      </c>
      <c r="U133" s="55">
        <v>1.222</v>
      </c>
      <c r="V133" s="55">
        <v>3.02</v>
      </c>
      <c r="W133" s="55">
        <v>1.222</v>
      </c>
      <c r="X133" s="55">
        <v>3.87</v>
      </c>
      <c r="Y133" s="55">
        <v>1.222</v>
      </c>
      <c r="Z133" s="55">
        <v>2.73</v>
      </c>
      <c r="AA133" s="55">
        <v>1.222</v>
      </c>
      <c r="AB133" s="55">
        <v>2.5499999999999998</v>
      </c>
      <c r="AC133" s="55">
        <v>1.222</v>
      </c>
      <c r="AD133" s="55">
        <v>2.52</v>
      </c>
      <c r="AE133" s="55">
        <v>1.222</v>
      </c>
      <c r="AF133" s="55">
        <v>2.35</v>
      </c>
    </row>
    <row r="134" spans="1:32" ht="15.75" customHeight="1">
      <c r="A134" s="55">
        <v>1.478</v>
      </c>
      <c r="B134" s="55">
        <v>5.0199999999999996</v>
      </c>
      <c r="C134" s="55">
        <v>1.478</v>
      </c>
      <c r="D134" s="55">
        <v>3.25</v>
      </c>
      <c r="E134" s="55">
        <v>1.48</v>
      </c>
      <c r="F134" s="55">
        <v>3.15</v>
      </c>
      <c r="G134" s="55">
        <v>1.4279999999999999</v>
      </c>
      <c r="H134" s="55">
        <v>3.12</v>
      </c>
      <c r="I134" s="55">
        <v>1.478</v>
      </c>
      <c r="J134" s="55">
        <v>3.13</v>
      </c>
      <c r="K134" s="55">
        <v>1.478</v>
      </c>
      <c r="L134" s="55">
        <v>3.68</v>
      </c>
      <c r="M134" s="55">
        <v>1.478</v>
      </c>
      <c r="N134" s="55">
        <v>3.35</v>
      </c>
      <c r="O134" s="55">
        <v>1.478</v>
      </c>
      <c r="P134" s="55">
        <v>3.3</v>
      </c>
      <c r="Q134" s="55">
        <v>1.478</v>
      </c>
      <c r="R134" s="55">
        <v>3.82</v>
      </c>
      <c r="S134" s="55">
        <v>1.478</v>
      </c>
      <c r="T134" s="55">
        <v>3.52</v>
      </c>
      <c r="U134" s="55">
        <v>1.478</v>
      </c>
      <c r="V134" s="55">
        <v>3.42</v>
      </c>
      <c r="W134" s="55">
        <v>1.478</v>
      </c>
      <c r="X134" s="55">
        <v>4.28</v>
      </c>
      <c r="Y134" s="55">
        <v>1.478</v>
      </c>
      <c r="Z134" s="55">
        <v>2.97</v>
      </c>
      <c r="AA134" s="55">
        <v>1.478</v>
      </c>
      <c r="AB134" s="55">
        <v>2.85</v>
      </c>
      <c r="AC134" s="55">
        <v>1.478</v>
      </c>
      <c r="AD134" s="55">
        <v>2.85</v>
      </c>
      <c r="AE134" s="55">
        <v>1.478</v>
      </c>
      <c r="AF134" s="55">
        <v>2.78</v>
      </c>
    </row>
    <row r="135" spans="1:32" ht="15.75" customHeight="1">
      <c r="A135" s="55">
        <v>2.004</v>
      </c>
      <c r="B135" s="55">
        <v>5.77</v>
      </c>
      <c r="C135" s="55">
        <v>2.004</v>
      </c>
      <c r="D135" s="55">
        <v>3.95</v>
      </c>
      <c r="E135" s="55">
        <v>2</v>
      </c>
      <c r="F135" s="55">
        <v>3.87</v>
      </c>
      <c r="G135" s="55">
        <v>2.004</v>
      </c>
      <c r="H135" s="55">
        <v>3.9</v>
      </c>
      <c r="I135" s="55">
        <v>2.004</v>
      </c>
      <c r="J135" s="55">
        <v>3.73</v>
      </c>
      <c r="K135" s="55">
        <v>2.004</v>
      </c>
      <c r="L135" s="55">
        <v>4.3499999999999996</v>
      </c>
      <c r="M135" s="55">
        <v>2.004</v>
      </c>
      <c r="N135" s="55">
        <v>4.03</v>
      </c>
      <c r="O135" s="55">
        <v>2.004</v>
      </c>
      <c r="P135" s="55">
        <v>3.95</v>
      </c>
      <c r="Q135" s="55">
        <v>2.004</v>
      </c>
      <c r="R135" s="55">
        <v>4.6500000000000004</v>
      </c>
      <c r="S135" s="55">
        <v>2.004</v>
      </c>
      <c r="T135" s="55">
        <v>4.13</v>
      </c>
      <c r="U135" s="55">
        <v>2.004</v>
      </c>
      <c r="V135" s="55">
        <v>4</v>
      </c>
      <c r="W135" s="55">
        <v>2.004</v>
      </c>
      <c r="X135" s="55">
        <v>4.93</v>
      </c>
      <c r="Y135" s="55">
        <v>2.004</v>
      </c>
      <c r="Z135" s="55">
        <v>3.47</v>
      </c>
      <c r="AA135" s="55">
        <v>2.004</v>
      </c>
      <c r="AB135" s="55">
        <v>3.47</v>
      </c>
      <c r="AC135" s="55">
        <v>2.004</v>
      </c>
      <c r="AD135" s="55">
        <v>3.53</v>
      </c>
      <c r="AE135" s="55">
        <v>2.004</v>
      </c>
      <c r="AF135" s="55">
        <v>3.48</v>
      </c>
    </row>
    <row r="136" spans="1:32" ht="15.75" customHeight="1">
      <c r="A136" s="55">
        <v>1.5720000000000001</v>
      </c>
      <c r="B136" s="55">
        <v>5.0999999999999996</v>
      </c>
      <c r="C136" s="55">
        <v>1.1930000000000001</v>
      </c>
      <c r="D136" s="55">
        <v>2.92</v>
      </c>
      <c r="E136" s="55">
        <v>1.19</v>
      </c>
      <c r="F136" s="55">
        <v>2.83</v>
      </c>
      <c r="G136" s="55">
        <v>1.1930000000000001</v>
      </c>
      <c r="H136" s="55">
        <v>2.88</v>
      </c>
      <c r="I136" s="55">
        <v>1.1930000000000001</v>
      </c>
      <c r="J136" s="55">
        <v>2.85</v>
      </c>
      <c r="K136" s="55">
        <v>1.1930000000000001</v>
      </c>
      <c r="L136" s="55">
        <v>3.65</v>
      </c>
      <c r="M136" s="55">
        <v>1.1930000000000001</v>
      </c>
      <c r="N136" s="55">
        <v>3.05</v>
      </c>
      <c r="O136" s="55">
        <v>1.1930000000000001</v>
      </c>
      <c r="P136" s="55">
        <v>2.95</v>
      </c>
      <c r="Q136" s="55">
        <v>1.5720000000000001</v>
      </c>
      <c r="R136" s="55">
        <v>3.55</v>
      </c>
      <c r="S136" s="55">
        <v>1.1930000000000001</v>
      </c>
      <c r="T136" s="55">
        <v>3.45</v>
      </c>
      <c r="U136" s="55">
        <v>1.1930000000000001</v>
      </c>
      <c r="V136" s="55">
        <v>3.5</v>
      </c>
      <c r="W136" s="55">
        <v>1.5720000000000001</v>
      </c>
      <c r="X136" s="55">
        <v>4.07</v>
      </c>
      <c r="Y136" s="55">
        <v>1.1930000000000001</v>
      </c>
      <c r="Z136" s="55">
        <v>2.63</v>
      </c>
      <c r="AA136" s="55">
        <v>1.1930000000000001</v>
      </c>
      <c r="AB136" s="55">
        <v>2.4700000000000002</v>
      </c>
      <c r="AC136" s="55">
        <v>1.1930000000000001</v>
      </c>
      <c r="AD136" s="55">
        <v>2.3199999999999998</v>
      </c>
      <c r="AE136" s="55">
        <v>1.1930000000000001</v>
      </c>
      <c r="AF136" s="55">
        <v>2.2000000000000002</v>
      </c>
    </row>
    <row r="137" spans="1:32" ht="15.75" customHeight="1">
      <c r="A137" s="55">
        <v>3.2040000000000002</v>
      </c>
      <c r="B137" s="55">
        <v>10.220000000000001</v>
      </c>
      <c r="C137" s="55">
        <v>3.2040000000000002</v>
      </c>
      <c r="D137" s="55">
        <v>6.42</v>
      </c>
      <c r="E137" s="55">
        <v>3.2</v>
      </c>
      <c r="F137" s="55">
        <v>6.27</v>
      </c>
      <c r="G137" s="55">
        <v>3.2040000000000002</v>
      </c>
      <c r="H137" s="55">
        <v>6.25</v>
      </c>
      <c r="I137" s="55">
        <v>3.2040000000000002</v>
      </c>
      <c r="J137" s="55">
        <v>6.02</v>
      </c>
      <c r="K137" s="55">
        <v>3.2040000000000002</v>
      </c>
      <c r="L137" s="55">
        <v>6.72</v>
      </c>
      <c r="M137" s="55">
        <v>3.2040000000000002</v>
      </c>
      <c r="N137" s="55">
        <v>6.38</v>
      </c>
      <c r="O137" s="55">
        <v>3.2040000000000002</v>
      </c>
      <c r="P137" s="55">
        <v>6.6</v>
      </c>
      <c r="Q137" s="55">
        <v>3.2149999999999999</v>
      </c>
      <c r="R137" s="55">
        <v>8.18</v>
      </c>
      <c r="S137" s="55">
        <v>3.2040000000000002</v>
      </c>
      <c r="T137" s="55">
        <v>6.63</v>
      </c>
      <c r="U137" s="55">
        <v>3.2040000000000002</v>
      </c>
      <c r="V137" s="55">
        <v>6.35</v>
      </c>
      <c r="W137" s="55">
        <v>3.2040000000000002</v>
      </c>
      <c r="X137" s="55">
        <v>7.13</v>
      </c>
      <c r="Y137" s="55">
        <v>3.2040000000000002</v>
      </c>
      <c r="Z137" s="55">
        <v>5.78</v>
      </c>
      <c r="AA137" s="55">
        <v>3.2040000000000002</v>
      </c>
      <c r="AB137" s="55">
        <v>5.67</v>
      </c>
      <c r="AC137" s="55">
        <v>3.2040000000000002</v>
      </c>
      <c r="AD137" s="55">
        <v>5.8</v>
      </c>
      <c r="AE137" s="55">
        <v>3.452</v>
      </c>
      <c r="AF137" s="55">
        <v>5.92</v>
      </c>
    </row>
    <row r="138" spans="1:32" ht="15.75" customHeight="1">
      <c r="A138" s="55">
        <v>4.0960000000000001</v>
      </c>
      <c r="B138" s="55">
        <v>11.52</v>
      </c>
      <c r="C138" s="55">
        <v>3.851</v>
      </c>
      <c r="D138" s="55">
        <v>7.3</v>
      </c>
      <c r="E138" s="55">
        <v>3.85</v>
      </c>
      <c r="F138" s="55">
        <v>7.43</v>
      </c>
      <c r="G138" s="55">
        <v>3.851</v>
      </c>
      <c r="H138" s="55">
        <v>7.22</v>
      </c>
      <c r="I138" s="55">
        <v>3.851</v>
      </c>
      <c r="J138" s="55">
        <v>7.03</v>
      </c>
      <c r="K138" s="55">
        <v>3.851</v>
      </c>
      <c r="L138" s="55">
        <v>7.62</v>
      </c>
      <c r="M138" s="55">
        <v>3.851</v>
      </c>
      <c r="N138" s="55">
        <v>7.37</v>
      </c>
      <c r="O138" s="55">
        <v>3.851</v>
      </c>
      <c r="P138" s="55">
        <v>8.0500000000000007</v>
      </c>
      <c r="Q138" s="55">
        <v>4.0960000000000001</v>
      </c>
      <c r="R138" s="55">
        <v>10.72</v>
      </c>
      <c r="S138" s="55">
        <v>3.851</v>
      </c>
      <c r="T138" s="55">
        <v>7.6</v>
      </c>
      <c r="U138" s="55">
        <v>3.851</v>
      </c>
      <c r="V138" s="55">
        <v>7.18</v>
      </c>
      <c r="W138" s="55">
        <v>3.851</v>
      </c>
      <c r="X138" s="55">
        <v>7.97</v>
      </c>
      <c r="Y138" s="55">
        <v>3.851</v>
      </c>
      <c r="Z138" s="55">
        <v>6.72</v>
      </c>
      <c r="AA138" s="55">
        <v>3.851</v>
      </c>
      <c r="AB138" s="55">
        <v>6.43</v>
      </c>
      <c r="AC138" s="55">
        <v>3.851</v>
      </c>
      <c r="AD138" s="55">
        <v>6.72</v>
      </c>
      <c r="AE138" s="55">
        <v>3.851</v>
      </c>
      <c r="AF138" s="55">
        <v>6.78</v>
      </c>
    </row>
    <row r="139" spans="1:32" ht="15.75" customHeight="1">
      <c r="A139" s="55">
        <v>4.6890000000000001</v>
      </c>
      <c r="B139" s="55">
        <v>12.22</v>
      </c>
      <c r="C139" s="55">
        <v>4.444</v>
      </c>
      <c r="D139" s="55">
        <v>8.3800000000000008</v>
      </c>
      <c r="E139" s="55">
        <v>4.4400000000000004</v>
      </c>
      <c r="F139" s="55">
        <v>8.68</v>
      </c>
      <c r="G139" s="55">
        <v>4.444</v>
      </c>
      <c r="H139" s="55">
        <v>8.43</v>
      </c>
      <c r="I139" s="55">
        <v>4.444</v>
      </c>
      <c r="J139" s="55">
        <v>8.2200000000000006</v>
      </c>
      <c r="K139" s="55">
        <v>4.444</v>
      </c>
      <c r="L139" s="55">
        <v>8.9499999999999993</v>
      </c>
      <c r="M139" s="55">
        <v>4.444</v>
      </c>
      <c r="N139" s="55">
        <v>8.33</v>
      </c>
      <c r="O139" s="55">
        <v>4.444</v>
      </c>
      <c r="P139" s="55">
        <v>9.2200000000000006</v>
      </c>
      <c r="Q139" s="55">
        <v>4.4530000000000003</v>
      </c>
      <c r="R139" s="55">
        <v>10.37</v>
      </c>
      <c r="S139" s="55">
        <v>4.444</v>
      </c>
      <c r="T139" s="55">
        <v>8.75</v>
      </c>
      <c r="U139" s="55">
        <v>4.444</v>
      </c>
      <c r="V139" s="55">
        <v>8.1300000000000008</v>
      </c>
      <c r="W139" s="55">
        <v>4.444</v>
      </c>
      <c r="X139" s="55">
        <v>9.1199999999999992</v>
      </c>
      <c r="Y139" s="55">
        <v>4.444</v>
      </c>
      <c r="Z139" s="55">
        <v>7.98</v>
      </c>
      <c r="AA139" s="55">
        <v>4.444</v>
      </c>
      <c r="AB139" s="55">
        <v>7.75</v>
      </c>
      <c r="AC139" s="55">
        <v>4.444</v>
      </c>
      <c r="AD139" s="55">
        <v>8.68</v>
      </c>
      <c r="AE139" s="55">
        <v>4.444</v>
      </c>
      <c r="AF139" s="55">
        <v>7.78</v>
      </c>
    </row>
    <row r="140" spans="1:32" ht="15.75" customHeight="1">
      <c r="A140" s="55">
        <v>5.0359999999999996</v>
      </c>
      <c r="B140" s="55">
        <v>12.63</v>
      </c>
      <c r="C140" s="55">
        <v>5.0209999999999999</v>
      </c>
      <c r="D140" s="55">
        <v>9.07</v>
      </c>
      <c r="E140" s="55">
        <v>5.0199999999999996</v>
      </c>
      <c r="F140" s="55">
        <v>9.2200000000000006</v>
      </c>
      <c r="G140" s="55">
        <v>5.0209999999999999</v>
      </c>
      <c r="H140" s="55">
        <v>9.4700000000000006</v>
      </c>
      <c r="I140" s="55">
        <v>5.0209999999999999</v>
      </c>
      <c r="J140" s="55">
        <v>8.9499999999999993</v>
      </c>
      <c r="K140" s="55">
        <v>5.0209999999999999</v>
      </c>
      <c r="L140" s="55">
        <v>9.4700000000000006</v>
      </c>
      <c r="M140" s="55">
        <v>5.0209999999999999</v>
      </c>
      <c r="N140" s="55">
        <v>9.15</v>
      </c>
      <c r="O140" s="55">
        <v>5.0209999999999999</v>
      </c>
      <c r="P140" s="55">
        <v>9.73</v>
      </c>
      <c r="Q140" s="55">
        <v>7.524</v>
      </c>
      <c r="R140" s="55">
        <v>8.25</v>
      </c>
      <c r="S140" s="55">
        <v>5.0209999999999999</v>
      </c>
      <c r="T140" s="55">
        <v>9.1999999999999993</v>
      </c>
      <c r="U140" s="55">
        <v>5.0209999999999999</v>
      </c>
      <c r="V140" s="55">
        <v>8.8699999999999992</v>
      </c>
      <c r="W140" s="55">
        <v>5.0209999999999999</v>
      </c>
      <c r="X140" s="55">
        <v>9.83</v>
      </c>
      <c r="Y140" s="55">
        <v>5.0209999999999999</v>
      </c>
      <c r="Z140" s="55">
        <v>8.4</v>
      </c>
      <c r="AA140" s="55">
        <v>5.0209999999999999</v>
      </c>
      <c r="AB140" s="55">
        <v>7.95</v>
      </c>
      <c r="AC140" s="55">
        <v>5.0209999999999999</v>
      </c>
      <c r="AD140" s="55">
        <v>8.27</v>
      </c>
      <c r="AE140" s="55">
        <v>5.0209999999999999</v>
      </c>
      <c r="AF140" s="55">
        <v>8.4700000000000006</v>
      </c>
    </row>
    <row r="141" spans="1:32" ht="15.75" customHeight="1">
      <c r="A141" s="55">
        <v>1.5309999999999999</v>
      </c>
      <c r="B141" s="55">
        <v>6.97</v>
      </c>
      <c r="C141" s="55">
        <v>1.5309999999999999</v>
      </c>
      <c r="D141" s="55">
        <v>4.08</v>
      </c>
      <c r="E141" s="55">
        <v>1.53</v>
      </c>
      <c r="F141" s="55">
        <v>3.87</v>
      </c>
      <c r="G141" s="55">
        <v>1.5309999999999999</v>
      </c>
      <c r="H141" s="55">
        <v>3.85</v>
      </c>
      <c r="I141" s="55">
        <v>1.5309999999999999</v>
      </c>
      <c r="J141" s="55">
        <v>3.9</v>
      </c>
      <c r="K141" s="55">
        <v>1.5309999999999999</v>
      </c>
      <c r="L141" s="55">
        <v>4.87</v>
      </c>
      <c r="M141" s="55">
        <v>1.5309999999999999</v>
      </c>
      <c r="N141" s="55">
        <v>4.18</v>
      </c>
      <c r="O141" s="55">
        <v>1.5309999999999999</v>
      </c>
      <c r="P141" s="55">
        <v>4.0199999999999996</v>
      </c>
      <c r="Q141" s="55">
        <v>1.5309999999999999</v>
      </c>
      <c r="R141" s="55">
        <v>7.22</v>
      </c>
      <c r="S141" s="55">
        <v>1.5309999999999999</v>
      </c>
      <c r="T141" s="55">
        <v>4.55</v>
      </c>
      <c r="U141" s="55">
        <v>1.5309999999999999</v>
      </c>
      <c r="V141" s="55">
        <v>4.8</v>
      </c>
      <c r="W141" s="55">
        <v>1.5309999999999999</v>
      </c>
      <c r="X141" s="55">
        <v>6.32</v>
      </c>
      <c r="Y141" s="55">
        <v>1.5309999999999999</v>
      </c>
      <c r="Z141" s="55">
        <v>3.77</v>
      </c>
      <c r="AA141" s="55">
        <v>1.5309999999999999</v>
      </c>
      <c r="AB141" s="55">
        <v>3.33</v>
      </c>
      <c r="AC141" s="55">
        <v>1.5309999999999999</v>
      </c>
      <c r="AD141" s="55">
        <v>3.07</v>
      </c>
      <c r="AE141" s="55">
        <v>1.5309999999999999</v>
      </c>
      <c r="AF141" s="55">
        <v>3.07</v>
      </c>
    </row>
    <row r="142" spans="1:32" ht="15.75" customHeight="1">
      <c r="A142" s="55">
        <v>1.44</v>
      </c>
      <c r="B142" s="55">
        <v>6.72</v>
      </c>
      <c r="C142" s="55">
        <v>1.44</v>
      </c>
      <c r="D142" s="55">
        <v>3.38</v>
      </c>
      <c r="E142" s="55">
        <v>1.44</v>
      </c>
      <c r="F142" s="55">
        <v>3.28</v>
      </c>
      <c r="G142" s="55">
        <v>1.44</v>
      </c>
      <c r="H142" s="55">
        <v>3.27</v>
      </c>
      <c r="I142" s="55">
        <v>1.44</v>
      </c>
      <c r="J142" s="55">
        <v>3.28</v>
      </c>
      <c r="K142" s="55">
        <v>1.44</v>
      </c>
      <c r="L142" s="55">
        <v>3.97</v>
      </c>
      <c r="M142" s="55">
        <v>1.44</v>
      </c>
      <c r="N142" s="55">
        <v>3.42</v>
      </c>
      <c r="O142" s="55">
        <v>1.44</v>
      </c>
      <c r="P142" s="55">
        <v>3.43</v>
      </c>
      <c r="Q142" s="55">
        <v>2.3250000000000002</v>
      </c>
      <c r="R142" s="55">
        <v>5.0999999999999996</v>
      </c>
      <c r="S142" s="55">
        <v>1.44</v>
      </c>
      <c r="T142" s="55">
        <v>3.88</v>
      </c>
      <c r="U142" s="55">
        <v>1.44</v>
      </c>
      <c r="V142" s="55">
        <v>3.95</v>
      </c>
      <c r="W142" s="55">
        <v>1.44</v>
      </c>
      <c r="X142" s="55">
        <v>5.38</v>
      </c>
      <c r="Y142" s="55">
        <v>1.44</v>
      </c>
      <c r="Z142" s="55">
        <v>3.05</v>
      </c>
      <c r="AA142" s="55">
        <v>1.44</v>
      </c>
      <c r="AB142" s="55">
        <v>2.77</v>
      </c>
      <c r="AC142" s="55">
        <v>1.44</v>
      </c>
      <c r="AD142" s="55">
        <v>2.72</v>
      </c>
      <c r="AE142" s="55">
        <v>1.44</v>
      </c>
      <c r="AF142" s="55">
        <v>2.63</v>
      </c>
    </row>
    <row r="143" spans="1:32" ht="15.75" customHeight="1">
      <c r="A143" s="55">
        <v>2.4009999999999998</v>
      </c>
      <c r="B143" s="55">
        <v>9.3699999999999992</v>
      </c>
      <c r="C143" s="55">
        <v>2.4009999999999998</v>
      </c>
      <c r="D143" s="55">
        <v>6.27</v>
      </c>
      <c r="E143" s="55">
        <v>2.4</v>
      </c>
      <c r="F143" s="55">
        <v>6.08</v>
      </c>
      <c r="G143" s="55">
        <v>2.4009999999999998</v>
      </c>
      <c r="H143" s="55">
        <v>6.08</v>
      </c>
      <c r="I143" s="55">
        <v>2.4009999999999998</v>
      </c>
      <c r="J143" s="55">
        <v>5.97</v>
      </c>
      <c r="K143" s="55">
        <v>2.4009999999999998</v>
      </c>
      <c r="L143" s="55">
        <v>6.93</v>
      </c>
      <c r="M143" s="55">
        <v>2.4009999999999998</v>
      </c>
      <c r="N143" s="55">
        <v>6.37</v>
      </c>
      <c r="O143" s="55">
        <v>2.4009999999999998</v>
      </c>
      <c r="P143" s="55">
        <v>6.13</v>
      </c>
      <c r="Q143" s="55">
        <v>2.4009999999999998</v>
      </c>
      <c r="R143" s="55">
        <v>9.9700000000000006</v>
      </c>
      <c r="S143" s="55">
        <v>2.4009999999999998</v>
      </c>
      <c r="T143" s="55">
        <v>6.73</v>
      </c>
      <c r="U143" s="55">
        <v>2.4009999999999998</v>
      </c>
      <c r="V143" s="55">
        <v>7.02</v>
      </c>
      <c r="W143" s="55">
        <v>2.4009999999999998</v>
      </c>
      <c r="X143" s="55">
        <v>8.18</v>
      </c>
      <c r="Y143" s="55">
        <v>2.4009999999999998</v>
      </c>
      <c r="Z143" s="55">
        <v>5.77</v>
      </c>
      <c r="AA143" s="55">
        <v>2.4009999999999998</v>
      </c>
      <c r="AB143" s="55">
        <v>5.2</v>
      </c>
      <c r="AC143" s="55">
        <v>2.4009999999999998</v>
      </c>
      <c r="AD143" s="55">
        <v>5.0999999999999996</v>
      </c>
      <c r="AE143" s="55">
        <v>2.4009999999999998</v>
      </c>
      <c r="AF143" s="55">
        <v>5.05</v>
      </c>
    </row>
    <row r="144" spans="1:32" ht="15.75" customHeight="1">
      <c r="A144" s="55">
        <v>2.9249999999999998</v>
      </c>
      <c r="B144" s="55">
        <v>10.65</v>
      </c>
      <c r="C144" s="55">
        <v>2.9249999999999998</v>
      </c>
      <c r="D144" s="55">
        <v>7.3</v>
      </c>
      <c r="E144" s="55">
        <v>2.93</v>
      </c>
      <c r="F144" s="55">
        <v>7</v>
      </c>
      <c r="G144" s="55">
        <v>2.9249999999999998</v>
      </c>
      <c r="H144" s="55">
        <v>7.12</v>
      </c>
      <c r="I144" s="55">
        <v>2.9249999999999998</v>
      </c>
      <c r="J144" s="55">
        <v>7.12</v>
      </c>
      <c r="K144" s="55">
        <v>2.9249999999999998</v>
      </c>
      <c r="L144" s="55">
        <v>7.7</v>
      </c>
      <c r="M144" s="55">
        <v>2.9249999999999998</v>
      </c>
      <c r="N144" s="55">
        <v>7.38</v>
      </c>
      <c r="O144" s="55">
        <v>2.9249999999999998</v>
      </c>
      <c r="P144" s="55">
        <v>7.3</v>
      </c>
      <c r="Q144" s="55">
        <v>2.9249999999999998</v>
      </c>
      <c r="R144" s="55">
        <v>11.15</v>
      </c>
      <c r="S144" s="55">
        <v>2.9249999999999998</v>
      </c>
      <c r="T144" s="55">
        <v>8.0299999999999994</v>
      </c>
      <c r="U144" s="55">
        <v>2.9249999999999998</v>
      </c>
      <c r="V144" s="55">
        <v>8.0500000000000007</v>
      </c>
      <c r="W144" s="55">
        <v>2.9249999999999998</v>
      </c>
      <c r="X144" s="55">
        <v>9</v>
      </c>
      <c r="Y144" s="55">
        <v>2.9249999999999998</v>
      </c>
      <c r="Z144" s="55">
        <v>6.77</v>
      </c>
      <c r="AA144" s="55">
        <v>2.9249999999999998</v>
      </c>
      <c r="AB144" s="55">
        <v>6.12</v>
      </c>
      <c r="AC144" s="55">
        <v>2.9249999999999998</v>
      </c>
      <c r="AD144" s="55">
        <v>6.08</v>
      </c>
      <c r="AE144" s="55">
        <v>2.9249999999999998</v>
      </c>
      <c r="AF144" s="55">
        <v>5.98</v>
      </c>
    </row>
    <row r="145" spans="1:32" ht="15.75" customHeight="1">
      <c r="A145" s="55">
        <v>3.4359999999999999</v>
      </c>
      <c r="B145" s="55">
        <v>11.18</v>
      </c>
      <c r="C145" s="55">
        <v>3.4359999999999999</v>
      </c>
      <c r="D145" s="55">
        <v>7.2</v>
      </c>
      <c r="E145" s="55">
        <v>3.44</v>
      </c>
      <c r="F145" s="55">
        <v>7.12</v>
      </c>
      <c r="G145" s="55">
        <v>3.4359999999999999</v>
      </c>
      <c r="H145" s="55">
        <v>7.07</v>
      </c>
      <c r="I145" s="55">
        <v>3.4359999999999999</v>
      </c>
      <c r="J145" s="55">
        <v>7.15</v>
      </c>
      <c r="K145" s="55">
        <v>3.4359999999999999</v>
      </c>
      <c r="L145" s="55">
        <v>7.38</v>
      </c>
      <c r="M145" s="55">
        <v>3.4359999999999999</v>
      </c>
      <c r="N145" s="55">
        <v>7.13</v>
      </c>
      <c r="O145" s="55">
        <v>3.4359999999999999</v>
      </c>
      <c r="P145" s="55">
        <v>7.28</v>
      </c>
      <c r="Q145" s="55">
        <v>3.4359999999999999</v>
      </c>
      <c r="R145" s="55">
        <v>10.4</v>
      </c>
      <c r="S145" s="55">
        <v>3.4359999999999999</v>
      </c>
      <c r="T145" s="55">
        <v>7.52</v>
      </c>
      <c r="U145" s="55">
        <v>3.4359999999999999</v>
      </c>
      <c r="V145" s="55">
        <v>7.53</v>
      </c>
      <c r="W145" s="55">
        <v>3.4359999999999999</v>
      </c>
      <c r="X145" s="55">
        <v>8.8800000000000008</v>
      </c>
      <c r="Y145" s="55">
        <v>3.4359999999999999</v>
      </c>
      <c r="Z145" s="55">
        <v>6.53</v>
      </c>
      <c r="AA145" s="55">
        <v>3.4359999999999999</v>
      </c>
      <c r="AB145" s="55">
        <v>6.2</v>
      </c>
      <c r="AC145" s="55">
        <v>3.4359999999999999</v>
      </c>
      <c r="AD145" s="55">
        <v>6.25</v>
      </c>
      <c r="AE145" s="55">
        <v>3.4359999999999999</v>
      </c>
      <c r="AF145" s="55">
        <v>6.2</v>
      </c>
    </row>
    <row r="146" spans="1:32" ht="15.75" customHeight="1">
      <c r="A146" s="55">
        <v>4.5369999999999999</v>
      </c>
      <c r="B146" s="55">
        <v>12.77</v>
      </c>
      <c r="C146" s="55">
        <v>4.4889999999999999</v>
      </c>
      <c r="D146" s="55">
        <v>9.02</v>
      </c>
      <c r="E146" s="55">
        <v>4.49</v>
      </c>
      <c r="F146" s="55">
        <v>8.8800000000000008</v>
      </c>
      <c r="G146" s="55">
        <v>4.4889999999999999</v>
      </c>
      <c r="H146" s="55">
        <v>8.7799999999999994</v>
      </c>
      <c r="I146" s="55">
        <v>4.4889999999999999</v>
      </c>
      <c r="J146" s="55">
        <v>8.92</v>
      </c>
      <c r="K146" s="55">
        <v>4.4889999999999999</v>
      </c>
      <c r="L146" s="55">
        <v>9.1</v>
      </c>
      <c r="M146" s="55">
        <v>4.4889999999999999</v>
      </c>
      <c r="N146" s="55">
        <v>8.82</v>
      </c>
      <c r="O146" s="55">
        <v>4.4889999999999999</v>
      </c>
      <c r="P146" s="55">
        <v>9</v>
      </c>
      <c r="Q146" s="55">
        <v>4.4889999999999999</v>
      </c>
      <c r="R146" s="55">
        <v>12.22</v>
      </c>
      <c r="S146" s="55">
        <v>4.4889999999999999</v>
      </c>
      <c r="T146" s="55">
        <v>9.27</v>
      </c>
      <c r="U146" s="55">
        <v>4.4889999999999999</v>
      </c>
      <c r="V146" s="55">
        <v>9.35</v>
      </c>
      <c r="W146" s="55">
        <v>4.4889999999999999</v>
      </c>
      <c r="X146" s="55">
        <v>10.52</v>
      </c>
      <c r="Y146" s="55">
        <v>4.4889999999999999</v>
      </c>
      <c r="Z146" s="55">
        <v>8.25</v>
      </c>
      <c r="AA146" s="55">
        <v>4.4889999999999999</v>
      </c>
      <c r="AB146" s="55">
        <v>7.85</v>
      </c>
      <c r="AC146" s="55">
        <v>4.4889999999999999</v>
      </c>
      <c r="AD146" s="55">
        <v>7.97</v>
      </c>
      <c r="AE146" s="55">
        <v>4.4889999999999999</v>
      </c>
      <c r="AF146" s="55">
        <v>7.88</v>
      </c>
    </row>
    <row r="147" spans="1:32" ht="15.75" customHeight="1">
      <c r="A147" s="55">
        <v>2.7250000000000001</v>
      </c>
      <c r="B147" s="55">
        <v>8.93</v>
      </c>
      <c r="C147" s="55">
        <v>2.7250000000000001</v>
      </c>
      <c r="D147" s="55">
        <v>5.58</v>
      </c>
      <c r="E147" s="55">
        <v>2.73</v>
      </c>
      <c r="F147" s="55">
        <v>5.5</v>
      </c>
      <c r="G147" s="55">
        <v>2.7250000000000001</v>
      </c>
      <c r="H147" s="55">
        <v>5.57</v>
      </c>
      <c r="I147" s="55">
        <v>2.7250000000000001</v>
      </c>
      <c r="J147" s="55">
        <v>5.43</v>
      </c>
      <c r="K147" s="55">
        <v>2.7250000000000001</v>
      </c>
      <c r="L147" s="55">
        <v>5.93</v>
      </c>
      <c r="M147" s="55">
        <v>2.7250000000000001</v>
      </c>
      <c r="N147" s="55">
        <v>5.63</v>
      </c>
      <c r="O147" s="55">
        <v>2.7250000000000001</v>
      </c>
      <c r="P147" s="55">
        <v>5.68</v>
      </c>
      <c r="Q147" s="55">
        <v>2.7250000000000001</v>
      </c>
      <c r="R147" s="55">
        <v>8.42</v>
      </c>
      <c r="S147" s="55">
        <v>2.7250000000000001</v>
      </c>
      <c r="T147" s="55">
        <v>5.8</v>
      </c>
      <c r="U147" s="55">
        <v>2.7250000000000001</v>
      </c>
      <c r="V147" s="55">
        <v>6</v>
      </c>
      <c r="W147" s="55">
        <v>2.7250000000000001</v>
      </c>
      <c r="X147" s="55">
        <v>7.32</v>
      </c>
      <c r="Y147" s="55">
        <v>2.7250000000000001</v>
      </c>
      <c r="Z147" s="55">
        <v>5.23</v>
      </c>
      <c r="AA147" s="55">
        <v>2.7250000000000001</v>
      </c>
      <c r="AB147" s="55">
        <v>5.0199999999999996</v>
      </c>
      <c r="AC147" s="55">
        <v>2.7250000000000001</v>
      </c>
      <c r="AD147" s="55">
        <v>4.87</v>
      </c>
      <c r="AE147" s="55">
        <v>2.7250000000000001</v>
      </c>
      <c r="AF147" s="55">
        <v>4.7699999999999996</v>
      </c>
    </row>
    <row r="148" spans="1:32" ht="15.75" customHeight="1">
      <c r="A148" s="55">
        <v>2.8780000000000001</v>
      </c>
      <c r="B148" s="55">
        <v>9.5500000000000007</v>
      </c>
      <c r="C148" s="55">
        <v>2.8780000000000001</v>
      </c>
      <c r="D148" s="55">
        <v>5.83</v>
      </c>
      <c r="E148" s="55">
        <v>2.88</v>
      </c>
      <c r="F148" s="55">
        <v>5.73</v>
      </c>
      <c r="G148" s="55">
        <v>2.8780000000000001</v>
      </c>
      <c r="H148" s="55">
        <v>5.68</v>
      </c>
      <c r="I148" s="55">
        <v>2.8780000000000001</v>
      </c>
      <c r="J148" s="55">
        <v>5.6</v>
      </c>
      <c r="K148" s="55">
        <v>2.8780000000000001</v>
      </c>
      <c r="L148" s="55">
        <v>5.97</v>
      </c>
      <c r="M148" s="55">
        <v>2.8780000000000001</v>
      </c>
      <c r="N148" s="55">
        <v>5.8</v>
      </c>
      <c r="O148" s="55">
        <v>2.8780000000000001</v>
      </c>
      <c r="P148" s="55">
        <v>5.87</v>
      </c>
      <c r="Q148" s="55">
        <v>2.8780000000000001</v>
      </c>
      <c r="R148" s="55">
        <v>8.9</v>
      </c>
      <c r="S148" s="55">
        <v>2.8780000000000001</v>
      </c>
      <c r="T148" s="55">
        <v>6.08</v>
      </c>
      <c r="U148" s="55">
        <v>2.8780000000000001</v>
      </c>
      <c r="V148" s="55">
        <v>6.17</v>
      </c>
      <c r="W148" s="55">
        <v>2.8780000000000001</v>
      </c>
      <c r="X148" s="55">
        <v>7.43</v>
      </c>
      <c r="Y148" s="55">
        <v>2.8780000000000001</v>
      </c>
      <c r="Z148" s="55">
        <v>5.17</v>
      </c>
      <c r="AA148" s="55">
        <v>2.8780000000000001</v>
      </c>
      <c r="AB148" s="55">
        <v>4.92</v>
      </c>
      <c r="AC148" s="55">
        <v>2.8780000000000001</v>
      </c>
      <c r="AD148" s="55">
        <v>4.92</v>
      </c>
      <c r="AE148" s="55">
        <v>2.8780000000000001</v>
      </c>
      <c r="AF148" s="55">
        <v>4.83</v>
      </c>
    </row>
    <row r="149" spans="1:32" ht="15.75" customHeight="1">
      <c r="A149" s="55">
        <v>2.395</v>
      </c>
      <c r="B149" s="55">
        <v>8.52</v>
      </c>
      <c r="C149" s="55">
        <v>2.395</v>
      </c>
      <c r="D149" s="55">
        <v>5.78</v>
      </c>
      <c r="E149" s="55">
        <v>2.4</v>
      </c>
      <c r="F149" s="55">
        <v>5.73</v>
      </c>
      <c r="G149" s="55">
        <v>2.395</v>
      </c>
      <c r="H149" s="55">
        <v>5.65</v>
      </c>
      <c r="I149" s="55">
        <v>2.395</v>
      </c>
      <c r="J149" s="55">
        <v>5.8</v>
      </c>
      <c r="K149" s="55">
        <v>2.395</v>
      </c>
      <c r="L149" s="55">
        <v>6.33</v>
      </c>
      <c r="M149" s="55">
        <v>2.395</v>
      </c>
      <c r="N149" s="55">
        <v>5.97</v>
      </c>
      <c r="O149" s="55">
        <v>2.395</v>
      </c>
      <c r="P149" s="55">
        <v>5.85</v>
      </c>
      <c r="Q149" s="55">
        <v>2.395</v>
      </c>
      <c r="R149" s="55">
        <v>9.07</v>
      </c>
      <c r="S149" s="55">
        <v>2.395</v>
      </c>
      <c r="T149" s="55">
        <v>6.17</v>
      </c>
      <c r="U149" s="55">
        <v>2.395</v>
      </c>
      <c r="V149" s="55">
        <v>6.3</v>
      </c>
      <c r="W149" s="55">
        <v>2.395</v>
      </c>
      <c r="X149" s="55">
        <v>7.63</v>
      </c>
      <c r="Y149" s="55">
        <v>2.395</v>
      </c>
      <c r="Z149" s="55">
        <v>5.52</v>
      </c>
      <c r="AA149" s="55">
        <v>2.395</v>
      </c>
      <c r="AB149" s="55">
        <v>5.13</v>
      </c>
      <c r="AC149" s="55">
        <v>2.395</v>
      </c>
      <c r="AD149" s="55">
        <v>4.87</v>
      </c>
      <c r="AE149" s="55">
        <v>2.395</v>
      </c>
      <c r="AF149" s="55">
        <v>4.75</v>
      </c>
    </row>
    <row r="150" spans="1:32" ht="15.75" customHeight="1">
      <c r="A150" s="55">
        <v>3.577</v>
      </c>
      <c r="B150" s="55">
        <v>10.57</v>
      </c>
      <c r="C150" s="55">
        <v>3.577</v>
      </c>
      <c r="D150" s="55">
        <v>6.88</v>
      </c>
      <c r="E150" s="55">
        <v>3.58</v>
      </c>
      <c r="F150" s="55">
        <v>6.87</v>
      </c>
      <c r="G150" s="55">
        <v>3.577</v>
      </c>
      <c r="H150" s="55">
        <v>6.73</v>
      </c>
      <c r="I150" s="55">
        <v>3.577</v>
      </c>
      <c r="J150" s="55">
        <v>6.68</v>
      </c>
      <c r="K150" s="55">
        <v>3.577</v>
      </c>
      <c r="L150" s="55">
        <v>6.95</v>
      </c>
      <c r="M150" s="55">
        <v>3.577</v>
      </c>
      <c r="N150" s="55">
        <v>6.78</v>
      </c>
      <c r="O150" s="55">
        <v>3.577</v>
      </c>
      <c r="P150" s="55">
        <v>6.82</v>
      </c>
      <c r="Q150" s="55">
        <v>3.577</v>
      </c>
      <c r="R150" s="55">
        <v>9.92</v>
      </c>
      <c r="S150" s="55">
        <v>3.577</v>
      </c>
      <c r="T150" s="55">
        <v>7.07</v>
      </c>
      <c r="U150" s="55">
        <v>3.577</v>
      </c>
      <c r="V150" s="55">
        <v>6.95</v>
      </c>
      <c r="W150" s="55">
        <v>3.577</v>
      </c>
      <c r="X150" s="55">
        <v>8.25</v>
      </c>
      <c r="Y150" s="55">
        <v>3.577</v>
      </c>
      <c r="Z150" s="55">
        <v>6.17</v>
      </c>
      <c r="AA150" s="55">
        <v>3.577</v>
      </c>
      <c r="AB150" s="55">
        <v>5.95</v>
      </c>
      <c r="AC150" s="55">
        <v>3.577</v>
      </c>
      <c r="AD150" s="55">
        <v>5.95</v>
      </c>
      <c r="AE150" s="55">
        <v>3.577</v>
      </c>
      <c r="AF150" s="55">
        <v>5.83</v>
      </c>
    </row>
    <row r="151" spans="1:32" ht="15.75" customHeight="1">
      <c r="A151" s="55">
        <v>3.4369999999999998</v>
      </c>
      <c r="B151" s="55">
        <v>10.07</v>
      </c>
      <c r="C151" s="55">
        <v>3.4369999999999998</v>
      </c>
      <c r="D151" s="55">
        <v>6.68</v>
      </c>
      <c r="E151" s="55">
        <v>3.44</v>
      </c>
      <c r="F151" s="55">
        <v>6.67</v>
      </c>
      <c r="G151" s="55">
        <v>3.4369999999999998</v>
      </c>
      <c r="H151" s="55">
        <v>6.7</v>
      </c>
      <c r="I151" s="55">
        <v>3.4369999999999998</v>
      </c>
      <c r="J151" s="55">
        <v>6.52</v>
      </c>
      <c r="K151" s="55">
        <v>3.4369999999999998</v>
      </c>
      <c r="L151" s="55">
        <v>7.07</v>
      </c>
      <c r="M151" s="55">
        <v>3.4369999999999998</v>
      </c>
      <c r="N151" s="55">
        <v>6.85</v>
      </c>
      <c r="O151" s="55">
        <v>3.4369999999999998</v>
      </c>
      <c r="P151" s="55">
        <v>6.87</v>
      </c>
      <c r="Q151" s="55">
        <v>3.4369999999999998</v>
      </c>
      <c r="R151" s="55">
        <v>9.5299999999999994</v>
      </c>
      <c r="S151" s="55">
        <v>3.4369999999999998</v>
      </c>
      <c r="T151" s="55">
        <v>6.83</v>
      </c>
      <c r="U151" s="55">
        <v>3.4369999999999998</v>
      </c>
      <c r="V151" s="55">
        <v>6.83</v>
      </c>
      <c r="W151" s="55">
        <v>3.4369999999999998</v>
      </c>
      <c r="X151" s="55">
        <v>8.18</v>
      </c>
      <c r="Y151" s="55">
        <v>3.4369999999999998</v>
      </c>
      <c r="Z151" s="55">
        <v>6.52</v>
      </c>
      <c r="AA151" s="55">
        <v>3.4369999999999998</v>
      </c>
      <c r="AB151" s="55">
        <v>6.08</v>
      </c>
      <c r="AC151" s="55">
        <v>3.4369999999999998</v>
      </c>
      <c r="AD151" s="55">
        <v>6.02</v>
      </c>
      <c r="AE151" s="55">
        <v>3.4369999999999998</v>
      </c>
      <c r="AF151" s="55">
        <v>5.95</v>
      </c>
    </row>
    <row r="152" spans="1:32" ht="15.75" customHeight="1">
      <c r="A152" s="55">
        <v>4.1189999999999998</v>
      </c>
      <c r="B152" s="55">
        <v>11.7</v>
      </c>
      <c r="C152" s="55">
        <v>4.1189999999999998</v>
      </c>
      <c r="D152" s="55">
        <v>8.35</v>
      </c>
      <c r="E152" s="55">
        <v>4.12</v>
      </c>
      <c r="F152" s="55">
        <v>8.4</v>
      </c>
      <c r="G152" s="55">
        <v>4.1189999999999998</v>
      </c>
      <c r="H152" s="55">
        <v>8.4499999999999993</v>
      </c>
      <c r="I152" s="55">
        <v>4.1189999999999998</v>
      </c>
      <c r="J152" s="55">
        <v>8.18</v>
      </c>
      <c r="K152" s="55">
        <v>4.1189999999999998</v>
      </c>
      <c r="L152" s="55">
        <v>8.75</v>
      </c>
      <c r="M152" s="55">
        <v>4.1189999999999998</v>
      </c>
      <c r="N152" s="55">
        <v>8.5299999999999994</v>
      </c>
      <c r="O152" s="55">
        <v>4.1189999999999998</v>
      </c>
      <c r="P152" s="55">
        <v>8.48</v>
      </c>
      <c r="Q152" s="55">
        <v>4.1189999999999998</v>
      </c>
      <c r="R152" s="55">
        <v>11.22</v>
      </c>
      <c r="S152" s="55">
        <v>4.1189999999999998</v>
      </c>
      <c r="T152" s="55">
        <v>8.58</v>
      </c>
      <c r="U152" s="55">
        <v>4.1189999999999998</v>
      </c>
      <c r="V152" s="55">
        <v>8.5500000000000007</v>
      </c>
      <c r="W152" s="55">
        <v>4.1189999999999998</v>
      </c>
      <c r="X152" s="55">
        <v>9.85</v>
      </c>
      <c r="Y152" s="55">
        <v>4.1189999999999998</v>
      </c>
      <c r="Z152" s="55">
        <v>8.08</v>
      </c>
      <c r="AA152" s="55">
        <v>4.1189999999999998</v>
      </c>
      <c r="AB152" s="55">
        <v>7.77</v>
      </c>
      <c r="AC152" s="55">
        <v>4.1189999999999998</v>
      </c>
      <c r="AD152" s="55">
        <v>7.63</v>
      </c>
      <c r="AE152" s="55">
        <v>4.1189999999999998</v>
      </c>
      <c r="AF152" s="55">
        <v>7.53</v>
      </c>
    </row>
    <row r="153" spans="1:32" ht="15.75" customHeight="1">
      <c r="A153" s="55">
        <v>4.5410000000000004</v>
      </c>
      <c r="B153" s="55">
        <v>11.58</v>
      </c>
      <c r="C153" s="55">
        <v>4.3369999999999997</v>
      </c>
      <c r="D153" s="55">
        <v>8.07</v>
      </c>
      <c r="E153" s="55">
        <v>4.34</v>
      </c>
      <c r="F153" s="55">
        <v>8.0299999999999994</v>
      </c>
      <c r="G153" s="55">
        <v>4.5410000000000004</v>
      </c>
      <c r="H153" s="55">
        <v>8.5299999999999994</v>
      </c>
      <c r="I153" s="55">
        <v>4.3369999999999997</v>
      </c>
      <c r="J153" s="55">
        <v>7.87</v>
      </c>
      <c r="K153" s="55">
        <v>4.3369999999999997</v>
      </c>
      <c r="L153" s="55">
        <v>8.0299999999999994</v>
      </c>
      <c r="M153" s="55">
        <v>4.3369999999999997</v>
      </c>
      <c r="N153" s="55">
        <v>7.88</v>
      </c>
      <c r="O153" s="55">
        <v>4.3369999999999997</v>
      </c>
      <c r="P153" s="55">
        <v>7.88</v>
      </c>
      <c r="Q153" s="55">
        <v>4.3369999999999997</v>
      </c>
      <c r="R153" s="55">
        <v>11</v>
      </c>
      <c r="S153" s="55">
        <v>4.3369999999999997</v>
      </c>
      <c r="T153" s="55">
        <v>8.18</v>
      </c>
      <c r="U153" s="55">
        <v>4.3369999999999997</v>
      </c>
      <c r="V153" s="55">
        <v>8.1199999999999992</v>
      </c>
      <c r="W153" s="55">
        <v>4.3369999999999997</v>
      </c>
      <c r="X153" s="55">
        <v>9.3699999999999992</v>
      </c>
      <c r="Y153" s="55">
        <v>4.3369999999999997</v>
      </c>
      <c r="Z153" s="55">
        <v>7.28</v>
      </c>
      <c r="AA153" s="55">
        <v>4.3369999999999997</v>
      </c>
      <c r="AB153" s="55">
        <v>7.1</v>
      </c>
      <c r="AC153" s="55">
        <v>4.3369999999999997</v>
      </c>
      <c r="AD153" s="55">
        <v>7.1</v>
      </c>
      <c r="AE153" s="55">
        <v>4.3369999999999997</v>
      </c>
      <c r="AF153" s="55">
        <v>6.92</v>
      </c>
    </row>
    <row r="154" spans="1:32" ht="15.75" customHeight="1">
      <c r="A154" s="55">
        <v>5.1769999999999996</v>
      </c>
      <c r="B154" s="55">
        <v>13.87</v>
      </c>
      <c r="C154" s="55">
        <v>4.9740000000000002</v>
      </c>
      <c r="D154" s="55">
        <v>9.77</v>
      </c>
      <c r="E154" s="55">
        <v>4.97</v>
      </c>
      <c r="F154" s="55">
        <v>9.67</v>
      </c>
      <c r="G154" s="55">
        <v>5.1769999999999996</v>
      </c>
      <c r="H154" s="55">
        <v>10.33</v>
      </c>
      <c r="I154" s="55">
        <v>4.9740000000000002</v>
      </c>
      <c r="J154" s="55">
        <v>9.5</v>
      </c>
      <c r="K154" s="55">
        <v>4.9740000000000002</v>
      </c>
      <c r="L154" s="55">
        <v>9.6300000000000008</v>
      </c>
      <c r="M154" s="55">
        <v>4.9740000000000002</v>
      </c>
      <c r="N154" s="55">
        <v>9.5299999999999994</v>
      </c>
      <c r="O154" s="55">
        <v>4.9740000000000002</v>
      </c>
      <c r="P154" s="55">
        <v>9.57</v>
      </c>
      <c r="Q154" s="55">
        <v>4.9740000000000002</v>
      </c>
      <c r="R154" s="55">
        <v>12.97</v>
      </c>
      <c r="S154" s="55">
        <v>4.9740000000000002</v>
      </c>
      <c r="T154" s="55">
        <v>10.220000000000001</v>
      </c>
      <c r="U154" s="55">
        <v>4.9740000000000002</v>
      </c>
      <c r="V154" s="55">
        <v>9.82</v>
      </c>
      <c r="W154" s="55">
        <v>4.9740000000000002</v>
      </c>
      <c r="X154" s="55">
        <v>10.67</v>
      </c>
      <c r="Y154" s="55">
        <v>4.9740000000000002</v>
      </c>
      <c r="Z154" s="55">
        <v>8.8000000000000007</v>
      </c>
      <c r="AA154" s="55">
        <v>4.9740000000000002</v>
      </c>
      <c r="AB154" s="55">
        <v>8.73</v>
      </c>
      <c r="AC154" s="55">
        <v>4.9740000000000002</v>
      </c>
      <c r="AD154" s="55">
        <v>8.68</v>
      </c>
      <c r="AE154" s="55">
        <v>4.9740000000000002</v>
      </c>
      <c r="AF154" s="55">
        <v>8.4499999999999993</v>
      </c>
    </row>
    <row r="155" spans="1:32" ht="15.75" customHeight="1">
      <c r="A155" s="55">
        <v>3.141</v>
      </c>
      <c r="B155" s="55">
        <v>6.93</v>
      </c>
      <c r="C155" s="55">
        <v>3.141</v>
      </c>
      <c r="D155" s="55">
        <v>6.85</v>
      </c>
      <c r="E155" s="55">
        <v>3.14</v>
      </c>
      <c r="F155" s="55">
        <v>7.1</v>
      </c>
      <c r="G155" s="55">
        <v>3.141</v>
      </c>
      <c r="H155" s="55">
        <v>7.25</v>
      </c>
      <c r="I155" s="55">
        <v>3.141</v>
      </c>
      <c r="J155" s="55">
        <v>6.88</v>
      </c>
      <c r="K155" s="55">
        <v>3.141</v>
      </c>
      <c r="L155" s="55">
        <v>7.37</v>
      </c>
      <c r="M155" s="55">
        <v>3.141</v>
      </c>
      <c r="N155" s="55">
        <v>7.1</v>
      </c>
      <c r="O155" s="55">
        <v>3.141</v>
      </c>
      <c r="P155" s="55">
        <v>7.03</v>
      </c>
      <c r="Q155" s="55">
        <v>3.141</v>
      </c>
      <c r="R155" s="55">
        <v>7.52</v>
      </c>
      <c r="S155" s="55">
        <v>3.141</v>
      </c>
      <c r="T155" s="55">
        <v>6.98</v>
      </c>
      <c r="U155" s="55">
        <v>3.141</v>
      </c>
      <c r="V155" s="55">
        <v>7.37</v>
      </c>
      <c r="W155" s="55">
        <v>3.141</v>
      </c>
      <c r="X155" s="55">
        <v>7.52</v>
      </c>
      <c r="Y155" s="55">
        <v>3.141</v>
      </c>
      <c r="Z155" s="55">
        <v>7.35</v>
      </c>
      <c r="AA155" s="55">
        <v>3.141</v>
      </c>
      <c r="AB155" s="55">
        <v>7.42</v>
      </c>
      <c r="AC155" s="55">
        <v>3.141</v>
      </c>
      <c r="AD155" s="55">
        <v>7.47</v>
      </c>
      <c r="AE155" s="55">
        <v>3.141</v>
      </c>
      <c r="AF155" s="55">
        <v>6.42</v>
      </c>
    </row>
    <row r="156" spans="1:32" ht="15.75" customHeight="1">
      <c r="A156" s="55">
        <v>3.6429999999999998</v>
      </c>
      <c r="B156" s="55">
        <v>5.4</v>
      </c>
      <c r="C156" s="55">
        <v>3.6429999999999998</v>
      </c>
      <c r="D156" s="55">
        <v>5.33</v>
      </c>
      <c r="E156" s="55">
        <v>3.64</v>
      </c>
      <c r="F156" s="55">
        <v>5.27</v>
      </c>
      <c r="G156" s="55">
        <v>3.6429999999999998</v>
      </c>
      <c r="H156" s="55">
        <v>5.62</v>
      </c>
      <c r="I156" s="55">
        <v>3.6429999999999998</v>
      </c>
      <c r="J156" s="55">
        <v>5.4</v>
      </c>
      <c r="K156" s="55">
        <v>3.6429999999999998</v>
      </c>
      <c r="L156" s="55">
        <v>5.52</v>
      </c>
      <c r="M156" s="55">
        <v>3.6429999999999998</v>
      </c>
      <c r="N156" s="55">
        <v>5.52</v>
      </c>
      <c r="O156" s="55">
        <v>3.6429999999999998</v>
      </c>
      <c r="P156" s="55">
        <v>5.43</v>
      </c>
      <c r="Q156" s="55">
        <v>3.6429999999999998</v>
      </c>
      <c r="R156" s="55">
        <v>5.78</v>
      </c>
      <c r="S156" s="55">
        <v>3.6429999999999998</v>
      </c>
      <c r="T156" s="55">
        <v>5.23</v>
      </c>
      <c r="U156" s="55">
        <v>3.6429999999999998</v>
      </c>
      <c r="V156" s="55">
        <v>5.53</v>
      </c>
      <c r="W156" s="55">
        <v>3.6429999999999998</v>
      </c>
      <c r="X156" s="55">
        <v>5.45</v>
      </c>
      <c r="Y156" s="55">
        <v>3.6429999999999998</v>
      </c>
      <c r="Z156" s="55">
        <v>5.57</v>
      </c>
      <c r="AA156" s="55">
        <v>3.6429999999999998</v>
      </c>
      <c r="AB156" s="55">
        <v>5.33</v>
      </c>
      <c r="AC156" s="55">
        <v>3.6429999999999998</v>
      </c>
      <c r="AD156" s="55">
        <v>5.43</v>
      </c>
      <c r="AE156" s="55">
        <v>3.6429999999999998</v>
      </c>
      <c r="AF156" s="55">
        <v>4.92</v>
      </c>
    </row>
    <row r="157" spans="1:32" ht="15.75" customHeight="1">
      <c r="A157" s="55">
        <v>4.2279999999999998</v>
      </c>
      <c r="B157" s="55">
        <v>6.65</v>
      </c>
      <c r="C157" s="55">
        <v>4.2279999999999998</v>
      </c>
      <c r="D157" s="55">
        <v>6.65</v>
      </c>
      <c r="E157" s="55">
        <v>4.2300000000000004</v>
      </c>
      <c r="F157" s="55">
        <v>6.6</v>
      </c>
      <c r="G157" s="55">
        <v>4.2279999999999998</v>
      </c>
      <c r="H157" s="55">
        <v>6.88</v>
      </c>
      <c r="I157" s="55">
        <v>4.2279999999999998</v>
      </c>
      <c r="J157" s="55">
        <v>6.73</v>
      </c>
      <c r="K157" s="55">
        <v>4.2279999999999998</v>
      </c>
      <c r="L157" s="55">
        <v>6.9</v>
      </c>
      <c r="M157" s="55">
        <v>4.2279999999999998</v>
      </c>
      <c r="N157" s="55">
        <v>6.8</v>
      </c>
      <c r="O157" s="55">
        <v>4.2279999999999998</v>
      </c>
      <c r="P157" s="55">
        <v>6.82</v>
      </c>
      <c r="Q157" s="55">
        <v>4.2279999999999998</v>
      </c>
      <c r="R157" s="55">
        <v>7.22</v>
      </c>
      <c r="S157" s="55">
        <v>4.2279999999999998</v>
      </c>
      <c r="T157" s="55">
        <v>6.62</v>
      </c>
      <c r="U157" s="55">
        <v>4.2279999999999998</v>
      </c>
      <c r="V157" s="55">
        <v>6.77</v>
      </c>
      <c r="W157" s="55">
        <v>4.2279999999999998</v>
      </c>
      <c r="X157" s="55">
        <v>6.75</v>
      </c>
      <c r="Y157" s="55">
        <v>4.2279999999999998</v>
      </c>
      <c r="Z157" s="55">
        <v>6.83</v>
      </c>
      <c r="AA157" s="55">
        <v>4.2279999999999998</v>
      </c>
      <c r="AB157" s="55">
        <v>6.6</v>
      </c>
      <c r="AC157" s="55">
        <v>4.2279999999999998</v>
      </c>
      <c r="AD157" s="55">
        <v>6.72</v>
      </c>
      <c r="AE157" s="55">
        <v>4.2279999999999998</v>
      </c>
      <c r="AF157" s="55">
        <v>6.23</v>
      </c>
    </row>
    <row r="158" spans="1:32" ht="15.75" customHeight="1">
      <c r="A158" s="55">
        <v>2.8980000000000001</v>
      </c>
      <c r="B158" s="55">
        <v>9.08</v>
      </c>
      <c r="C158" s="55">
        <v>2.5920000000000001</v>
      </c>
      <c r="D158" s="55">
        <v>7.23</v>
      </c>
      <c r="E158" s="55">
        <v>2.59</v>
      </c>
      <c r="F158" s="55">
        <v>6.73</v>
      </c>
      <c r="G158" s="55">
        <v>2.5920000000000001</v>
      </c>
      <c r="H158" s="55">
        <v>7.25</v>
      </c>
      <c r="I158" s="55">
        <v>2.5920000000000001</v>
      </c>
      <c r="J158" s="55">
        <v>7.37</v>
      </c>
      <c r="K158" s="55">
        <v>2.5920000000000001</v>
      </c>
      <c r="L158" s="55">
        <v>6.73</v>
      </c>
      <c r="M158" s="55">
        <v>2.5920000000000001</v>
      </c>
      <c r="N158" s="55">
        <v>7.4</v>
      </c>
      <c r="O158" s="55">
        <v>2.5920000000000001</v>
      </c>
      <c r="P158" s="55">
        <v>7.62</v>
      </c>
      <c r="Q158" s="55">
        <v>2.5920000000000001</v>
      </c>
      <c r="R158" s="55">
        <v>7.62</v>
      </c>
      <c r="S158" s="55">
        <v>2.5920000000000001</v>
      </c>
      <c r="T158" s="55">
        <v>7.23</v>
      </c>
      <c r="U158" s="55">
        <v>2.5920000000000001</v>
      </c>
      <c r="V158" s="55">
        <v>6.78</v>
      </c>
      <c r="W158" s="55">
        <v>2.5920000000000001</v>
      </c>
      <c r="X158" s="55">
        <v>6.72</v>
      </c>
      <c r="Y158" s="55">
        <v>2.5920000000000001</v>
      </c>
      <c r="Z158" s="55">
        <v>6.6</v>
      </c>
      <c r="AA158" s="55">
        <v>2.5920000000000001</v>
      </c>
      <c r="AB158" s="55">
        <v>6.35</v>
      </c>
      <c r="AC158" s="55">
        <v>2.5920000000000001</v>
      </c>
      <c r="AD158" s="55">
        <v>6.63</v>
      </c>
      <c r="AE158" s="55">
        <v>2.5920000000000001</v>
      </c>
      <c r="AF158" s="55">
        <v>5.98</v>
      </c>
    </row>
    <row r="159" spans="1:32" ht="15.75" customHeight="1">
      <c r="A159" s="55">
        <v>2.1160000000000001</v>
      </c>
      <c r="B159" s="55">
        <v>7.45</v>
      </c>
      <c r="C159" s="55">
        <v>2.1160000000000001</v>
      </c>
      <c r="D159" s="55">
        <v>5.37</v>
      </c>
      <c r="E159" s="55">
        <v>2.12</v>
      </c>
      <c r="F159" s="55">
        <v>5.37</v>
      </c>
      <c r="G159" s="55">
        <v>2.1160000000000001</v>
      </c>
      <c r="H159" s="55">
        <v>5.77</v>
      </c>
      <c r="I159" s="55">
        <v>2.1160000000000001</v>
      </c>
      <c r="J159" s="55">
        <v>5.77</v>
      </c>
      <c r="K159" s="55">
        <v>2.1160000000000001</v>
      </c>
      <c r="L159" s="55">
        <v>5.7</v>
      </c>
      <c r="M159" s="55">
        <v>2.1160000000000001</v>
      </c>
      <c r="N159" s="55">
        <v>5.9</v>
      </c>
      <c r="O159" s="55">
        <v>2.1160000000000001</v>
      </c>
      <c r="P159" s="55">
        <v>5.63</v>
      </c>
      <c r="Q159" s="55">
        <v>2.1160000000000001</v>
      </c>
      <c r="R159" s="55">
        <v>5.83</v>
      </c>
      <c r="S159" s="55">
        <v>2.1160000000000001</v>
      </c>
      <c r="T159" s="55">
        <v>5.45</v>
      </c>
      <c r="U159" s="55">
        <v>2.1160000000000001</v>
      </c>
      <c r="V159" s="55">
        <v>5.6</v>
      </c>
      <c r="W159" s="55">
        <v>2.1160000000000001</v>
      </c>
      <c r="X159" s="55">
        <v>5.63</v>
      </c>
      <c r="Y159" s="55">
        <v>2.1160000000000001</v>
      </c>
      <c r="Z159" s="55">
        <v>5.67</v>
      </c>
      <c r="AA159" s="55">
        <v>2.1160000000000001</v>
      </c>
      <c r="AB159" s="55">
        <v>5.33</v>
      </c>
      <c r="AC159" s="55">
        <v>2.1160000000000001</v>
      </c>
      <c r="AD159" s="55">
        <v>5.4</v>
      </c>
      <c r="AE159" s="55">
        <v>2.1160000000000001</v>
      </c>
      <c r="AF159" s="55">
        <v>4.87</v>
      </c>
    </row>
    <row r="160" spans="1:32" ht="15.75" customHeight="1">
      <c r="A160" s="55">
        <v>1.323</v>
      </c>
      <c r="B160" s="55">
        <v>4.2699999999999996</v>
      </c>
      <c r="C160" s="55">
        <v>1.323</v>
      </c>
      <c r="D160" s="55">
        <v>3.92</v>
      </c>
      <c r="E160" s="55">
        <v>1.32</v>
      </c>
      <c r="F160" s="55">
        <v>3.82</v>
      </c>
      <c r="G160" s="55">
        <v>1.323</v>
      </c>
      <c r="H160" s="55">
        <v>4.22</v>
      </c>
      <c r="I160" s="55">
        <v>1.323</v>
      </c>
      <c r="J160" s="55">
        <v>4.1500000000000004</v>
      </c>
      <c r="K160" s="55">
        <v>1.323</v>
      </c>
      <c r="L160" s="55">
        <v>4.18</v>
      </c>
      <c r="M160" s="55">
        <v>1.323</v>
      </c>
      <c r="N160" s="55">
        <v>4.2300000000000004</v>
      </c>
      <c r="O160" s="55">
        <v>1.323</v>
      </c>
      <c r="P160" s="55">
        <v>4.07</v>
      </c>
      <c r="Q160" s="55">
        <v>1.323</v>
      </c>
      <c r="R160" s="55">
        <v>4</v>
      </c>
      <c r="S160" s="55">
        <v>1.323</v>
      </c>
      <c r="T160" s="55">
        <v>3.83</v>
      </c>
      <c r="U160" s="55">
        <v>1.323</v>
      </c>
      <c r="V160" s="55">
        <v>4.12</v>
      </c>
      <c r="W160" s="55">
        <v>1.323</v>
      </c>
      <c r="X160" s="55">
        <v>4.1500000000000004</v>
      </c>
      <c r="Y160" s="55">
        <v>1.323</v>
      </c>
      <c r="Z160" s="55">
        <v>4.3</v>
      </c>
      <c r="AA160" s="55">
        <v>1.323</v>
      </c>
      <c r="AB160" s="55">
        <v>3.88</v>
      </c>
      <c r="AC160" s="55">
        <v>1.323</v>
      </c>
      <c r="AD160" s="55">
        <v>4.03</v>
      </c>
      <c r="AE160" s="55">
        <v>1.323</v>
      </c>
      <c r="AF160" s="55">
        <v>3.42</v>
      </c>
    </row>
    <row r="161" spans="1:32" ht="15.75" customHeight="1">
      <c r="A161" s="55">
        <v>2.3580000000000001</v>
      </c>
      <c r="B161" s="55">
        <v>6.75</v>
      </c>
      <c r="C161" s="55">
        <v>2.3580000000000001</v>
      </c>
      <c r="D161" s="55">
        <v>5.63</v>
      </c>
      <c r="E161" s="55">
        <v>2.36</v>
      </c>
      <c r="F161" s="55">
        <v>5.52</v>
      </c>
      <c r="G161" s="55">
        <v>2.3580000000000001</v>
      </c>
      <c r="H161" s="55">
        <v>5.97</v>
      </c>
      <c r="I161" s="55">
        <v>2.3580000000000001</v>
      </c>
      <c r="J161" s="55">
        <v>6.02</v>
      </c>
      <c r="K161" s="55">
        <v>2.3580000000000001</v>
      </c>
      <c r="L161" s="55">
        <v>5.92</v>
      </c>
      <c r="M161" s="55">
        <v>2.3580000000000001</v>
      </c>
      <c r="N161" s="55">
        <v>6.03</v>
      </c>
      <c r="O161" s="55">
        <v>2.3580000000000001</v>
      </c>
      <c r="P161" s="55">
        <v>5.77</v>
      </c>
      <c r="Q161" s="55">
        <v>2.3580000000000001</v>
      </c>
      <c r="R161" s="55">
        <v>5.85</v>
      </c>
      <c r="S161" s="55">
        <v>2.3580000000000001</v>
      </c>
      <c r="T161" s="55">
        <v>5.62</v>
      </c>
      <c r="U161" s="55">
        <v>2.3580000000000001</v>
      </c>
      <c r="V161" s="55">
        <v>5.77</v>
      </c>
      <c r="W161" s="55">
        <v>2.3580000000000001</v>
      </c>
      <c r="X161" s="55">
        <v>5.78</v>
      </c>
      <c r="Y161" s="55">
        <v>2.3580000000000001</v>
      </c>
      <c r="Z161" s="55">
        <v>5.8</v>
      </c>
      <c r="AA161" s="55">
        <v>2.3580000000000001</v>
      </c>
      <c r="AB161" s="55">
        <v>5.73</v>
      </c>
      <c r="AC161" s="55">
        <v>2.3580000000000001</v>
      </c>
      <c r="AD161" s="55">
        <v>5.62</v>
      </c>
      <c r="AE161" s="55">
        <v>2.3580000000000001</v>
      </c>
      <c r="AF161" s="55">
        <v>5.07</v>
      </c>
    </row>
    <row r="162" spans="1:32" ht="15.75" customHeight="1">
      <c r="A162" s="55">
        <v>1.7130000000000001</v>
      </c>
      <c r="B162" s="55">
        <v>4.93</v>
      </c>
      <c r="C162" s="55">
        <v>1.7130000000000001</v>
      </c>
      <c r="D162" s="55">
        <v>4.18</v>
      </c>
      <c r="E162" s="55">
        <v>1.71</v>
      </c>
      <c r="F162" s="55">
        <v>4.05</v>
      </c>
      <c r="G162" s="55">
        <v>1.7130000000000001</v>
      </c>
      <c r="H162" s="55">
        <v>4.45</v>
      </c>
      <c r="I162" s="55">
        <v>1.7130000000000001</v>
      </c>
      <c r="J162" s="55">
        <v>4.38</v>
      </c>
      <c r="K162" s="55">
        <v>1.7130000000000001</v>
      </c>
      <c r="L162" s="55">
        <v>4.43</v>
      </c>
      <c r="M162" s="55">
        <v>1.7130000000000001</v>
      </c>
      <c r="N162" s="55">
        <v>4.43</v>
      </c>
      <c r="O162" s="55">
        <v>1.7130000000000001</v>
      </c>
      <c r="P162" s="55">
        <v>4.37</v>
      </c>
      <c r="Q162" s="55">
        <v>1.7130000000000001</v>
      </c>
      <c r="R162" s="55">
        <v>4.25</v>
      </c>
      <c r="S162" s="55">
        <v>1.7130000000000001</v>
      </c>
      <c r="T162" s="55">
        <v>4.05</v>
      </c>
      <c r="U162" s="55">
        <v>1.7130000000000001</v>
      </c>
      <c r="V162" s="55">
        <v>4.37</v>
      </c>
      <c r="W162" s="55">
        <v>1.7130000000000001</v>
      </c>
      <c r="X162" s="55">
        <v>4.42</v>
      </c>
      <c r="Y162" s="55">
        <v>1.7130000000000001</v>
      </c>
      <c r="Z162" s="55">
        <v>4.45</v>
      </c>
      <c r="AA162" s="55">
        <v>1.7130000000000001</v>
      </c>
      <c r="AB162" s="55">
        <v>4.05</v>
      </c>
      <c r="AC162" s="55">
        <v>1.7130000000000001</v>
      </c>
      <c r="AD162" s="55">
        <v>4.2</v>
      </c>
      <c r="AE162" s="55">
        <v>1.7130000000000001</v>
      </c>
      <c r="AF162" s="55">
        <v>3.67</v>
      </c>
    </row>
    <row r="163" spans="1:32" ht="15.75" customHeight="1">
      <c r="A163" s="55">
        <v>2.673</v>
      </c>
      <c r="B163" s="55">
        <v>7.13</v>
      </c>
      <c r="C163" s="55">
        <v>2.673</v>
      </c>
      <c r="D163" s="55">
        <v>5.9</v>
      </c>
      <c r="E163" s="55">
        <v>2.67</v>
      </c>
      <c r="F163" s="55">
        <v>5.82</v>
      </c>
      <c r="G163" s="55">
        <v>2.673</v>
      </c>
      <c r="H163" s="55">
        <v>6.22</v>
      </c>
      <c r="I163" s="55">
        <v>2.673</v>
      </c>
      <c r="J163" s="55">
        <v>6.27</v>
      </c>
      <c r="K163" s="55">
        <v>2.673</v>
      </c>
      <c r="L163" s="55">
        <v>6.17</v>
      </c>
      <c r="M163" s="55">
        <v>2.673</v>
      </c>
      <c r="N163" s="55">
        <v>6.37</v>
      </c>
      <c r="O163" s="55">
        <v>2.673</v>
      </c>
      <c r="P163" s="55">
        <v>6.1</v>
      </c>
      <c r="Q163" s="55">
        <v>2.673</v>
      </c>
      <c r="R163" s="55">
        <v>6.18</v>
      </c>
      <c r="S163" s="55">
        <v>2.673</v>
      </c>
      <c r="T163" s="55">
        <v>5.85</v>
      </c>
      <c r="U163" s="55">
        <v>2.673</v>
      </c>
      <c r="V163" s="55">
        <v>6.07</v>
      </c>
      <c r="W163" s="55">
        <v>2.673</v>
      </c>
      <c r="X163" s="55">
        <v>6.07</v>
      </c>
      <c r="Y163" s="55">
        <v>2.673</v>
      </c>
      <c r="Z163" s="55">
        <v>6.05</v>
      </c>
      <c r="AA163" s="55">
        <v>2.673</v>
      </c>
      <c r="AB163" s="55">
        <v>5.83</v>
      </c>
      <c r="AC163" s="55">
        <v>2.673</v>
      </c>
      <c r="AD163" s="55">
        <v>5.93</v>
      </c>
      <c r="AE163" s="55">
        <v>2.673</v>
      </c>
      <c r="AF163" s="55">
        <v>5.42</v>
      </c>
    </row>
    <row r="164" spans="1:32" ht="15.75" customHeight="1">
      <c r="A164" s="55">
        <v>2.593</v>
      </c>
      <c r="B164" s="55">
        <v>7.1</v>
      </c>
      <c r="C164" s="55">
        <v>2.593</v>
      </c>
      <c r="D164" s="55">
        <v>5.93</v>
      </c>
      <c r="E164" s="55">
        <v>2.59</v>
      </c>
      <c r="F164" s="55">
        <v>5.82</v>
      </c>
      <c r="G164" s="55">
        <v>2.593</v>
      </c>
      <c r="H164" s="55">
        <v>6.2</v>
      </c>
      <c r="I164" s="55">
        <v>2.593</v>
      </c>
      <c r="J164" s="55">
        <v>6.23</v>
      </c>
      <c r="K164" s="55">
        <v>2.593</v>
      </c>
      <c r="L164" s="55">
        <v>6.18</v>
      </c>
      <c r="M164" s="55">
        <v>2.593</v>
      </c>
      <c r="N164" s="55">
        <v>6.32</v>
      </c>
      <c r="O164" s="55">
        <v>2.593</v>
      </c>
      <c r="P164" s="55">
        <v>6.1</v>
      </c>
      <c r="Q164" s="55">
        <v>2.593</v>
      </c>
      <c r="R164" s="55">
        <v>6.13</v>
      </c>
      <c r="S164" s="55">
        <v>2.593</v>
      </c>
      <c r="T164" s="55">
        <v>5.85</v>
      </c>
      <c r="U164" s="55">
        <v>2.593</v>
      </c>
      <c r="V164" s="55">
        <v>6.07</v>
      </c>
      <c r="W164" s="55">
        <v>2.593</v>
      </c>
      <c r="X164" s="55">
        <v>6.05</v>
      </c>
      <c r="Y164" s="55">
        <v>2.593</v>
      </c>
      <c r="Z164" s="55">
        <v>6.08</v>
      </c>
      <c r="AA164" s="55">
        <v>2.593</v>
      </c>
      <c r="AB164" s="55">
        <v>5.85</v>
      </c>
      <c r="AC164" s="55">
        <v>2.593</v>
      </c>
      <c r="AD164" s="55">
        <v>5.97</v>
      </c>
      <c r="AE164" s="55">
        <v>2.593</v>
      </c>
      <c r="AF164" s="55">
        <v>5.43</v>
      </c>
    </row>
    <row r="165" spans="1:32" ht="15.75" customHeight="1">
      <c r="A165" s="55">
        <v>2.024</v>
      </c>
      <c r="B165" s="55">
        <v>5.5</v>
      </c>
      <c r="C165" s="55">
        <v>2.024</v>
      </c>
      <c r="D165" s="55">
        <v>4.7</v>
      </c>
      <c r="E165" s="55">
        <v>2.02</v>
      </c>
      <c r="F165" s="55">
        <v>4.45</v>
      </c>
      <c r="G165" s="55">
        <v>2.024</v>
      </c>
      <c r="H165" s="55">
        <v>4.78</v>
      </c>
      <c r="I165" s="55">
        <v>2.024</v>
      </c>
      <c r="J165" s="55">
        <v>4.7300000000000004</v>
      </c>
      <c r="K165" s="55">
        <v>2.024</v>
      </c>
      <c r="L165" s="55">
        <v>4.8</v>
      </c>
      <c r="M165" s="55">
        <v>2.024</v>
      </c>
      <c r="N165" s="55">
        <v>4.7699999999999996</v>
      </c>
      <c r="O165" s="55">
        <v>2.024</v>
      </c>
      <c r="P165" s="55">
        <v>4.8</v>
      </c>
      <c r="Q165" s="55">
        <v>2.024</v>
      </c>
      <c r="R165" s="55">
        <v>4.7</v>
      </c>
      <c r="S165" s="55">
        <v>2.024</v>
      </c>
      <c r="T165" s="55">
        <v>4.3499999999999996</v>
      </c>
      <c r="U165" s="55">
        <v>2.024</v>
      </c>
      <c r="V165" s="55">
        <v>4.67</v>
      </c>
      <c r="W165" s="55">
        <v>2.024</v>
      </c>
      <c r="X165" s="55">
        <v>4.72</v>
      </c>
      <c r="Y165" s="55">
        <v>2.024</v>
      </c>
      <c r="Z165" s="55">
        <v>4.78</v>
      </c>
      <c r="AA165" s="55">
        <v>2.024</v>
      </c>
      <c r="AB165" s="55">
        <v>4.37</v>
      </c>
      <c r="AC165" s="55">
        <v>2.024</v>
      </c>
      <c r="AD165" s="55">
        <v>4.43</v>
      </c>
      <c r="AE165" s="55">
        <v>2.024</v>
      </c>
      <c r="AF165" s="55">
        <v>3.9</v>
      </c>
    </row>
    <row r="166" spans="1:32" ht="15.75" customHeight="1">
      <c r="A166" s="55">
        <v>1.8879999999999999</v>
      </c>
      <c r="B166" s="55">
        <v>5.3</v>
      </c>
      <c r="C166" s="55">
        <v>1.8879999999999999</v>
      </c>
      <c r="D166" s="55">
        <v>4.67</v>
      </c>
      <c r="E166" s="55">
        <v>1.89</v>
      </c>
      <c r="F166" s="55">
        <v>4.57</v>
      </c>
      <c r="G166" s="55">
        <v>1.8879999999999999</v>
      </c>
      <c r="H166" s="55">
        <v>4.97</v>
      </c>
      <c r="I166" s="55">
        <v>1.8879999999999999</v>
      </c>
      <c r="J166" s="55">
        <v>4.88</v>
      </c>
      <c r="K166" s="55">
        <v>1.8879999999999999</v>
      </c>
      <c r="L166" s="55">
        <v>4.97</v>
      </c>
      <c r="M166" s="55">
        <v>1.8879999999999999</v>
      </c>
      <c r="N166" s="55">
        <v>4.92</v>
      </c>
      <c r="O166" s="55">
        <v>1.8879999999999999</v>
      </c>
      <c r="P166" s="55">
        <v>4.8499999999999996</v>
      </c>
      <c r="Q166" s="55">
        <v>1.8879999999999999</v>
      </c>
      <c r="R166" s="55">
        <v>4.72</v>
      </c>
      <c r="S166" s="55">
        <v>1.8879999999999999</v>
      </c>
      <c r="T166" s="55">
        <v>4.57</v>
      </c>
      <c r="U166" s="55">
        <v>1.8879999999999999</v>
      </c>
      <c r="V166" s="55">
        <v>4.8499999999999996</v>
      </c>
      <c r="W166" s="55">
        <v>1.8879999999999999</v>
      </c>
      <c r="X166" s="55">
        <v>4.92</v>
      </c>
      <c r="Y166" s="55">
        <v>1.8879999999999999</v>
      </c>
      <c r="Z166" s="55">
        <v>4.93</v>
      </c>
      <c r="AA166" s="55">
        <v>1.8879999999999999</v>
      </c>
      <c r="AB166" s="55">
        <v>4.7</v>
      </c>
      <c r="AC166" s="55">
        <v>1.8879999999999999</v>
      </c>
      <c r="AD166" s="55">
        <v>4.78</v>
      </c>
      <c r="AE166" s="55">
        <v>1.8879999999999999</v>
      </c>
      <c r="AF166" s="55">
        <v>4.2</v>
      </c>
    </row>
    <row r="167" spans="1:32" ht="15.75" customHeight="1">
      <c r="A167" s="55">
        <v>1.4810000000000001</v>
      </c>
      <c r="B167" s="55">
        <v>4.38</v>
      </c>
      <c r="C167" s="55">
        <v>1.4810000000000001</v>
      </c>
      <c r="D167" s="55">
        <v>3.72</v>
      </c>
      <c r="E167" s="55">
        <v>1.48</v>
      </c>
      <c r="F167" s="55">
        <v>3.65</v>
      </c>
      <c r="G167" s="55">
        <v>1.4810000000000001</v>
      </c>
      <c r="H167" s="55">
        <v>4.07</v>
      </c>
      <c r="I167" s="55">
        <v>1.4810000000000001</v>
      </c>
      <c r="J167" s="55">
        <v>4</v>
      </c>
      <c r="K167" s="55">
        <v>1.4810000000000001</v>
      </c>
      <c r="L167" s="55">
        <v>3.98</v>
      </c>
      <c r="M167" s="55">
        <v>1.4810000000000001</v>
      </c>
      <c r="N167" s="55">
        <v>4.0199999999999996</v>
      </c>
      <c r="O167" s="55">
        <v>1.4810000000000001</v>
      </c>
      <c r="P167" s="55">
        <v>3.95</v>
      </c>
      <c r="Q167" s="55">
        <v>1.4810000000000001</v>
      </c>
      <c r="R167" s="55">
        <v>3.82</v>
      </c>
      <c r="S167" s="55">
        <v>1.4810000000000001</v>
      </c>
      <c r="T167" s="55">
        <v>3.65</v>
      </c>
      <c r="U167" s="55">
        <v>1.4810000000000001</v>
      </c>
      <c r="V167" s="55">
        <v>3.97</v>
      </c>
      <c r="W167" s="55">
        <v>1.4810000000000001</v>
      </c>
      <c r="X167" s="55">
        <v>4</v>
      </c>
      <c r="Y167" s="55">
        <v>1.4810000000000001</v>
      </c>
      <c r="Z167" s="55">
        <v>4.05</v>
      </c>
      <c r="AA167" s="55">
        <v>1.4810000000000001</v>
      </c>
      <c r="AB167" s="55">
        <v>3.72</v>
      </c>
      <c r="AC167" s="55">
        <v>1.4810000000000001</v>
      </c>
      <c r="AD167" s="55">
        <v>3.83</v>
      </c>
      <c r="AE167" s="55">
        <v>1.4810000000000001</v>
      </c>
      <c r="AF167" s="55">
        <v>3.3</v>
      </c>
    </row>
    <row r="168" spans="1:32" ht="15.75" customHeight="1">
      <c r="A168" s="55">
        <v>2.9279999999999999</v>
      </c>
      <c r="B168" s="55">
        <v>7.43</v>
      </c>
      <c r="C168" s="55">
        <v>2.9279999999999999</v>
      </c>
      <c r="D168" s="55">
        <v>6.17</v>
      </c>
      <c r="E168" s="55">
        <v>2.93</v>
      </c>
      <c r="F168" s="55">
        <v>6.15</v>
      </c>
      <c r="G168" s="55">
        <v>2.9279999999999999</v>
      </c>
      <c r="H168" s="55">
        <v>6.45</v>
      </c>
      <c r="I168" s="55">
        <v>2.9279999999999999</v>
      </c>
      <c r="J168" s="55">
        <v>6.57</v>
      </c>
      <c r="K168" s="55">
        <v>2.9279999999999999</v>
      </c>
      <c r="L168" s="55">
        <v>6.45</v>
      </c>
      <c r="M168" s="55">
        <v>2.9279999999999999</v>
      </c>
      <c r="N168" s="55">
        <v>6.63</v>
      </c>
      <c r="O168" s="55">
        <v>2.9279999999999999</v>
      </c>
      <c r="P168" s="55">
        <v>6.33</v>
      </c>
      <c r="Q168" s="55">
        <v>2.9279999999999999</v>
      </c>
      <c r="R168" s="55">
        <v>6.52</v>
      </c>
      <c r="S168" s="55">
        <v>2.9279999999999999</v>
      </c>
      <c r="T168" s="55">
        <v>6.07</v>
      </c>
      <c r="U168" s="55">
        <v>2.9279999999999999</v>
      </c>
      <c r="V168" s="55">
        <v>6.33</v>
      </c>
      <c r="W168" s="55">
        <v>2.9279999999999999</v>
      </c>
      <c r="X168" s="55">
        <v>6.37</v>
      </c>
      <c r="Y168" s="55">
        <v>2.9279999999999999</v>
      </c>
      <c r="Z168" s="55">
        <v>6.28</v>
      </c>
      <c r="AA168" s="55">
        <v>2.9279999999999999</v>
      </c>
      <c r="AB168" s="55">
        <v>6.07</v>
      </c>
      <c r="AC168" s="55">
        <v>2.9279999999999999</v>
      </c>
      <c r="AD168" s="55">
        <v>6.1</v>
      </c>
      <c r="AE168" s="55">
        <v>2.9279999999999999</v>
      </c>
      <c r="AF168" s="55">
        <v>5.65</v>
      </c>
    </row>
    <row r="169" spans="1:32" ht="15.75" customHeight="1">
      <c r="A169" s="55">
        <v>3.6259999999999999</v>
      </c>
      <c r="B169" s="55">
        <v>9.1</v>
      </c>
      <c r="C169" s="55">
        <v>3.6259999999999999</v>
      </c>
      <c r="D169" s="55">
        <v>7.62</v>
      </c>
      <c r="E169" s="55">
        <v>3.63</v>
      </c>
      <c r="F169" s="55">
        <v>7.63</v>
      </c>
      <c r="G169" s="55">
        <v>3.6259999999999999</v>
      </c>
      <c r="H169" s="55">
        <v>7.9</v>
      </c>
      <c r="I169" s="55">
        <v>3.6259999999999999</v>
      </c>
      <c r="J169" s="55">
        <v>7.93</v>
      </c>
      <c r="K169" s="55">
        <v>3.6259999999999999</v>
      </c>
      <c r="L169" s="55">
        <v>7.8</v>
      </c>
      <c r="M169" s="55">
        <v>3.6259999999999999</v>
      </c>
      <c r="N169" s="55">
        <v>8.18</v>
      </c>
      <c r="O169" s="55">
        <v>3.6259999999999999</v>
      </c>
      <c r="P169" s="55">
        <v>7.72</v>
      </c>
      <c r="Q169" s="55">
        <v>3.6259999999999999</v>
      </c>
      <c r="R169" s="55">
        <v>8.02</v>
      </c>
      <c r="S169" s="55">
        <v>3.6259999999999999</v>
      </c>
      <c r="T169" s="55">
        <v>7.63</v>
      </c>
      <c r="U169" s="55">
        <v>3.6259999999999999</v>
      </c>
      <c r="V169" s="55">
        <v>7.68</v>
      </c>
      <c r="W169" s="55">
        <v>3.6259999999999999</v>
      </c>
      <c r="X169" s="55">
        <v>7.72</v>
      </c>
      <c r="Y169" s="55">
        <v>3.6259999999999999</v>
      </c>
      <c r="Z169" s="55">
        <v>7.63</v>
      </c>
      <c r="AA169" s="55">
        <v>3.6259999999999999</v>
      </c>
      <c r="AB169" s="55">
        <v>7.38</v>
      </c>
      <c r="AC169" s="55">
        <v>3.6259999999999999</v>
      </c>
      <c r="AD169" s="55">
        <v>7.48</v>
      </c>
      <c r="AE169" s="55">
        <v>3.6259999999999999</v>
      </c>
      <c r="AF169" s="55">
        <v>6.93</v>
      </c>
    </row>
    <row r="170" spans="1:32" ht="15.75" customHeight="1">
      <c r="A170" s="55">
        <v>3.1930000000000001</v>
      </c>
      <c r="B170" s="55">
        <v>8.07</v>
      </c>
      <c r="C170" s="55">
        <v>3.1930000000000001</v>
      </c>
      <c r="D170" s="55">
        <v>6.68</v>
      </c>
      <c r="E170" s="55">
        <v>3.19</v>
      </c>
      <c r="F170" s="55">
        <v>6.65</v>
      </c>
      <c r="G170" s="55">
        <v>3.1930000000000001</v>
      </c>
      <c r="H170" s="55">
        <v>6.9</v>
      </c>
      <c r="I170" s="55">
        <v>3.1930000000000001</v>
      </c>
      <c r="J170" s="55">
        <v>7.03</v>
      </c>
      <c r="K170" s="55">
        <v>3.1930000000000001</v>
      </c>
      <c r="L170" s="55">
        <v>6.93</v>
      </c>
      <c r="M170" s="55">
        <v>3.1930000000000001</v>
      </c>
      <c r="N170" s="55">
        <v>7.17</v>
      </c>
      <c r="O170" s="55">
        <v>3.1930000000000001</v>
      </c>
      <c r="P170" s="55">
        <v>6.82</v>
      </c>
      <c r="Q170" s="55">
        <v>3.1930000000000001</v>
      </c>
      <c r="R170" s="55">
        <v>6.95</v>
      </c>
      <c r="S170" s="55">
        <v>3.1930000000000001</v>
      </c>
      <c r="T170" s="55">
        <v>6.73</v>
      </c>
      <c r="U170" s="55">
        <v>3.1930000000000001</v>
      </c>
      <c r="V170" s="55">
        <v>6.78</v>
      </c>
      <c r="W170" s="55">
        <v>3.1930000000000001</v>
      </c>
      <c r="X170" s="55">
        <v>6.8</v>
      </c>
      <c r="Y170" s="55">
        <v>3.1930000000000001</v>
      </c>
      <c r="Z170" s="55">
        <v>6.78</v>
      </c>
      <c r="AA170" s="55">
        <v>3.1930000000000001</v>
      </c>
      <c r="AB170" s="55">
        <v>6.52</v>
      </c>
      <c r="AC170" s="55">
        <v>3.1930000000000001</v>
      </c>
      <c r="AD170" s="55">
        <v>6.67</v>
      </c>
      <c r="AE170" s="55">
        <v>3.1930000000000001</v>
      </c>
      <c r="AF170" s="55">
        <v>6.07</v>
      </c>
    </row>
    <row r="171" spans="1:32" ht="15.75" customHeight="1">
      <c r="A171" s="55">
        <v>3.125</v>
      </c>
      <c r="B171" s="55">
        <v>8.7799999999999994</v>
      </c>
      <c r="C171" s="55">
        <v>3.125</v>
      </c>
      <c r="D171" s="55">
        <v>6.92</v>
      </c>
      <c r="E171" s="55">
        <v>3.13</v>
      </c>
      <c r="F171" s="55">
        <v>6.53</v>
      </c>
      <c r="G171" s="55">
        <v>3.125</v>
      </c>
      <c r="H171" s="55">
        <v>6.83</v>
      </c>
      <c r="I171" s="55">
        <v>3.125</v>
      </c>
      <c r="J171" s="55">
        <v>6.88</v>
      </c>
      <c r="K171" s="55">
        <v>3.125</v>
      </c>
      <c r="L171" s="55">
        <v>7.18</v>
      </c>
      <c r="M171" s="55">
        <v>3.125</v>
      </c>
      <c r="N171" s="55">
        <v>7.02</v>
      </c>
      <c r="O171" s="55">
        <v>3.125</v>
      </c>
      <c r="P171" s="55">
        <v>7.2</v>
      </c>
      <c r="Q171" s="55">
        <v>3.125</v>
      </c>
      <c r="R171" s="55">
        <v>6.85</v>
      </c>
      <c r="S171" s="55">
        <v>3.125</v>
      </c>
      <c r="T171" s="55">
        <v>6.4</v>
      </c>
      <c r="U171" s="55">
        <v>3.125</v>
      </c>
      <c r="V171" s="55">
        <v>6.6</v>
      </c>
      <c r="W171" s="55">
        <v>3.125</v>
      </c>
      <c r="X171" s="55">
        <v>6.77</v>
      </c>
      <c r="Y171" s="55">
        <v>3.125</v>
      </c>
      <c r="Z171" s="55">
        <v>6.73</v>
      </c>
      <c r="AA171" s="55">
        <v>3.125</v>
      </c>
      <c r="AB171" s="55">
        <v>6.25</v>
      </c>
      <c r="AC171" s="55">
        <v>3.125</v>
      </c>
      <c r="AD171" s="55">
        <v>6.38</v>
      </c>
      <c r="AE171" s="55">
        <v>3.125</v>
      </c>
      <c r="AF171" s="55">
        <v>5.95</v>
      </c>
    </row>
    <row r="172" spans="1:32" ht="15.75" customHeight="1">
      <c r="A172" s="55">
        <v>4.1589999999999998</v>
      </c>
      <c r="B172" s="55">
        <v>10.33</v>
      </c>
      <c r="C172" s="55">
        <v>4.1589999999999998</v>
      </c>
      <c r="D172" s="55">
        <v>8.6</v>
      </c>
      <c r="E172" s="55">
        <v>4.16</v>
      </c>
      <c r="F172" s="55">
        <v>8.17</v>
      </c>
      <c r="G172" s="55">
        <v>4.1589999999999998</v>
      </c>
      <c r="H172" s="55">
        <v>8.48</v>
      </c>
      <c r="I172" s="55">
        <v>4.1589999999999998</v>
      </c>
      <c r="J172" s="55">
        <v>8.48</v>
      </c>
      <c r="K172" s="55">
        <v>4.1589999999999998</v>
      </c>
      <c r="L172" s="55">
        <v>8.7799999999999994</v>
      </c>
      <c r="M172" s="55">
        <v>4.1589999999999998</v>
      </c>
      <c r="N172" s="55">
        <v>8.65</v>
      </c>
      <c r="O172" s="55">
        <v>4.1589999999999998</v>
      </c>
      <c r="P172" s="55">
        <v>8.77</v>
      </c>
      <c r="Q172" s="55">
        <v>4.1589999999999998</v>
      </c>
      <c r="R172" s="55">
        <v>8.4700000000000006</v>
      </c>
      <c r="S172" s="55">
        <v>4.1589999999999998</v>
      </c>
      <c r="T172" s="55">
        <v>8.0500000000000007</v>
      </c>
      <c r="U172" s="55">
        <v>4.1589999999999998</v>
      </c>
      <c r="V172" s="55">
        <v>8.2200000000000006</v>
      </c>
      <c r="W172" s="55">
        <v>4.1589999999999998</v>
      </c>
      <c r="X172" s="55">
        <v>8.32</v>
      </c>
      <c r="Y172" s="55">
        <v>4.1589999999999998</v>
      </c>
      <c r="Z172" s="55">
        <v>8.27</v>
      </c>
      <c r="AA172" s="55">
        <v>4.1589999999999998</v>
      </c>
      <c r="AB172" s="55">
        <v>7.88</v>
      </c>
      <c r="AC172" s="55">
        <v>4.1589999999999998</v>
      </c>
      <c r="AD172" s="55">
        <v>8.07</v>
      </c>
      <c r="AE172" s="55">
        <v>4.1589999999999998</v>
      </c>
      <c r="AF172" s="55">
        <v>7.53</v>
      </c>
    </row>
    <row r="173" spans="1:32" ht="15.75" customHeight="1">
      <c r="A173" s="55">
        <v>4.2779999999999996</v>
      </c>
      <c r="B173" s="55">
        <v>10.28</v>
      </c>
      <c r="C173" s="55">
        <v>4.2779999999999996</v>
      </c>
      <c r="D173" s="55">
        <v>8.43</v>
      </c>
      <c r="E173" s="55">
        <v>4.28</v>
      </c>
      <c r="F173" s="55">
        <v>8.07</v>
      </c>
      <c r="G173" s="55">
        <v>4.2779999999999996</v>
      </c>
      <c r="H173" s="55">
        <v>8.4700000000000006</v>
      </c>
      <c r="I173" s="55">
        <v>4.2779999999999996</v>
      </c>
      <c r="J173" s="55">
        <v>8.3800000000000008</v>
      </c>
      <c r="K173" s="55">
        <v>4.2779999999999996</v>
      </c>
      <c r="L173" s="55">
        <v>8.68</v>
      </c>
      <c r="M173" s="55">
        <v>4.2779999999999996</v>
      </c>
      <c r="N173" s="55">
        <v>8.5</v>
      </c>
      <c r="O173" s="55">
        <v>4.2779999999999996</v>
      </c>
      <c r="P173" s="55">
        <v>8.57</v>
      </c>
      <c r="Q173" s="55">
        <v>4.2779999999999996</v>
      </c>
      <c r="R173" s="55">
        <v>8.52</v>
      </c>
      <c r="S173" s="55">
        <v>4.2779999999999996</v>
      </c>
      <c r="T173" s="55">
        <v>7.83</v>
      </c>
      <c r="U173" s="55">
        <v>4.2779999999999996</v>
      </c>
      <c r="V173" s="55">
        <v>8.0500000000000007</v>
      </c>
      <c r="W173" s="55">
        <v>4.2779999999999996</v>
      </c>
      <c r="X173" s="55">
        <v>8.1199999999999992</v>
      </c>
      <c r="Y173" s="55">
        <v>4.2779999999999996</v>
      </c>
      <c r="Z173" s="55">
        <v>8.07</v>
      </c>
      <c r="AA173" s="55">
        <v>4.2779999999999996</v>
      </c>
      <c r="AB173" s="55">
        <v>7.63</v>
      </c>
      <c r="AC173" s="55">
        <v>4.2779999999999996</v>
      </c>
      <c r="AD173" s="55">
        <v>7.78</v>
      </c>
      <c r="AE173" s="55">
        <v>4.2779999999999996</v>
      </c>
      <c r="AF173" s="55">
        <v>7.22</v>
      </c>
    </row>
    <row r="174" spans="1:32" ht="15.75" customHeight="1">
      <c r="A174" s="55">
        <v>5.0069999999999997</v>
      </c>
      <c r="B174" s="55">
        <v>11.98</v>
      </c>
      <c r="C174" s="55">
        <v>5.0069999999999997</v>
      </c>
      <c r="D174" s="55">
        <v>10.3</v>
      </c>
      <c r="E174" s="55">
        <v>5.01</v>
      </c>
      <c r="F174" s="55">
        <v>10.23</v>
      </c>
      <c r="G174" s="55">
        <v>5.0069999999999997</v>
      </c>
      <c r="H174" s="55">
        <v>10.37</v>
      </c>
      <c r="I174" s="55">
        <v>5.0069999999999997</v>
      </c>
      <c r="J174" s="55">
        <v>10.17</v>
      </c>
      <c r="K174" s="55">
        <v>5.0069999999999997</v>
      </c>
      <c r="L174" s="55">
        <v>10.92</v>
      </c>
      <c r="M174" s="55">
        <v>5.0069999999999997</v>
      </c>
      <c r="N174" s="55">
        <v>10.5</v>
      </c>
      <c r="O174" s="55">
        <v>5.0069999999999997</v>
      </c>
      <c r="P174" s="55">
        <v>10.35</v>
      </c>
      <c r="Q174" s="55">
        <v>5.0069999999999997</v>
      </c>
      <c r="R174" s="55">
        <v>10.17</v>
      </c>
      <c r="S174" s="55">
        <v>5.0069999999999997</v>
      </c>
      <c r="T174" s="55">
        <v>9.57</v>
      </c>
      <c r="U174" s="55">
        <v>5.0069999999999997</v>
      </c>
      <c r="V174" s="55">
        <v>9.77</v>
      </c>
      <c r="W174" s="55">
        <v>5.0069999999999997</v>
      </c>
      <c r="X174" s="55">
        <v>9.83</v>
      </c>
      <c r="Y174" s="55">
        <v>5.0069999999999997</v>
      </c>
      <c r="Z174" s="55">
        <v>9.82</v>
      </c>
      <c r="AA174" s="55">
        <v>5.0069999999999997</v>
      </c>
      <c r="AB174" s="55">
        <v>9.7200000000000006</v>
      </c>
      <c r="AC174" s="55">
        <v>5.0069999999999997</v>
      </c>
      <c r="AD174" s="55">
        <v>9.73</v>
      </c>
      <c r="AE174" s="55">
        <v>5.0069999999999997</v>
      </c>
      <c r="AF174" s="55">
        <v>8.73</v>
      </c>
    </row>
    <row r="175" spans="1:32" ht="15.75" customHeight="1">
      <c r="A175" s="55">
        <v>7.641</v>
      </c>
      <c r="B175" s="55">
        <v>11.68</v>
      </c>
      <c r="C175" s="55">
        <v>7.641</v>
      </c>
      <c r="D175" s="55">
        <v>10.02</v>
      </c>
      <c r="E175" s="55">
        <v>7.64</v>
      </c>
      <c r="F175" s="55">
        <v>9.6999999999999993</v>
      </c>
      <c r="G175" s="55">
        <v>7.641</v>
      </c>
      <c r="H175" s="55">
        <v>10.119999999999999</v>
      </c>
      <c r="I175" s="55">
        <v>7.641</v>
      </c>
      <c r="J175" s="55">
        <v>10.07</v>
      </c>
      <c r="K175" s="55">
        <v>7.641</v>
      </c>
      <c r="L175" s="55">
        <v>10.73</v>
      </c>
      <c r="M175" s="55">
        <v>7.641</v>
      </c>
      <c r="N175" s="55">
        <v>10.08</v>
      </c>
      <c r="O175" s="55">
        <v>7.641</v>
      </c>
      <c r="P175" s="55">
        <v>9.98</v>
      </c>
      <c r="Q175" s="55">
        <v>7.641</v>
      </c>
      <c r="R175" s="55">
        <v>10.23</v>
      </c>
      <c r="S175" s="55">
        <v>7.641</v>
      </c>
      <c r="T175" s="55">
        <v>9.65</v>
      </c>
      <c r="U175" s="55">
        <v>7.641</v>
      </c>
      <c r="V175" s="55">
        <v>10.35</v>
      </c>
      <c r="W175" s="55">
        <v>7.641</v>
      </c>
      <c r="X175" s="55">
        <v>10.23</v>
      </c>
      <c r="Y175" s="55">
        <v>7.641</v>
      </c>
      <c r="Z175" s="55">
        <v>9.8000000000000007</v>
      </c>
      <c r="AA175" s="55">
        <v>7.641</v>
      </c>
      <c r="AB175" s="55">
        <v>9.6999999999999993</v>
      </c>
      <c r="AC175" s="55">
        <v>7.641</v>
      </c>
      <c r="AD175" s="55">
        <v>9.77</v>
      </c>
      <c r="AE175" s="55">
        <v>7.641</v>
      </c>
      <c r="AF175" s="55">
        <v>9.15</v>
      </c>
    </row>
    <row r="176" spans="1:32" ht="15.75" customHeight="1">
      <c r="A176" s="55">
        <v>6.5609999999999999</v>
      </c>
      <c r="B176" s="55">
        <v>10.35</v>
      </c>
      <c r="C176" s="55">
        <v>6.5609999999999999</v>
      </c>
      <c r="D176" s="55">
        <v>8.93</v>
      </c>
      <c r="E176" s="55">
        <v>6.56</v>
      </c>
      <c r="F176" s="55">
        <v>8.6999999999999993</v>
      </c>
      <c r="G176" s="55">
        <v>6.5609999999999999</v>
      </c>
      <c r="H176" s="55">
        <v>9.1199999999999992</v>
      </c>
      <c r="I176" s="55">
        <v>6.5609999999999999</v>
      </c>
      <c r="J176" s="55">
        <v>8.98</v>
      </c>
      <c r="K176" s="55">
        <v>6.5609999999999999</v>
      </c>
      <c r="L176" s="55">
        <v>9.2200000000000006</v>
      </c>
      <c r="M176" s="55">
        <v>6.5609999999999999</v>
      </c>
      <c r="N176" s="55">
        <v>9.1</v>
      </c>
      <c r="O176" s="55">
        <v>6.5609999999999999</v>
      </c>
      <c r="P176" s="55">
        <v>8.93</v>
      </c>
      <c r="Q176" s="55">
        <v>6.5609999999999999</v>
      </c>
      <c r="R176" s="55">
        <v>9.32</v>
      </c>
      <c r="S176" s="55">
        <v>6.5609999999999999</v>
      </c>
      <c r="T176" s="55">
        <v>8.9</v>
      </c>
      <c r="U176" s="55">
        <v>6.5609999999999999</v>
      </c>
      <c r="V176" s="55">
        <v>9.17</v>
      </c>
      <c r="W176" s="55">
        <v>6.5609999999999999</v>
      </c>
      <c r="X176" s="55">
        <v>9</v>
      </c>
      <c r="Y176" s="55">
        <v>6.5609999999999999</v>
      </c>
      <c r="Z176" s="55">
        <v>8.9499999999999993</v>
      </c>
      <c r="AA176" s="55">
        <v>6.5609999999999999</v>
      </c>
      <c r="AB176" s="55">
        <v>8.6999999999999993</v>
      </c>
      <c r="AC176" s="55">
        <v>6.5609999999999999</v>
      </c>
      <c r="AD176" s="55">
        <v>8.8000000000000007</v>
      </c>
      <c r="AE176" s="55">
        <v>6.5609999999999999</v>
      </c>
      <c r="AF176" s="55">
        <v>8.18</v>
      </c>
    </row>
    <row r="177" spans="1:32" ht="15.75" customHeight="1">
      <c r="A177" s="55">
        <v>7.0490000000000004</v>
      </c>
      <c r="B177" s="55">
        <v>10.78</v>
      </c>
      <c r="C177" s="55">
        <v>7.0490000000000004</v>
      </c>
      <c r="D177" s="55">
        <v>9.1300000000000008</v>
      </c>
      <c r="E177" s="55">
        <v>7.05</v>
      </c>
      <c r="F177" s="55">
        <v>8.85</v>
      </c>
      <c r="G177" s="55">
        <v>7.0490000000000004</v>
      </c>
      <c r="H177" s="55">
        <v>9.3699999999999992</v>
      </c>
      <c r="I177" s="55">
        <v>7.0490000000000004</v>
      </c>
      <c r="J177" s="55">
        <v>9.17</v>
      </c>
      <c r="K177" s="55">
        <v>7.0490000000000004</v>
      </c>
      <c r="L177" s="55">
        <v>9.48</v>
      </c>
      <c r="M177" s="55">
        <v>7.0490000000000004</v>
      </c>
      <c r="N177" s="55">
        <v>9.32</v>
      </c>
      <c r="O177" s="55">
        <v>7.0490000000000004</v>
      </c>
      <c r="P177" s="55">
        <v>9.1300000000000008</v>
      </c>
      <c r="Q177" s="55">
        <v>7.0490000000000004</v>
      </c>
      <c r="R177" s="55">
        <v>9.48</v>
      </c>
      <c r="S177" s="55">
        <v>7.0490000000000004</v>
      </c>
      <c r="T177" s="55">
        <v>8.98</v>
      </c>
      <c r="U177" s="55">
        <v>7.0490000000000004</v>
      </c>
      <c r="V177" s="55">
        <v>9.4</v>
      </c>
      <c r="W177" s="55">
        <v>7.0490000000000004</v>
      </c>
      <c r="X177" s="55">
        <v>9.23</v>
      </c>
      <c r="Y177" s="55">
        <v>7.0490000000000004</v>
      </c>
      <c r="Z177" s="55">
        <v>9.0500000000000007</v>
      </c>
      <c r="AA177" s="55">
        <v>7.0490000000000004</v>
      </c>
      <c r="AB177" s="55">
        <v>8.9</v>
      </c>
      <c r="AC177" s="55">
        <v>7.0490000000000004</v>
      </c>
      <c r="AD177" s="55">
        <v>8.9</v>
      </c>
      <c r="AE177" s="55">
        <v>7.0490000000000004</v>
      </c>
      <c r="AF177" s="55">
        <v>8.32</v>
      </c>
    </row>
    <row r="178" spans="1:32" ht="15.75" customHeight="1">
      <c r="A178" s="55">
        <v>6.3010000000000002</v>
      </c>
      <c r="B178" s="55">
        <v>10.029999999999999</v>
      </c>
      <c r="C178" s="55">
        <v>6.3010000000000002</v>
      </c>
      <c r="D178" s="55">
        <v>8.65</v>
      </c>
      <c r="E178" s="55">
        <v>6.3</v>
      </c>
      <c r="F178" s="55">
        <v>8.3000000000000007</v>
      </c>
      <c r="G178" s="55">
        <v>6.3010000000000002</v>
      </c>
      <c r="H178" s="55">
        <v>8.8000000000000007</v>
      </c>
      <c r="I178" s="55">
        <v>6.3010000000000002</v>
      </c>
      <c r="J178" s="55">
        <v>8.58</v>
      </c>
      <c r="K178" s="55">
        <v>6.3010000000000002</v>
      </c>
      <c r="L178" s="55">
        <v>8.73</v>
      </c>
      <c r="M178" s="55">
        <v>6.3010000000000002</v>
      </c>
      <c r="N178" s="55">
        <v>8.77</v>
      </c>
      <c r="O178" s="55">
        <v>6.3010000000000002</v>
      </c>
      <c r="P178" s="55">
        <v>8.6300000000000008</v>
      </c>
      <c r="Q178" s="55">
        <v>6.3010000000000002</v>
      </c>
      <c r="R178" s="55">
        <v>8.9</v>
      </c>
      <c r="S178" s="55">
        <v>6.3010000000000002</v>
      </c>
      <c r="T178" s="55">
        <v>8.27</v>
      </c>
      <c r="U178" s="55">
        <v>6.3010000000000002</v>
      </c>
      <c r="V178" s="55">
        <v>8.6999999999999993</v>
      </c>
      <c r="W178" s="55">
        <v>6.3010000000000002</v>
      </c>
      <c r="X178" s="55">
        <v>8.6</v>
      </c>
      <c r="Y178" s="55">
        <v>6.3010000000000002</v>
      </c>
      <c r="Z178" s="55">
        <v>8.43</v>
      </c>
      <c r="AA178" s="55">
        <v>6.3010000000000002</v>
      </c>
      <c r="AB178" s="55">
        <v>8.4</v>
      </c>
      <c r="AC178" s="55">
        <v>6.3010000000000002</v>
      </c>
      <c r="AD178" s="55">
        <v>8.52</v>
      </c>
      <c r="AE178" s="55">
        <v>6.3010000000000002</v>
      </c>
      <c r="AF178" s="55">
        <v>7.72</v>
      </c>
    </row>
    <row r="179" spans="1:32" ht="15.75" customHeight="1">
      <c r="A179" s="55">
        <v>5.4370000000000003</v>
      </c>
      <c r="B179" s="55">
        <v>8.3800000000000008</v>
      </c>
      <c r="C179" s="55">
        <v>5.4370000000000003</v>
      </c>
      <c r="D179" s="55">
        <v>6.97</v>
      </c>
      <c r="E179" s="55">
        <v>5.44</v>
      </c>
      <c r="F179" s="55">
        <v>6.72</v>
      </c>
      <c r="G179" s="55">
        <v>5.4370000000000003</v>
      </c>
      <c r="H179" s="55">
        <v>7.28</v>
      </c>
      <c r="I179" s="55">
        <v>5.4370000000000003</v>
      </c>
      <c r="J179" s="55">
        <v>7.05</v>
      </c>
      <c r="K179" s="55">
        <v>5.4370000000000003</v>
      </c>
      <c r="L179" s="55">
        <v>7.25</v>
      </c>
      <c r="M179" s="55">
        <v>5.4370000000000003</v>
      </c>
      <c r="N179" s="55">
        <v>7.2</v>
      </c>
      <c r="O179" s="55">
        <v>5.4370000000000003</v>
      </c>
      <c r="P179" s="55">
        <v>7.03</v>
      </c>
      <c r="Q179" s="55">
        <v>5.4370000000000003</v>
      </c>
      <c r="R179" s="55">
        <v>7.27</v>
      </c>
      <c r="S179" s="55">
        <v>5.4370000000000003</v>
      </c>
      <c r="T179" s="55">
        <v>6.83</v>
      </c>
      <c r="U179" s="55">
        <v>5.4370000000000003</v>
      </c>
      <c r="V179" s="55">
        <v>7.27</v>
      </c>
      <c r="W179" s="55">
        <v>5.4370000000000003</v>
      </c>
      <c r="X179" s="55">
        <v>7.1</v>
      </c>
      <c r="Y179" s="55">
        <v>5.4370000000000003</v>
      </c>
      <c r="Z179" s="55">
        <v>7.02</v>
      </c>
      <c r="AA179" s="55">
        <v>5.4370000000000003</v>
      </c>
      <c r="AB179" s="55">
        <v>6.88</v>
      </c>
      <c r="AC179" s="55">
        <v>5.4370000000000003</v>
      </c>
      <c r="AD179" s="55">
        <v>6.92</v>
      </c>
      <c r="AE179" s="55">
        <v>5.4370000000000003</v>
      </c>
      <c r="AF179" s="55">
        <v>6.23</v>
      </c>
    </row>
    <row r="180" spans="1:32" ht="15.75" customHeight="1">
      <c r="A180" s="55">
        <v>8.9939999999999998</v>
      </c>
      <c r="B180" s="55">
        <v>14.15</v>
      </c>
      <c r="C180" s="55">
        <v>8.9939999999999998</v>
      </c>
      <c r="D180" s="55">
        <v>13.08</v>
      </c>
      <c r="E180" s="55">
        <v>8.99</v>
      </c>
      <c r="F180" s="55">
        <v>12.87</v>
      </c>
      <c r="G180" s="55">
        <v>8.9939999999999998</v>
      </c>
      <c r="H180" s="55">
        <v>13.3</v>
      </c>
      <c r="I180" s="55">
        <v>8.9939999999999998</v>
      </c>
      <c r="J180" s="55">
        <v>13.02</v>
      </c>
      <c r="K180" s="55">
        <v>8.9939999999999998</v>
      </c>
      <c r="L180" s="55">
        <v>13.15</v>
      </c>
      <c r="M180" s="55">
        <v>8.9939999999999998</v>
      </c>
      <c r="N180" s="55">
        <v>13</v>
      </c>
      <c r="O180" s="55">
        <v>8.9939999999999998</v>
      </c>
      <c r="P180" s="55">
        <v>12.92</v>
      </c>
      <c r="Q180" s="55">
        <v>8.9939999999999998</v>
      </c>
      <c r="R180" s="55">
        <v>13.4</v>
      </c>
      <c r="S180" s="55">
        <v>8.9939999999999998</v>
      </c>
      <c r="T180" s="55">
        <v>12.67</v>
      </c>
      <c r="U180" s="55">
        <v>8.9939999999999998</v>
      </c>
      <c r="V180" s="55">
        <v>12.87</v>
      </c>
      <c r="W180" s="55">
        <v>8.9939999999999998</v>
      </c>
      <c r="X180" s="55">
        <v>12.85</v>
      </c>
      <c r="Y180" s="55">
        <v>8.9939999999999998</v>
      </c>
      <c r="Z180" s="55">
        <v>12.7</v>
      </c>
      <c r="AA180" s="55">
        <v>8.9939999999999998</v>
      </c>
      <c r="AB180" s="55">
        <v>12.9</v>
      </c>
      <c r="AC180" s="55">
        <v>8.9939999999999998</v>
      </c>
      <c r="AD180" s="55">
        <v>12.73</v>
      </c>
      <c r="AE180" s="55">
        <v>8.9939999999999998</v>
      </c>
      <c r="AF180" s="55">
        <v>11.98</v>
      </c>
    </row>
    <row r="181" spans="1:32" ht="15.75" customHeight="1">
      <c r="A181" s="55">
        <v>8.91</v>
      </c>
      <c r="B181" s="55">
        <v>14.03</v>
      </c>
      <c r="C181" s="55">
        <v>8.91</v>
      </c>
      <c r="D181" s="55">
        <v>13.05</v>
      </c>
      <c r="E181" s="55">
        <v>8.91</v>
      </c>
      <c r="F181" s="55">
        <v>12.83</v>
      </c>
      <c r="G181" s="55">
        <v>8.91</v>
      </c>
      <c r="H181" s="55">
        <v>13.25</v>
      </c>
      <c r="I181" s="55">
        <v>8.91</v>
      </c>
      <c r="J181" s="55">
        <v>12.97</v>
      </c>
      <c r="K181" s="55">
        <v>8.91</v>
      </c>
      <c r="L181" s="55">
        <v>13.08</v>
      </c>
      <c r="M181" s="55">
        <v>8.91</v>
      </c>
      <c r="N181" s="55">
        <v>12.93</v>
      </c>
      <c r="O181" s="55">
        <v>8.91</v>
      </c>
      <c r="P181" s="55">
        <v>12.87</v>
      </c>
      <c r="Q181" s="55">
        <v>8.91</v>
      </c>
      <c r="R181" s="55">
        <v>13.35</v>
      </c>
      <c r="S181" s="55">
        <v>8.91</v>
      </c>
      <c r="T181" s="55">
        <v>12.63</v>
      </c>
      <c r="U181" s="55">
        <v>8.91</v>
      </c>
      <c r="V181" s="55">
        <v>12.83</v>
      </c>
      <c r="W181" s="55">
        <v>8.91</v>
      </c>
      <c r="X181" s="55">
        <v>12.8</v>
      </c>
      <c r="Y181" s="55">
        <v>8.91</v>
      </c>
      <c r="Z181" s="55">
        <v>12.65</v>
      </c>
      <c r="AA181" s="55">
        <v>8.91</v>
      </c>
      <c r="AB181" s="55">
        <v>12.87</v>
      </c>
      <c r="AC181" s="55">
        <v>8.91</v>
      </c>
      <c r="AD181" s="55">
        <v>12.7</v>
      </c>
      <c r="AE181" s="55">
        <v>8.91</v>
      </c>
      <c r="AF181" s="55">
        <v>11.93</v>
      </c>
    </row>
    <row r="182" spans="1:32" ht="15.75" customHeight="1">
      <c r="A182" s="55">
        <v>7.2240000000000002</v>
      </c>
      <c r="B182" s="55">
        <v>11.27</v>
      </c>
      <c r="C182" s="55">
        <v>7.2240000000000002</v>
      </c>
      <c r="D182" s="55">
        <v>10.02</v>
      </c>
      <c r="E182" s="55">
        <v>7.22</v>
      </c>
      <c r="F182" s="55">
        <v>9.8800000000000008</v>
      </c>
      <c r="G182" s="55">
        <v>7.2240000000000002</v>
      </c>
      <c r="H182" s="55">
        <v>10.45</v>
      </c>
      <c r="I182" s="55">
        <v>7.2240000000000002</v>
      </c>
      <c r="J182" s="55">
        <v>10.130000000000001</v>
      </c>
      <c r="K182" s="55">
        <v>7.2240000000000002</v>
      </c>
      <c r="L182" s="55">
        <v>10.38</v>
      </c>
      <c r="M182" s="55">
        <v>7.2240000000000002</v>
      </c>
      <c r="N182" s="55">
        <v>10.27</v>
      </c>
      <c r="O182" s="55">
        <v>7.2240000000000002</v>
      </c>
      <c r="P182" s="55">
        <v>10.029999999999999</v>
      </c>
      <c r="Q182" s="55">
        <v>7.2240000000000002</v>
      </c>
      <c r="R182" s="55">
        <v>10.199999999999999</v>
      </c>
      <c r="S182" s="55">
        <v>7.2240000000000002</v>
      </c>
      <c r="T182" s="55">
        <v>9.8000000000000007</v>
      </c>
      <c r="U182" s="55">
        <v>7.2240000000000002</v>
      </c>
      <c r="V182" s="55">
        <v>10.050000000000001</v>
      </c>
      <c r="W182" s="55">
        <v>7.2240000000000002</v>
      </c>
      <c r="X182" s="55">
        <v>9.93</v>
      </c>
      <c r="Y182" s="55">
        <v>7.2240000000000002</v>
      </c>
      <c r="Z182" s="55">
        <v>9.82</v>
      </c>
      <c r="AA182" s="55">
        <v>7.2240000000000002</v>
      </c>
      <c r="AB182" s="55">
        <v>9.7200000000000006</v>
      </c>
      <c r="AC182" s="55">
        <v>7.2240000000000002</v>
      </c>
      <c r="AD182" s="55">
        <v>9.68</v>
      </c>
      <c r="AE182" s="55">
        <v>7.2240000000000002</v>
      </c>
      <c r="AF182" s="55">
        <v>9</v>
      </c>
    </row>
    <row r="183" spans="1:32" ht="15.75" customHeight="1">
      <c r="A183" s="55">
        <v>8.0960000000000001</v>
      </c>
      <c r="B183" s="55">
        <v>12.48</v>
      </c>
      <c r="C183" s="55">
        <v>8.0960000000000001</v>
      </c>
      <c r="D183" s="55">
        <v>11.47</v>
      </c>
      <c r="E183" s="55">
        <v>8.1</v>
      </c>
      <c r="F183" s="55">
        <v>11.28</v>
      </c>
      <c r="G183" s="55">
        <v>8.0960000000000001</v>
      </c>
      <c r="H183" s="55">
        <v>11.82</v>
      </c>
      <c r="I183" s="55">
        <v>8.0960000000000001</v>
      </c>
      <c r="J183" s="55">
        <v>11.35</v>
      </c>
      <c r="K183" s="55">
        <v>8.0960000000000001</v>
      </c>
      <c r="L183" s="55">
        <v>11.52</v>
      </c>
      <c r="M183" s="55">
        <v>8.0960000000000001</v>
      </c>
      <c r="N183" s="55">
        <v>11.38</v>
      </c>
      <c r="O183" s="55">
        <v>8.0960000000000001</v>
      </c>
      <c r="P183" s="55">
        <v>11.35</v>
      </c>
      <c r="Q183" s="55">
        <v>8.0960000000000001</v>
      </c>
      <c r="R183" s="55">
        <v>11.73</v>
      </c>
      <c r="S183" s="55">
        <v>8.0960000000000001</v>
      </c>
      <c r="T183" s="55">
        <v>10.97</v>
      </c>
      <c r="U183" s="55">
        <v>8.0960000000000001</v>
      </c>
      <c r="V183" s="55">
        <v>11.3</v>
      </c>
      <c r="W183" s="55">
        <v>8.0960000000000001</v>
      </c>
      <c r="X183" s="55">
        <v>11.1</v>
      </c>
      <c r="Y183" s="55">
        <v>8.0960000000000001</v>
      </c>
      <c r="Z183" s="55">
        <v>11.08</v>
      </c>
      <c r="AA183" s="55">
        <v>8.0960000000000001</v>
      </c>
      <c r="AB183" s="55">
        <v>11.27</v>
      </c>
      <c r="AC183" s="55">
        <v>8.0960000000000001</v>
      </c>
      <c r="AD183" s="55">
        <v>11.07</v>
      </c>
      <c r="AE183" s="55">
        <v>8.0960000000000001</v>
      </c>
      <c r="AF183" s="55">
        <v>10.42</v>
      </c>
    </row>
    <row r="184" spans="1:32" ht="15.75" customHeight="1">
      <c r="A184" s="55">
        <v>7.6219999999999999</v>
      </c>
      <c r="B184" s="55">
        <v>12.38</v>
      </c>
      <c r="C184" s="55">
        <v>7.6219999999999999</v>
      </c>
      <c r="D184" s="55">
        <v>11.07</v>
      </c>
      <c r="E184" s="55">
        <v>7.62</v>
      </c>
      <c r="F184" s="55">
        <v>10.95</v>
      </c>
      <c r="G184" s="55">
        <v>7.6219999999999999</v>
      </c>
      <c r="H184" s="55">
        <v>11.37</v>
      </c>
      <c r="I184" s="55">
        <v>7.6219999999999999</v>
      </c>
      <c r="J184" s="55">
        <v>11.1</v>
      </c>
      <c r="K184" s="55">
        <v>7.6219999999999999</v>
      </c>
      <c r="L184" s="55">
        <v>11.35</v>
      </c>
      <c r="M184" s="55">
        <v>7.6219999999999999</v>
      </c>
      <c r="N184" s="55">
        <v>11.3</v>
      </c>
      <c r="O184" s="55">
        <v>7.6219999999999999</v>
      </c>
      <c r="P184" s="55">
        <v>11.07</v>
      </c>
      <c r="Q184" s="55">
        <v>7.6219999999999999</v>
      </c>
      <c r="R184" s="55">
        <v>11.32</v>
      </c>
      <c r="S184" s="55">
        <v>7.6219999999999999</v>
      </c>
      <c r="T184" s="55">
        <v>10.87</v>
      </c>
      <c r="U184" s="55">
        <v>7.6219999999999999</v>
      </c>
      <c r="V184" s="55">
        <v>11.13</v>
      </c>
      <c r="W184" s="55">
        <v>7.6219999999999999</v>
      </c>
      <c r="X184" s="55">
        <v>11</v>
      </c>
      <c r="Y184" s="55">
        <v>7.6219999999999999</v>
      </c>
      <c r="Z184" s="55">
        <v>10.9</v>
      </c>
      <c r="AA184" s="55">
        <v>7.6219999999999999</v>
      </c>
      <c r="AB184" s="55">
        <v>10.82</v>
      </c>
      <c r="AC184" s="55">
        <v>7.6219999999999999</v>
      </c>
      <c r="AD184" s="55">
        <v>10.82</v>
      </c>
      <c r="AE184" s="55">
        <v>7.6219999999999999</v>
      </c>
      <c r="AF184" s="55">
        <v>10.1</v>
      </c>
    </row>
    <row r="185" spans="1:32" ht="15.75" customHeight="1">
      <c r="A185" s="55">
        <v>8.8350000000000009</v>
      </c>
      <c r="B185" s="55">
        <v>13.78</v>
      </c>
      <c r="C185" s="55">
        <v>8.8350000000000009</v>
      </c>
      <c r="D185" s="55">
        <v>12.8</v>
      </c>
      <c r="E185" s="55">
        <v>8.84</v>
      </c>
      <c r="F185" s="55">
        <v>12.57</v>
      </c>
      <c r="G185" s="55">
        <v>8.8350000000000009</v>
      </c>
      <c r="H185" s="55">
        <v>13.17</v>
      </c>
      <c r="I185" s="55">
        <v>8.8350000000000009</v>
      </c>
      <c r="J185" s="55">
        <v>12.48</v>
      </c>
      <c r="K185" s="55">
        <v>8.8350000000000009</v>
      </c>
      <c r="L185" s="55">
        <v>12.85</v>
      </c>
      <c r="M185" s="55">
        <v>8.8350000000000009</v>
      </c>
      <c r="N185" s="55">
        <v>12.6</v>
      </c>
      <c r="O185" s="55">
        <v>8.8350000000000009</v>
      </c>
      <c r="P185" s="55">
        <v>12.62</v>
      </c>
      <c r="Q185" s="55">
        <v>8.8350000000000009</v>
      </c>
      <c r="R185" s="55">
        <v>13.08</v>
      </c>
      <c r="S185" s="55">
        <v>8.8350000000000009</v>
      </c>
      <c r="T185" s="55">
        <v>12.23</v>
      </c>
      <c r="U185" s="55">
        <v>8.8350000000000009</v>
      </c>
      <c r="V185" s="55">
        <v>12.72</v>
      </c>
      <c r="W185" s="55">
        <v>8.8350000000000009</v>
      </c>
      <c r="X185" s="55">
        <v>12.7</v>
      </c>
      <c r="Y185" s="55">
        <v>8.8350000000000009</v>
      </c>
      <c r="Z185" s="55">
        <v>12.32</v>
      </c>
      <c r="AA185" s="55">
        <v>8.8350000000000009</v>
      </c>
      <c r="AB185" s="55">
        <v>12.48</v>
      </c>
      <c r="AC185" s="55">
        <v>8.8350000000000009</v>
      </c>
      <c r="AD185" s="55">
        <v>12.33</v>
      </c>
      <c r="AE185" s="55">
        <v>8.8350000000000009</v>
      </c>
      <c r="AF185" s="55">
        <v>11.6</v>
      </c>
    </row>
    <row r="186" spans="1:32" ht="15.75" customHeight="1">
      <c r="A186" s="55">
        <v>8.0359999999999996</v>
      </c>
      <c r="B186" s="55">
        <v>12.08</v>
      </c>
      <c r="C186" s="55">
        <v>8.0359999999999996</v>
      </c>
      <c r="D186" s="55">
        <v>10.93</v>
      </c>
      <c r="E186" s="55">
        <v>8.0399999999999991</v>
      </c>
      <c r="F186" s="55">
        <v>10.87</v>
      </c>
      <c r="G186" s="55">
        <v>8.0359999999999996</v>
      </c>
      <c r="H186" s="55">
        <v>11.47</v>
      </c>
      <c r="I186" s="55">
        <v>8.0359999999999996</v>
      </c>
      <c r="J186" s="55">
        <v>11.12</v>
      </c>
      <c r="K186" s="55">
        <v>8.0359999999999996</v>
      </c>
      <c r="L186" s="55">
        <v>11.37</v>
      </c>
      <c r="M186" s="55">
        <v>8.0359999999999996</v>
      </c>
      <c r="N186" s="55">
        <v>11.17</v>
      </c>
      <c r="O186" s="55">
        <v>8.0359999999999996</v>
      </c>
      <c r="P186" s="55">
        <v>10.98</v>
      </c>
      <c r="Q186" s="55">
        <v>8.0359999999999996</v>
      </c>
      <c r="R186" s="55">
        <v>11.05</v>
      </c>
      <c r="S186" s="55">
        <v>8.0359999999999996</v>
      </c>
      <c r="T186" s="55">
        <v>10.63</v>
      </c>
      <c r="U186" s="55">
        <v>8.0359999999999996</v>
      </c>
      <c r="V186" s="55">
        <v>10.92</v>
      </c>
      <c r="W186" s="55">
        <v>8.0359999999999996</v>
      </c>
      <c r="X186" s="55">
        <v>10.88</v>
      </c>
      <c r="Y186" s="55">
        <v>8.0359999999999996</v>
      </c>
      <c r="Z186" s="55">
        <v>10.7</v>
      </c>
      <c r="AA186" s="55">
        <v>8.0359999999999996</v>
      </c>
      <c r="AB186" s="55">
        <v>10.6</v>
      </c>
      <c r="AC186" s="55">
        <v>8.0359999999999996</v>
      </c>
      <c r="AD186" s="55">
        <v>10.62</v>
      </c>
      <c r="AE186" s="55">
        <v>8.0359999999999996</v>
      </c>
      <c r="AF186" s="55">
        <v>9.9</v>
      </c>
    </row>
    <row r="187" spans="1:32" ht="15.75" customHeight="1">
      <c r="A187" s="55">
        <v>3.9729999999999999</v>
      </c>
      <c r="B187" s="55">
        <v>11.37</v>
      </c>
      <c r="C187" s="55">
        <v>3.9729999999999999</v>
      </c>
      <c r="D187" s="55">
        <v>8.7799999999999994</v>
      </c>
      <c r="E187" s="55">
        <v>3.97</v>
      </c>
      <c r="F187" s="55">
        <v>8.42</v>
      </c>
      <c r="G187" s="55">
        <v>3.9729999999999999</v>
      </c>
      <c r="H187" s="55">
        <v>8.48</v>
      </c>
      <c r="I187" s="55">
        <v>3.9729999999999999</v>
      </c>
      <c r="J187" s="55">
        <v>8.48</v>
      </c>
      <c r="K187" s="55">
        <v>3.9729999999999999</v>
      </c>
      <c r="L187" s="55">
        <v>8.8800000000000008</v>
      </c>
      <c r="M187" s="55">
        <v>3.9729999999999999</v>
      </c>
      <c r="N187" s="55">
        <v>8.7200000000000006</v>
      </c>
      <c r="O187" s="55">
        <v>3.9729999999999999</v>
      </c>
      <c r="P187" s="55">
        <v>9.3000000000000007</v>
      </c>
      <c r="Q187" s="55">
        <v>3.9729999999999999</v>
      </c>
      <c r="R187" s="55">
        <v>8.8000000000000007</v>
      </c>
      <c r="S187" s="55">
        <v>3.9729999999999999</v>
      </c>
      <c r="T187" s="55">
        <v>8.17</v>
      </c>
      <c r="U187" s="55">
        <v>3.9729999999999999</v>
      </c>
      <c r="V187" s="55">
        <v>8.4</v>
      </c>
      <c r="W187" s="55">
        <v>3.9729999999999999</v>
      </c>
      <c r="X187" s="55">
        <v>8.4499999999999993</v>
      </c>
      <c r="Y187" s="55">
        <v>3.9729999999999999</v>
      </c>
      <c r="Z187" s="55">
        <v>8.3699999999999992</v>
      </c>
      <c r="AA187" s="55">
        <v>3.9729999999999999</v>
      </c>
      <c r="AB187" s="55">
        <v>7.97</v>
      </c>
      <c r="AC187" s="55">
        <v>3.9729999999999999</v>
      </c>
      <c r="AD187" s="55">
        <v>8.17</v>
      </c>
      <c r="AE187" s="55">
        <v>3.9729999999999999</v>
      </c>
      <c r="AF187" s="55">
        <v>7.58</v>
      </c>
    </row>
    <row r="188" spans="1:32" ht="15.75" customHeight="1">
      <c r="A188" s="55">
        <v>9.3179999999999996</v>
      </c>
      <c r="B188" s="55">
        <v>14.02</v>
      </c>
      <c r="C188" s="55">
        <v>9.3179999999999996</v>
      </c>
      <c r="D188" s="55">
        <v>12.97</v>
      </c>
      <c r="E188" s="55">
        <v>9.32</v>
      </c>
      <c r="F188" s="55">
        <v>12.98</v>
      </c>
      <c r="G188" s="55">
        <v>9.3179999999999996</v>
      </c>
      <c r="H188" s="55">
        <v>13.58</v>
      </c>
      <c r="I188" s="55">
        <v>9.3179999999999996</v>
      </c>
      <c r="J188" s="55">
        <v>13.28</v>
      </c>
      <c r="K188" s="55">
        <v>9.3179999999999996</v>
      </c>
      <c r="L188" s="55">
        <v>13.47</v>
      </c>
      <c r="M188" s="55">
        <v>9.3179999999999996</v>
      </c>
      <c r="N188" s="55">
        <v>13.23</v>
      </c>
      <c r="O188" s="55">
        <v>9.3179999999999996</v>
      </c>
      <c r="P188" s="55">
        <v>13.08</v>
      </c>
      <c r="Q188" s="55">
        <v>9.3179999999999996</v>
      </c>
      <c r="R188" s="55">
        <v>13.08</v>
      </c>
      <c r="S188" s="55">
        <v>9.3179999999999996</v>
      </c>
      <c r="T188" s="55">
        <v>12.72</v>
      </c>
      <c r="U188" s="55">
        <v>9.3179999999999996</v>
      </c>
      <c r="V188" s="55">
        <v>13.03</v>
      </c>
      <c r="W188" s="55">
        <v>9.3179999999999996</v>
      </c>
      <c r="X188" s="55">
        <v>12.93</v>
      </c>
      <c r="Y188" s="55">
        <v>9.3179999999999996</v>
      </c>
      <c r="Z188" s="55">
        <v>12.8</v>
      </c>
      <c r="AA188" s="55">
        <v>9.3179999999999996</v>
      </c>
      <c r="AB188" s="55">
        <v>12.68</v>
      </c>
      <c r="AC188" s="55">
        <v>9.3179999999999996</v>
      </c>
      <c r="AD188" s="55">
        <v>12.68</v>
      </c>
      <c r="AE188" s="55">
        <v>9.3179999999999996</v>
      </c>
      <c r="AF188" s="55">
        <v>11.9</v>
      </c>
    </row>
    <row r="189" spans="1:32" ht="15.75" customHeight="1">
      <c r="A189" s="55">
        <v>3.23</v>
      </c>
      <c r="B189" s="55">
        <v>10.199999999999999</v>
      </c>
      <c r="C189" s="55">
        <v>3.23</v>
      </c>
      <c r="D189" s="55">
        <v>7.62</v>
      </c>
      <c r="E189" s="55">
        <v>3.23</v>
      </c>
      <c r="F189" s="55">
        <v>7.38</v>
      </c>
      <c r="G189" s="55">
        <v>3.23</v>
      </c>
      <c r="H189" s="55">
        <v>7.5</v>
      </c>
      <c r="I189" s="55">
        <v>3.23</v>
      </c>
      <c r="J189" s="55">
        <v>7.28</v>
      </c>
      <c r="K189" s="55">
        <v>3.23</v>
      </c>
      <c r="L189" s="55">
        <v>7.77</v>
      </c>
      <c r="M189" s="55">
        <v>3.23</v>
      </c>
      <c r="N189" s="55">
        <v>7.6</v>
      </c>
      <c r="O189" s="55">
        <v>3.23</v>
      </c>
      <c r="P189" s="55">
        <v>8.18</v>
      </c>
      <c r="Q189" s="55">
        <v>3.23</v>
      </c>
      <c r="R189" s="55">
        <v>7.65</v>
      </c>
      <c r="S189" s="55">
        <v>3.23</v>
      </c>
      <c r="T189" s="55">
        <v>7</v>
      </c>
      <c r="U189" s="55">
        <v>3.23</v>
      </c>
      <c r="V189" s="55">
        <v>7.2</v>
      </c>
      <c r="W189" s="55">
        <v>3.23</v>
      </c>
      <c r="X189" s="55">
        <v>7.3</v>
      </c>
      <c r="Y189" s="55">
        <v>3.23</v>
      </c>
      <c r="Z189" s="55">
        <v>7.25</v>
      </c>
      <c r="AA189" s="55">
        <v>3.23</v>
      </c>
      <c r="AB189" s="55">
        <v>6.75</v>
      </c>
      <c r="AC189" s="55">
        <v>3.23</v>
      </c>
      <c r="AD189" s="55">
        <v>7</v>
      </c>
      <c r="AE189" s="55">
        <v>3.23</v>
      </c>
      <c r="AF189" s="55">
        <v>6.38</v>
      </c>
    </row>
    <row r="190" spans="1:32" ht="15.75" customHeight="1">
      <c r="A190" s="55">
        <v>9.6809999999999992</v>
      </c>
      <c r="B190" s="55">
        <v>14.38</v>
      </c>
      <c r="C190" s="55">
        <v>9.6809999999999992</v>
      </c>
      <c r="D190" s="55">
        <v>13.4</v>
      </c>
      <c r="E190" s="55">
        <v>9.68</v>
      </c>
      <c r="F190" s="55">
        <v>13.4</v>
      </c>
      <c r="G190" s="55">
        <v>9.6809999999999992</v>
      </c>
      <c r="H190" s="55">
        <v>13.98</v>
      </c>
      <c r="I190" s="55">
        <v>9.6809999999999992</v>
      </c>
      <c r="J190" s="55">
        <v>13.68</v>
      </c>
      <c r="K190" s="55">
        <v>9.6809999999999992</v>
      </c>
      <c r="L190" s="55">
        <v>13.88</v>
      </c>
      <c r="M190" s="55">
        <v>9.6809999999999992</v>
      </c>
      <c r="N190" s="55">
        <v>13.67</v>
      </c>
      <c r="O190" s="55">
        <v>9.6809999999999992</v>
      </c>
      <c r="P190" s="55">
        <v>13.48</v>
      </c>
      <c r="Q190" s="55">
        <v>9.6809999999999992</v>
      </c>
      <c r="R190" s="55">
        <v>13.48</v>
      </c>
      <c r="S190" s="55">
        <v>9.6809999999999992</v>
      </c>
      <c r="T190" s="55">
        <v>13.08</v>
      </c>
      <c r="U190" s="55">
        <v>9.6809999999999992</v>
      </c>
      <c r="V190" s="55">
        <v>13.4</v>
      </c>
      <c r="W190" s="55">
        <v>9.6809999999999992</v>
      </c>
      <c r="X190" s="55">
        <v>13.37</v>
      </c>
      <c r="Y190" s="55">
        <v>9.6809999999999992</v>
      </c>
      <c r="Z190" s="55">
        <v>13.18</v>
      </c>
      <c r="AA190" s="55">
        <v>9.6809999999999992</v>
      </c>
      <c r="AB190" s="55">
        <v>13.07</v>
      </c>
      <c r="AC190" s="55">
        <v>9.6809999999999992</v>
      </c>
      <c r="AD190" s="55">
        <v>13.08</v>
      </c>
      <c r="AE190" s="55">
        <v>9.6809999999999992</v>
      </c>
      <c r="AF190" s="55">
        <v>12.28</v>
      </c>
    </row>
    <row r="191" spans="1:32" ht="15.75" customHeight="1">
      <c r="A191" s="55">
        <v>9.9260000000000002</v>
      </c>
      <c r="B191" s="55">
        <v>14.87</v>
      </c>
      <c r="C191" s="55">
        <v>9.9260000000000002</v>
      </c>
      <c r="D191" s="55">
        <v>13.87</v>
      </c>
      <c r="E191" s="55">
        <v>9.93</v>
      </c>
      <c r="F191" s="55">
        <v>13.87</v>
      </c>
      <c r="G191" s="55">
        <v>9.9260000000000002</v>
      </c>
      <c r="H191" s="55">
        <v>14.43</v>
      </c>
      <c r="I191" s="55">
        <v>9.9260000000000002</v>
      </c>
      <c r="J191" s="55">
        <v>14.12</v>
      </c>
      <c r="K191" s="55">
        <v>9.9260000000000002</v>
      </c>
      <c r="L191" s="55">
        <v>14.37</v>
      </c>
      <c r="M191" s="55">
        <v>9.9260000000000002</v>
      </c>
      <c r="N191" s="55">
        <v>14.1</v>
      </c>
      <c r="O191" s="55">
        <v>9.9260000000000002</v>
      </c>
      <c r="P191" s="55">
        <v>13.95</v>
      </c>
      <c r="Q191" s="55">
        <v>9.9260000000000002</v>
      </c>
      <c r="R191" s="55">
        <v>13.93</v>
      </c>
      <c r="S191" s="55">
        <v>9.9260000000000002</v>
      </c>
      <c r="T191" s="55">
        <v>13.53</v>
      </c>
      <c r="U191" s="55">
        <v>9.9260000000000002</v>
      </c>
      <c r="V191" s="55">
        <v>13.88</v>
      </c>
      <c r="W191" s="55">
        <v>9.9260000000000002</v>
      </c>
      <c r="X191" s="55">
        <v>13.85</v>
      </c>
      <c r="Y191" s="55">
        <v>9.9260000000000002</v>
      </c>
      <c r="Z191" s="55">
        <v>13.67</v>
      </c>
      <c r="AA191" s="55">
        <v>9.9260000000000002</v>
      </c>
      <c r="AB191" s="55">
        <v>13.53</v>
      </c>
      <c r="AC191" s="55">
        <v>9.9260000000000002</v>
      </c>
      <c r="AD191" s="55">
        <v>13.55</v>
      </c>
      <c r="AE191" s="55">
        <v>9.9260000000000002</v>
      </c>
      <c r="AF191" s="55">
        <v>12.73</v>
      </c>
    </row>
    <row r="192" spans="1:32" ht="15.75" customHeight="1">
      <c r="A192" s="55">
        <v>4.1840000000000002</v>
      </c>
      <c r="B192" s="55">
        <v>9.9</v>
      </c>
      <c r="C192" s="55">
        <v>4.1840000000000002</v>
      </c>
      <c r="D192" s="55">
        <v>8.58</v>
      </c>
      <c r="E192" s="55">
        <v>4.18</v>
      </c>
      <c r="F192" s="55">
        <v>8.57</v>
      </c>
      <c r="G192" s="55">
        <v>4.1840000000000002</v>
      </c>
      <c r="H192" s="55">
        <v>8.8000000000000007</v>
      </c>
      <c r="I192" s="55">
        <v>4.1840000000000002</v>
      </c>
      <c r="J192" s="55">
        <v>8.9700000000000006</v>
      </c>
      <c r="K192" s="55">
        <v>4.1840000000000002</v>
      </c>
      <c r="L192" s="55">
        <v>8.75</v>
      </c>
      <c r="M192" s="55">
        <v>4.1840000000000002</v>
      </c>
      <c r="N192" s="55">
        <v>9.15</v>
      </c>
      <c r="O192" s="55">
        <v>4.1840000000000002</v>
      </c>
      <c r="P192" s="55">
        <v>8.75</v>
      </c>
      <c r="Q192" s="55">
        <v>4.1840000000000002</v>
      </c>
      <c r="R192" s="55">
        <v>8.9700000000000006</v>
      </c>
      <c r="S192" s="55">
        <v>4.1840000000000002</v>
      </c>
      <c r="T192" s="55">
        <v>8.67</v>
      </c>
      <c r="U192" s="55">
        <v>4.1840000000000002</v>
      </c>
      <c r="V192" s="55">
        <v>8.6</v>
      </c>
      <c r="W192" s="55">
        <v>4.1840000000000002</v>
      </c>
      <c r="X192" s="55">
        <v>8.58</v>
      </c>
      <c r="Y192" s="55">
        <v>4.1840000000000002</v>
      </c>
      <c r="Z192" s="55">
        <v>8.57</v>
      </c>
      <c r="AA192" s="55">
        <v>4.1840000000000002</v>
      </c>
      <c r="AB192" s="55">
        <v>8.35</v>
      </c>
      <c r="AC192" s="55">
        <v>4.1840000000000002</v>
      </c>
      <c r="AD192" s="55">
        <v>8.4700000000000006</v>
      </c>
      <c r="AE192" s="55">
        <v>4.1840000000000002</v>
      </c>
      <c r="AF192" s="55">
        <v>7.88</v>
      </c>
    </row>
    <row r="193" spans="1:32" ht="15.75" customHeight="1">
      <c r="A193" s="55">
        <v>3.476</v>
      </c>
      <c r="B193" s="55">
        <v>10.23</v>
      </c>
      <c r="C193" s="55">
        <v>3.476</v>
      </c>
      <c r="D193" s="55">
        <v>7.73</v>
      </c>
      <c r="E193" s="55">
        <v>3.48</v>
      </c>
      <c r="F193" s="55">
        <v>7.38</v>
      </c>
      <c r="G193" s="55">
        <v>3.476</v>
      </c>
      <c r="H193" s="55">
        <v>7.42</v>
      </c>
      <c r="I193" s="55">
        <v>3.476</v>
      </c>
      <c r="J193" s="55">
        <v>7.48</v>
      </c>
      <c r="K193" s="55">
        <v>3.476</v>
      </c>
      <c r="L193" s="55">
        <v>7.87</v>
      </c>
      <c r="M193" s="55">
        <v>3.476</v>
      </c>
      <c r="N193" s="55">
        <v>7.68</v>
      </c>
      <c r="O193" s="55">
        <v>3.476</v>
      </c>
      <c r="P193" s="55">
        <v>8.2200000000000006</v>
      </c>
      <c r="Q193" s="55">
        <v>3.476</v>
      </c>
      <c r="R193" s="55">
        <v>7.68</v>
      </c>
      <c r="S193" s="55">
        <v>3.476</v>
      </c>
      <c r="T193" s="55">
        <v>7.03</v>
      </c>
      <c r="U193" s="55">
        <v>3.476</v>
      </c>
      <c r="V193" s="55">
        <v>7.32</v>
      </c>
      <c r="W193" s="55">
        <v>3.476</v>
      </c>
      <c r="X193" s="55">
        <v>7.42</v>
      </c>
      <c r="Y193" s="55">
        <v>3.476</v>
      </c>
      <c r="Z193" s="55">
        <v>7.32</v>
      </c>
      <c r="AA193" s="55">
        <v>3.476</v>
      </c>
      <c r="AB193" s="55">
        <v>6.83</v>
      </c>
      <c r="AC193" s="55">
        <v>3.476</v>
      </c>
      <c r="AD193" s="55">
        <v>7.05</v>
      </c>
      <c r="AE193" s="55">
        <v>3.476</v>
      </c>
      <c r="AF193" s="55">
        <v>6.47</v>
      </c>
    </row>
    <row r="194" spans="1:32" ht="15.75" customHeight="1">
      <c r="A194" s="55">
        <v>7.5270000000000001</v>
      </c>
      <c r="B194" s="55">
        <v>11.65</v>
      </c>
      <c r="C194" s="55">
        <v>7.5270000000000001</v>
      </c>
      <c r="D194" s="55">
        <v>10.37</v>
      </c>
      <c r="E194" s="55">
        <v>7.53</v>
      </c>
      <c r="F194" s="55">
        <v>10.25</v>
      </c>
      <c r="G194" s="55">
        <v>7.5270000000000001</v>
      </c>
      <c r="H194" s="55">
        <v>10.72</v>
      </c>
      <c r="I194" s="55">
        <v>7.5270000000000001</v>
      </c>
      <c r="J194" s="55">
        <v>10.5</v>
      </c>
      <c r="K194" s="55">
        <v>7.5270000000000001</v>
      </c>
      <c r="L194" s="55">
        <v>10.73</v>
      </c>
      <c r="M194" s="55">
        <v>7.5270000000000001</v>
      </c>
      <c r="N194" s="55">
        <v>10.62</v>
      </c>
      <c r="O194" s="55">
        <v>7.5270000000000001</v>
      </c>
      <c r="P194" s="55">
        <v>10.4</v>
      </c>
      <c r="Q194" s="55">
        <v>7.5270000000000001</v>
      </c>
      <c r="R194" s="55">
        <v>10.42</v>
      </c>
      <c r="S194" s="55">
        <v>7.5270000000000001</v>
      </c>
      <c r="T194" s="55">
        <v>10.17</v>
      </c>
      <c r="U194" s="55">
        <v>7.5270000000000001</v>
      </c>
      <c r="V194" s="55">
        <v>10.48</v>
      </c>
      <c r="W194" s="55">
        <v>7.5270000000000001</v>
      </c>
      <c r="X194" s="55">
        <v>10.33</v>
      </c>
      <c r="Y194" s="55">
        <v>7.5270000000000001</v>
      </c>
      <c r="Z194" s="55">
        <v>10.199999999999999</v>
      </c>
      <c r="AA194" s="55">
        <v>7.5270000000000001</v>
      </c>
      <c r="AB194" s="55">
        <v>10.18</v>
      </c>
      <c r="AC194" s="55">
        <v>7.5270000000000001</v>
      </c>
      <c r="AD194" s="55">
        <v>10.15</v>
      </c>
      <c r="AE194" s="55">
        <v>7.5270000000000001</v>
      </c>
      <c r="AF194" s="55">
        <v>9.3800000000000008</v>
      </c>
    </row>
    <row r="195" spans="1:32" ht="15.75" customHeight="1">
      <c r="A195" s="55">
        <v>6.665</v>
      </c>
      <c r="B195" s="55">
        <v>10.37</v>
      </c>
      <c r="C195" s="55">
        <v>6.665</v>
      </c>
      <c r="D195" s="55">
        <v>9.0500000000000007</v>
      </c>
      <c r="E195" s="55">
        <v>6.67</v>
      </c>
      <c r="F195" s="55">
        <v>8.8800000000000008</v>
      </c>
      <c r="G195" s="55">
        <v>6.665</v>
      </c>
      <c r="H195" s="55">
        <v>9.42</v>
      </c>
      <c r="I195" s="55">
        <v>6.665</v>
      </c>
      <c r="J195" s="55">
        <v>9.1</v>
      </c>
      <c r="K195" s="55">
        <v>6.665</v>
      </c>
      <c r="L195" s="55">
        <v>9.2799999999999994</v>
      </c>
      <c r="M195" s="55">
        <v>6.665</v>
      </c>
      <c r="N195" s="55">
        <v>9.32</v>
      </c>
      <c r="O195" s="55">
        <v>6.665</v>
      </c>
      <c r="P195" s="55">
        <v>9.08</v>
      </c>
      <c r="Q195" s="55">
        <v>6.665</v>
      </c>
      <c r="R195" s="55">
        <v>9.1</v>
      </c>
      <c r="S195" s="55">
        <v>6.665</v>
      </c>
      <c r="T195" s="55">
        <v>8.83</v>
      </c>
      <c r="U195" s="55">
        <v>6.665</v>
      </c>
      <c r="V195" s="55">
        <v>9.15</v>
      </c>
      <c r="W195" s="55">
        <v>6.665</v>
      </c>
      <c r="X195" s="55">
        <v>9.0299999999999994</v>
      </c>
      <c r="Y195" s="55">
        <v>6.665</v>
      </c>
      <c r="Z195" s="55">
        <v>8.8699999999999992</v>
      </c>
      <c r="AA195" s="55">
        <v>6.665</v>
      </c>
      <c r="AB195" s="55">
        <v>8.77</v>
      </c>
      <c r="AC195" s="55">
        <v>6.665</v>
      </c>
      <c r="AD195" s="55">
        <v>8.77</v>
      </c>
      <c r="AE195" s="55">
        <v>6.665</v>
      </c>
      <c r="AF195" s="55">
        <v>8.1300000000000008</v>
      </c>
    </row>
    <row r="196" spans="1:32" ht="15.75" customHeight="1">
      <c r="A196" s="55">
        <v>7.3010000000000002</v>
      </c>
      <c r="B196" s="55">
        <v>9.1</v>
      </c>
      <c r="C196" s="55">
        <v>7.3010000000000002</v>
      </c>
      <c r="D196" s="55">
        <v>8.8800000000000008</v>
      </c>
      <c r="E196" s="55">
        <v>7.3</v>
      </c>
      <c r="F196" s="55">
        <v>8.9499999999999993</v>
      </c>
      <c r="G196" s="55">
        <v>7.3010000000000002</v>
      </c>
      <c r="H196" s="55">
        <v>9.68</v>
      </c>
      <c r="I196" s="55">
        <v>7.3010000000000002</v>
      </c>
      <c r="J196" s="55">
        <v>8.93</v>
      </c>
      <c r="K196" s="55">
        <v>7.3010000000000002</v>
      </c>
      <c r="L196" s="55">
        <v>8.98</v>
      </c>
      <c r="M196" s="55">
        <v>7.3010000000000002</v>
      </c>
      <c r="N196" s="55">
        <v>9.25</v>
      </c>
      <c r="O196" s="55">
        <v>7.3010000000000002</v>
      </c>
      <c r="P196" s="55">
        <v>9</v>
      </c>
      <c r="Q196" s="55">
        <v>7.3010000000000002</v>
      </c>
      <c r="R196" s="55">
        <v>9.15</v>
      </c>
      <c r="S196" s="55">
        <v>7.3010000000000002</v>
      </c>
      <c r="T196" s="55">
        <v>9.15</v>
      </c>
      <c r="U196" s="55">
        <v>7.3010000000000002</v>
      </c>
      <c r="V196" s="55">
        <v>9.2200000000000006</v>
      </c>
      <c r="W196" s="55">
        <v>7.3010000000000002</v>
      </c>
      <c r="X196" s="55">
        <v>9</v>
      </c>
      <c r="Y196" s="55">
        <v>7.3010000000000002</v>
      </c>
      <c r="Z196" s="55">
        <v>9.9</v>
      </c>
      <c r="AA196" s="55">
        <v>7.3010000000000002</v>
      </c>
      <c r="AB196" s="55">
        <v>9.1199999999999992</v>
      </c>
      <c r="AC196" s="55">
        <v>7.3010000000000002</v>
      </c>
      <c r="AD196" s="55">
        <v>8.7799999999999994</v>
      </c>
      <c r="AE196" s="55">
        <v>7.3010000000000002</v>
      </c>
      <c r="AF196" s="55">
        <v>8.5500000000000007</v>
      </c>
    </row>
    <row r="197" spans="1:32" ht="15.75" customHeight="1">
      <c r="A197" s="55">
        <v>7.3079999999999998</v>
      </c>
      <c r="B197" s="55">
        <v>8.8000000000000007</v>
      </c>
      <c r="C197" s="55">
        <v>7.3079999999999998</v>
      </c>
      <c r="D197" s="55">
        <v>8.65</v>
      </c>
      <c r="E197" s="55">
        <v>7.31</v>
      </c>
      <c r="F197" s="55">
        <v>8.58</v>
      </c>
      <c r="G197" s="55">
        <v>7.3079999999999998</v>
      </c>
      <c r="H197" s="55">
        <v>8.93</v>
      </c>
      <c r="I197" s="55">
        <v>7.3079999999999998</v>
      </c>
      <c r="J197" s="55">
        <v>8.75</v>
      </c>
      <c r="K197" s="55">
        <v>7.3079999999999998</v>
      </c>
      <c r="L197" s="55">
        <v>9.02</v>
      </c>
      <c r="M197" s="55">
        <v>7.3079999999999998</v>
      </c>
      <c r="N197" s="55">
        <v>8.8800000000000008</v>
      </c>
      <c r="O197" s="55">
        <v>7.3079999999999998</v>
      </c>
      <c r="P197" s="55">
        <v>8.7799999999999994</v>
      </c>
      <c r="Q197" s="55">
        <v>7.3079999999999998</v>
      </c>
      <c r="R197" s="55">
        <v>8.82</v>
      </c>
      <c r="S197" s="55">
        <v>7.3079999999999998</v>
      </c>
      <c r="T197" s="55">
        <v>8.6999999999999993</v>
      </c>
      <c r="U197" s="55">
        <v>7.3079999999999998</v>
      </c>
      <c r="V197" s="55">
        <v>8.9499999999999993</v>
      </c>
      <c r="W197" s="55">
        <v>7.3079999999999998</v>
      </c>
      <c r="X197" s="55">
        <v>8.85</v>
      </c>
      <c r="Y197" s="55">
        <v>7.3079999999999998</v>
      </c>
      <c r="Z197" s="55">
        <v>8.8000000000000007</v>
      </c>
      <c r="AA197" s="55">
        <v>7.3079999999999998</v>
      </c>
      <c r="AB197" s="55">
        <v>8.6300000000000008</v>
      </c>
      <c r="AC197" s="55">
        <v>7.3079999999999998</v>
      </c>
      <c r="AD197" s="55">
        <v>8.68</v>
      </c>
      <c r="AE197" s="55">
        <v>7.3079999999999998</v>
      </c>
      <c r="AF197" s="55">
        <v>8.1300000000000008</v>
      </c>
    </row>
    <row r="198" spans="1:32" ht="15.75" customHeight="1">
      <c r="A198" s="55">
        <v>6.452</v>
      </c>
      <c r="B198" s="55">
        <v>13.88</v>
      </c>
      <c r="C198" s="55">
        <v>6.452</v>
      </c>
      <c r="D198" s="55">
        <v>11.43</v>
      </c>
      <c r="E198" s="55">
        <v>6.45</v>
      </c>
      <c r="F198" s="55">
        <v>11.37</v>
      </c>
      <c r="G198" s="55">
        <v>6.452</v>
      </c>
      <c r="H198" s="55">
        <v>11.93</v>
      </c>
      <c r="I198" s="55">
        <v>6.452</v>
      </c>
      <c r="J198" s="55">
        <v>11.72</v>
      </c>
      <c r="K198" s="55">
        <v>6.452</v>
      </c>
      <c r="L198" s="55">
        <v>11.52</v>
      </c>
      <c r="M198" s="55">
        <v>6.452</v>
      </c>
      <c r="N198" s="55">
        <v>12</v>
      </c>
      <c r="O198" s="55">
        <v>6.452</v>
      </c>
      <c r="P198" s="55">
        <v>11.8</v>
      </c>
      <c r="Q198" s="55">
        <v>6.452</v>
      </c>
      <c r="R198" s="55">
        <v>12.88</v>
      </c>
      <c r="S198" s="55">
        <v>6.452</v>
      </c>
      <c r="T198" s="55">
        <v>11.48</v>
      </c>
      <c r="U198" s="55">
        <v>6.452</v>
      </c>
      <c r="V198" s="55">
        <v>11.33</v>
      </c>
      <c r="W198" s="55">
        <v>6.452</v>
      </c>
      <c r="X198" s="55">
        <v>11.28</v>
      </c>
      <c r="Y198" s="55">
        <v>6.452</v>
      </c>
      <c r="Z198" s="55">
        <v>11.25</v>
      </c>
      <c r="AA198" s="55">
        <v>6.452</v>
      </c>
      <c r="AB198" s="55">
        <v>10.78</v>
      </c>
      <c r="AC198" s="55">
        <v>6.452</v>
      </c>
      <c r="AD198" s="55">
        <v>10.93</v>
      </c>
      <c r="AE198" s="55">
        <v>6.452</v>
      </c>
      <c r="AF198" s="55">
        <v>10.42</v>
      </c>
    </row>
    <row r="199" spans="1:32" ht="15.75" customHeight="1">
      <c r="A199" s="55">
        <v>6.1929999999999996</v>
      </c>
      <c r="B199" s="55">
        <v>13.63</v>
      </c>
      <c r="C199" s="55">
        <v>6.1929999999999996</v>
      </c>
      <c r="D199" s="55">
        <v>10.8</v>
      </c>
      <c r="E199" s="55">
        <v>6.19</v>
      </c>
      <c r="F199" s="55">
        <v>10.88</v>
      </c>
      <c r="G199" s="55">
        <v>6.1929999999999996</v>
      </c>
      <c r="H199" s="55">
        <v>11.25</v>
      </c>
      <c r="I199" s="55">
        <v>6.1929999999999996</v>
      </c>
      <c r="J199" s="55">
        <v>11.22</v>
      </c>
      <c r="K199" s="55">
        <v>6.1929999999999996</v>
      </c>
      <c r="L199" s="55">
        <v>11.05</v>
      </c>
      <c r="M199" s="55">
        <v>6.1929999999999996</v>
      </c>
      <c r="N199" s="55">
        <v>11.58</v>
      </c>
      <c r="O199" s="55">
        <v>6.1929999999999996</v>
      </c>
      <c r="P199" s="55">
        <v>11.35</v>
      </c>
      <c r="Q199" s="55">
        <v>6.1929999999999996</v>
      </c>
      <c r="R199" s="55">
        <v>12.3</v>
      </c>
      <c r="S199" s="55">
        <v>6.1929999999999996</v>
      </c>
      <c r="T199" s="55">
        <v>11.07</v>
      </c>
      <c r="U199" s="55">
        <v>6.1929999999999996</v>
      </c>
      <c r="V199" s="55">
        <v>10.88</v>
      </c>
      <c r="W199" s="55">
        <v>6.1929999999999996</v>
      </c>
      <c r="X199" s="55">
        <v>10.92</v>
      </c>
      <c r="Y199" s="55">
        <v>6.1929999999999996</v>
      </c>
      <c r="Z199" s="55">
        <v>10.83</v>
      </c>
      <c r="AA199" s="55">
        <v>6.1929999999999996</v>
      </c>
      <c r="AB199" s="55">
        <v>10.3</v>
      </c>
      <c r="AC199" s="55">
        <v>6.1929999999999996</v>
      </c>
      <c r="AD199" s="55">
        <v>10.42</v>
      </c>
      <c r="AE199" s="55">
        <v>6.1929999999999996</v>
      </c>
      <c r="AF199" s="55">
        <v>9.9</v>
      </c>
    </row>
    <row r="200" spans="1:32" ht="15.75" customHeight="1">
      <c r="A200" s="55">
        <v>7.0330000000000004</v>
      </c>
      <c r="B200" s="55">
        <v>16.72</v>
      </c>
      <c r="C200" s="55">
        <v>7.0330000000000004</v>
      </c>
      <c r="D200" s="55">
        <v>12.95</v>
      </c>
      <c r="E200" s="55">
        <v>7.03</v>
      </c>
      <c r="F200" s="55">
        <v>12.93</v>
      </c>
      <c r="G200" s="55">
        <v>7.0330000000000004</v>
      </c>
      <c r="H200" s="55">
        <v>13.3</v>
      </c>
      <c r="I200" s="55">
        <v>7.0330000000000004</v>
      </c>
      <c r="J200" s="55">
        <v>13.32</v>
      </c>
      <c r="K200" s="55">
        <v>7.0330000000000004</v>
      </c>
      <c r="L200" s="55">
        <v>13.03</v>
      </c>
      <c r="M200" s="55">
        <v>7.0330000000000004</v>
      </c>
      <c r="N200" s="55">
        <v>13.75</v>
      </c>
      <c r="O200" s="55">
        <v>7.0330000000000004</v>
      </c>
      <c r="P200" s="55">
        <v>13.52</v>
      </c>
      <c r="Q200" s="55">
        <v>7.0330000000000004</v>
      </c>
      <c r="R200" s="55">
        <v>14.72</v>
      </c>
      <c r="S200" s="55">
        <v>7.0330000000000004</v>
      </c>
      <c r="T200" s="55">
        <v>13.33</v>
      </c>
      <c r="U200" s="55">
        <v>7.0330000000000004</v>
      </c>
      <c r="V200" s="55">
        <v>12.92</v>
      </c>
      <c r="W200" s="55">
        <v>7.0330000000000004</v>
      </c>
      <c r="X200" s="55">
        <v>12.82</v>
      </c>
      <c r="Y200" s="55">
        <v>7.0330000000000004</v>
      </c>
      <c r="Z200" s="55">
        <v>12.8</v>
      </c>
      <c r="AA200" s="55">
        <v>7.0330000000000004</v>
      </c>
      <c r="AB200" s="55">
        <v>12.3</v>
      </c>
      <c r="AC200" s="55">
        <v>7.0330000000000004</v>
      </c>
      <c r="AD200" s="55">
        <v>12.52</v>
      </c>
      <c r="AE200" s="55">
        <v>7.0330000000000004</v>
      </c>
      <c r="AF200" s="55">
        <v>12.02</v>
      </c>
    </row>
    <row r="201" spans="1:32" ht="15.75" customHeight="1">
      <c r="A201" s="55">
        <v>6.5119999999999996</v>
      </c>
      <c r="B201" s="55">
        <v>14.27</v>
      </c>
      <c r="C201" s="55">
        <v>6.5119999999999996</v>
      </c>
      <c r="D201" s="55">
        <v>11.4</v>
      </c>
      <c r="E201" s="55">
        <v>6.51</v>
      </c>
      <c r="F201" s="55">
        <v>11.42</v>
      </c>
      <c r="G201" s="55">
        <v>6.5119999999999996</v>
      </c>
      <c r="H201" s="55">
        <v>11.77</v>
      </c>
      <c r="I201" s="55">
        <v>6.5119999999999996</v>
      </c>
      <c r="J201" s="55">
        <v>11.75</v>
      </c>
      <c r="K201" s="55">
        <v>6.5119999999999996</v>
      </c>
      <c r="L201" s="55">
        <v>11.63</v>
      </c>
      <c r="M201" s="55">
        <v>6.5119999999999996</v>
      </c>
      <c r="N201" s="55">
        <v>12.37</v>
      </c>
      <c r="O201" s="55">
        <v>6.5119999999999996</v>
      </c>
      <c r="P201" s="55">
        <v>12</v>
      </c>
      <c r="Q201" s="55">
        <v>6.5119999999999996</v>
      </c>
      <c r="R201" s="55">
        <v>12.98</v>
      </c>
      <c r="S201" s="55">
        <v>6.5119999999999996</v>
      </c>
      <c r="T201" s="55">
        <v>11.45</v>
      </c>
      <c r="U201" s="55">
        <v>6.5119999999999996</v>
      </c>
      <c r="V201" s="55">
        <v>11.27</v>
      </c>
      <c r="W201" s="55">
        <v>6.5119999999999996</v>
      </c>
      <c r="X201" s="55">
        <v>11.27</v>
      </c>
      <c r="Y201" s="55">
        <v>6.5119999999999996</v>
      </c>
      <c r="Z201" s="55">
        <v>11.23</v>
      </c>
      <c r="AA201" s="55">
        <v>6.5119999999999996</v>
      </c>
      <c r="AB201" s="55">
        <v>10.85</v>
      </c>
      <c r="AC201" s="55">
        <v>6.5119999999999996</v>
      </c>
      <c r="AD201" s="55">
        <v>10.8</v>
      </c>
      <c r="AE201" s="55">
        <v>6.5119999999999996</v>
      </c>
      <c r="AF201" s="55">
        <v>10.220000000000001</v>
      </c>
    </row>
    <row r="202" spans="1:32" ht="15.75" customHeight="1">
      <c r="A202" s="55">
        <v>7.577</v>
      </c>
      <c r="B202" s="55">
        <v>16.32</v>
      </c>
      <c r="C202" s="55">
        <v>7.577</v>
      </c>
      <c r="D202" s="55">
        <v>13.35</v>
      </c>
      <c r="E202" s="55">
        <v>7.58</v>
      </c>
      <c r="F202" s="55">
        <v>13.38</v>
      </c>
      <c r="G202" s="55">
        <v>7.577</v>
      </c>
      <c r="H202" s="55">
        <v>13.72</v>
      </c>
      <c r="I202" s="55">
        <v>7.577</v>
      </c>
      <c r="J202" s="55">
        <v>13.88</v>
      </c>
      <c r="K202" s="55">
        <v>7.577</v>
      </c>
      <c r="L202" s="55">
        <v>13.48</v>
      </c>
      <c r="M202" s="55">
        <v>7.577</v>
      </c>
      <c r="N202" s="55">
        <v>14.35</v>
      </c>
      <c r="O202" s="55">
        <v>7.577</v>
      </c>
      <c r="P202" s="55">
        <v>13.93</v>
      </c>
      <c r="Q202" s="55">
        <v>7.577</v>
      </c>
      <c r="R202" s="55">
        <v>15</v>
      </c>
      <c r="S202" s="55">
        <v>7.577</v>
      </c>
      <c r="T202" s="55">
        <v>13.33</v>
      </c>
      <c r="U202" s="55">
        <v>7.577</v>
      </c>
      <c r="V202" s="55">
        <v>13.22</v>
      </c>
      <c r="W202" s="55">
        <v>7.577</v>
      </c>
      <c r="X202" s="55">
        <v>13.18</v>
      </c>
      <c r="Y202" s="55">
        <v>7.577</v>
      </c>
      <c r="Z202" s="55">
        <v>13.12</v>
      </c>
      <c r="AA202" s="55">
        <v>7.577</v>
      </c>
      <c r="AB202" s="55">
        <v>12.8</v>
      </c>
      <c r="AC202" s="55">
        <v>7.577</v>
      </c>
      <c r="AD202" s="55">
        <v>12.77</v>
      </c>
      <c r="AE202" s="55">
        <v>7.577</v>
      </c>
      <c r="AF202" s="55">
        <v>12.17</v>
      </c>
    </row>
    <row r="203" spans="1:32" ht="15.75" customHeight="1">
      <c r="A203" s="55">
        <v>8.2880000000000003</v>
      </c>
      <c r="B203" s="55">
        <v>17.32</v>
      </c>
      <c r="C203" s="55">
        <v>8.2880000000000003</v>
      </c>
      <c r="D203" s="55">
        <v>14.57</v>
      </c>
      <c r="E203" s="55">
        <v>8.2899999999999991</v>
      </c>
      <c r="F203" s="55">
        <v>14.72</v>
      </c>
      <c r="G203" s="55">
        <v>8.2880000000000003</v>
      </c>
      <c r="H203" s="55">
        <v>14.77</v>
      </c>
      <c r="I203" s="55">
        <v>8.2880000000000003</v>
      </c>
      <c r="J203" s="55">
        <v>15.05</v>
      </c>
      <c r="K203" s="55">
        <v>8.2880000000000003</v>
      </c>
      <c r="L203" s="55">
        <v>14.95</v>
      </c>
      <c r="M203" s="55">
        <v>8.2880000000000003</v>
      </c>
      <c r="N203" s="55">
        <v>15.38</v>
      </c>
      <c r="O203" s="55">
        <v>8.2880000000000003</v>
      </c>
      <c r="P203" s="55">
        <v>15.07</v>
      </c>
      <c r="Q203" s="55">
        <v>8.2880000000000003</v>
      </c>
      <c r="R203" s="55">
        <v>16.05</v>
      </c>
      <c r="S203" s="55">
        <v>8.2880000000000003</v>
      </c>
      <c r="T203" s="55">
        <v>14.73</v>
      </c>
      <c r="U203" s="55">
        <v>8.2880000000000003</v>
      </c>
      <c r="V203" s="55">
        <v>14.3</v>
      </c>
      <c r="W203" s="55">
        <v>8.2880000000000003</v>
      </c>
      <c r="X203" s="55">
        <v>14.45</v>
      </c>
      <c r="Y203" s="55">
        <v>8.2880000000000003</v>
      </c>
      <c r="Z203" s="55">
        <v>14.08</v>
      </c>
      <c r="AA203" s="55">
        <v>8.2880000000000003</v>
      </c>
      <c r="AB203" s="55">
        <v>13.65</v>
      </c>
      <c r="AC203" s="55">
        <v>8.2880000000000003</v>
      </c>
      <c r="AD203" s="55">
        <v>13.7</v>
      </c>
      <c r="AE203" s="55">
        <v>8.2880000000000003</v>
      </c>
      <c r="AF203" s="55">
        <v>12.9</v>
      </c>
    </row>
    <row r="204" spans="1:32" ht="15.75" customHeight="1">
      <c r="A204" s="55">
        <v>7.1109999999999998</v>
      </c>
      <c r="B204" s="55">
        <v>15.13</v>
      </c>
      <c r="C204" s="55">
        <v>7.1109999999999998</v>
      </c>
      <c r="D204" s="55">
        <v>12.3</v>
      </c>
      <c r="E204" s="55">
        <v>7.11</v>
      </c>
      <c r="F204" s="55">
        <v>12.37</v>
      </c>
      <c r="G204" s="55">
        <v>7.1109999999999998</v>
      </c>
      <c r="H204" s="55">
        <v>12.67</v>
      </c>
      <c r="I204" s="55">
        <v>7.1109999999999998</v>
      </c>
      <c r="J204" s="55">
        <v>12.75</v>
      </c>
      <c r="K204" s="55">
        <v>7.1109999999999998</v>
      </c>
      <c r="L204" s="55">
        <v>12.52</v>
      </c>
      <c r="M204" s="55">
        <v>7.1109999999999998</v>
      </c>
      <c r="N204" s="55">
        <v>13.18</v>
      </c>
      <c r="O204" s="55">
        <v>7.1109999999999998</v>
      </c>
      <c r="P204" s="55">
        <v>12.92</v>
      </c>
      <c r="Q204" s="55">
        <v>7.1109999999999998</v>
      </c>
      <c r="R204" s="55">
        <v>13.83</v>
      </c>
      <c r="S204" s="55">
        <v>7.1109999999999998</v>
      </c>
      <c r="T204" s="55">
        <v>12.27</v>
      </c>
      <c r="U204" s="55">
        <v>7.1109999999999998</v>
      </c>
      <c r="V204" s="55">
        <v>12.15</v>
      </c>
      <c r="W204" s="55">
        <v>7.1109999999999998</v>
      </c>
      <c r="X204" s="55">
        <v>12.07</v>
      </c>
      <c r="Y204" s="55">
        <v>7.1109999999999998</v>
      </c>
      <c r="Z204" s="55">
        <v>12.07</v>
      </c>
      <c r="AA204" s="55">
        <v>7.1109999999999998</v>
      </c>
      <c r="AB204" s="55">
        <v>11.63</v>
      </c>
      <c r="AC204" s="55">
        <v>7.1109999999999998</v>
      </c>
      <c r="AD204" s="55">
        <v>11.63</v>
      </c>
      <c r="AE204" s="55">
        <v>7.1109999999999998</v>
      </c>
      <c r="AF204" s="55">
        <v>11.03</v>
      </c>
    </row>
    <row r="205" spans="1:32" ht="15.75" customHeight="1">
      <c r="A205" s="55">
        <v>7.1580000000000004</v>
      </c>
      <c r="B205" s="55">
        <v>15.48</v>
      </c>
      <c r="C205" s="55">
        <v>7.1580000000000004</v>
      </c>
      <c r="D205" s="55">
        <v>12.68</v>
      </c>
      <c r="E205" s="55">
        <v>7.16</v>
      </c>
      <c r="F205" s="55">
        <v>12.7</v>
      </c>
      <c r="G205" s="55">
        <v>7.1580000000000004</v>
      </c>
      <c r="H205" s="55">
        <v>13</v>
      </c>
      <c r="I205" s="55">
        <v>7.1580000000000004</v>
      </c>
      <c r="J205" s="55">
        <v>13.17</v>
      </c>
      <c r="K205" s="55">
        <v>7.1580000000000004</v>
      </c>
      <c r="L205" s="55">
        <v>12.92</v>
      </c>
      <c r="M205" s="55">
        <v>7.1580000000000004</v>
      </c>
      <c r="N205" s="55">
        <v>13.75</v>
      </c>
      <c r="O205" s="55">
        <v>7.1580000000000004</v>
      </c>
      <c r="P205" s="55">
        <v>13.18</v>
      </c>
      <c r="Q205" s="55">
        <v>7.1580000000000004</v>
      </c>
      <c r="R205" s="55">
        <v>14.18</v>
      </c>
      <c r="S205" s="55">
        <v>7.1580000000000004</v>
      </c>
      <c r="T205" s="55">
        <v>12.73</v>
      </c>
      <c r="U205" s="55">
        <v>7.1580000000000004</v>
      </c>
      <c r="V205" s="55">
        <v>12.45</v>
      </c>
      <c r="W205" s="55">
        <v>7.1580000000000004</v>
      </c>
      <c r="X205" s="55">
        <v>12.55</v>
      </c>
      <c r="Y205" s="55">
        <v>7.1580000000000004</v>
      </c>
      <c r="Z205" s="55">
        <v>12.45</v>
      </c>
      <c r="AA205" s="55">
        <v>7.1580000000000004</v>
      </c>
      <c r="AB205" s="55">
        <v>12</v>
      </c>
      <c r="AC205" s="55">
        <v>7.1580000000000004</v>
      </c>
      <c r="AD205" s="55">
        <v>11.97</v>
      </c>
      <c r="AE205" s="55">
        <v>7.1580000000000004</v>
      </c>
      <c r="AF205" s="55">
        <v>11.4</v>
      </c>
    </row>
    <row r="206" spans="1:32" ht="15.75" customHeight="1">
      <c r="A206" s="55">
        <v>5.5369999999999999</v>
      </c>
      <c r="B206" s="55">
        <v>7.1</v>
      </c>
      <c r="C206" s="55">
        <v>5.5369999999999999</v>
      </c>
      <c r="D206" s="55">
        <v>6.93</v>
      </c>
      <c r="E206" s="55">
        <v>5.54</v>
      </c>
      <c r="F206" s="55">
        <v>6.73</v>
      </c>
      <c r="G206" s="55">
        <v>5.5369999999999999</v>
      </c>
      <c r="H206" s="55">
        <v>7.17</v>
      </c>
      <c r="I206" s="55">
        <v>5.5369999999999999</v>
      </c>
      <c r="J206" s="55">
        <v>6.85</v>
      </c>
      <c r="K206" s="55">
        <v>5.5369999999999999</v>
      </c>
      <c r="L206" s="55">
        <v>7.1</v>
      </c>
      <c r="M206" s="55">
        <v>5.5369999999999999</v>
      </c>
      <c r="N206" s="55">
        <v>7.02</v>
      </c>
      <c r="O206" s="55">
        <v>5.5369999999999999</v>
      </c>
      <c r="P206" s="55">
        <v>6.95</v>
      </c>
      <c r="Q206" s="55">
        <v>5.5369999999999999</v>
      </c>
      <c r="R206" s="55">
        <v>7.3</v>
      </c>
      <c r="S206" s="55">
        <v>5.5369999999999999</v>
      </c>
      <c r="T206" s="55">
        <v>6.8</v>
      </c>
      <c r="U206" s="55">
        <v>5.5369999999999999</v>
      </c>
      <c r="V206" s="55">
        <v>7.02</v>
      </c>
      <c r="W206" s="55">
        <v>5.5369999999999999</v>
      </c>
      <c r="X206" s="55">
        <v>7.05</v>
      </c>
      <c r="Y206" s="55">
        <v>5.5369999999999999</v>
      </c>
      <c r="Z206" s="55">
        <v>7.02</v>
      </c>
      <c r="AA206" s="55">
        <v>5.5369999999999999</v>
      </c>
      <c r="AB206" s="55">
        <v>6.85</v>
      </c>
      <c r="AC206" s="55">
        <v>5.5369999999999999</v>
      </c>
      <c r="AD206" s="55">
        <v>6.93</v>
      </c>
      <c r="AE206" s="55">
        <v>5.5369999999999999</v>
      </c>
      <c r="AF206" s="55">
        <v>6.45</v>
      </c>
    </row>
    <row r="207" spans="1:32" ht="15.75" customHeight="1">
      <c r="A207" s="55">
        <v>4.9619999999999997</v>
      </c>
      <c r="B207" s="55">
        <v>6.77</v>
      </c>
      <c r="C207" s="55">
        <v>4.9619999999999997</v>
      </c>
      <c r="D207" s="55">
        <v>6.68</v>
      </c>
      <c r="E207" s="55">
        <v>4.96</v>
      </c>
      <c r="F207" s="55">
        <v>6.63</v>
      </c>
      <c r="G207" s="55">
        <v>4.9619999999999997</v>
      </c>
      <c r="H207" s="55">
        <v>6.97</v>
      </c>
      <c r="I207" s="55">
        <v>4.9619999999999997</v>
      </c>
      <c r="J207" s="55">
        <v>6.75</v>
      </c>
      <c r="K207" s="55">
        <v>4.9619999999999997</v>
      </c>
      <c r="L207" s="55">
        <v>6.95</v>
      </c>
      <c r="M207" s="55">
        <v>4.9619999999999997</v>
      </c>
      <c r="N207" s="55">
        <v>6.92</v>
      </c>
      <c r="O207" s="55">
        <v>4.9619999999999997</v>
      </c>
      <c r="P207" s="55">
        <v>6.88</v>
      </c>
      <c r="Q207" s="55">
        <v>4.9619999999999997</v>
      </c>
      <c r="R207" s="55">
        <v>7.32</v>
      </c>
      <c r="S207" s="55">
        <v>4.9619999999999997</v>
      </c>
      <c r="T207" s="55">
        <v>6.68</v>
      </c>
      <c r="U207" s="55">
        <v>4.9619999999999997</v>
      </c>
      <c r="V207" s="55">
        <v>7.3</v>
      </c>
      <c r="W207" s="55">
        <v>4.9619999999999997</v>
      </c>
      <c r="X207" s="55">
        <v>6.87</v>
      </c>
      <c r="Y207" s="55">
        <v>4.9619999999999997</v>
      </c>
      <c r="Z207" s="55">
        <v>6.77</v>
      </c>
      <c r="AA207" s="55">
        <v>4.9619999999999997</v>
      </c>
      <c r="AB207" s="55">
        <v>6.65</v>
      </c>
      <c r="AC207" s="55">
        <v>4.9619999999999997</v>
      </c>
      <c r="AD207" s="55">
        <v>6.75</v>
      </c>
      <c r="AE207" s="55">
        <v>4.9619999999999997</v>
      </c>
      <c r="AF207" s="55">
        <v>6.23</v>
      </c>
    </row>
    <row r="208" spans="1:32" ht="15.75" customHeight="1">
      <c r="A208" s="55">
        <v>5.54</v>
      </c>
      <c r="B208" s="55">
        <v>9.57</v>
      </c>
      <c r="C208" s="55">
        <v>5.54</v>
      </c>
      <c r="D208" s="55">
        <v>9.57</v>
      </c>
      <c r="E208" s="55">
        <v>5.54</v>
      </c>
      <c r="F208" s="55">
        <v>9.27</v>
      </c>
      <c r="G208" s="55">
        <v>5.54</v>
      </c>
      <c r="H208" s="55">
        <v>9.7200000000000006</v>
      </c>
      <c r="I208" s="55">
        <v>5.54</v>
      </c>
      <c r="J208" s="55">
        <v>9.57</v>
      </c>
      <c r="K208" s="55">
        <v>5.54</v>
      </c>
      <c r="L208" s="55">
        <v>10.43</v>
      </c>
      <c r="M208" s="55">
        <v>5.54</v>
      </c>
      <c r="N208" s="55">
        <v>9.67</v>
      </c>
      <c r="O208" s="55">
        <v>5.54</v>
      </c>
      <c r="P208" s="55">
        <v>9.6199999999999992</v>
      </c>
      <c r="Q208" s="55">
        <v>5.54</v>
      </c>
      <c r="R208" s="55">
        <v>10.32</v>
      </c>
      <c r="S208" s="55">
        <v>5.54</v>
      </c>
      <c r="T208" s="55">
        <v>9.68</v>
      </c>
      <c r="U208" s="55">
        <v>5.54</v>
      </c>
      <c r="V208" s="55">
        <v>10</v>
      </c>
      <c r="W208" s="55">
        <v>5.54</v>
      </c>
      <c r="X208" s="55">
        <v>9.85</v>
      </c>
      <c r="Y208" s="55">
        <v>5.54</v>
      </c>
      <c r="Z208" s="55">
        <v>9.67</v>
      </c>
      <c r="AA208" s="55">
        <v>5.54</v>
      </c>
      <c r="AB208" s="55">
        <v>9.1</v>
      </c>
      <c r="AC208" s="55">
        <v>5.54</v>
      </c>
      <c r="AD208" s="55">
        <v>9.3699999999999992</v>
      </c>
      <c r="AE208" s="55">
        <v>5.54</v>
      </c>
      <c r="AF208" s="55">
        <v>8.6999999999999993</v>
      </c>
    </row>
    <row r="209" spans="1:32" ht="15.75" customHeight="1">
      <c r="A209" s="55">
        <v>5.7610000000000001</v>
      </c>
      <c r="B209" s="55">
        <v>9.0299999999999994</v>
      </c>
      <c r="C209" s="55">
        <v>5.7610000000000001</v>
      </c>
      <c r="D209" s="55">
        <v>9.25</v>
      </c>
      <c r="E209" s="55">
        <v>5.76</v>
      </c>
      <c r="F209" s="55">
        <v>8.9700000000000006</v>
      </c>
      <c r="G209" s="55">
        <v>5.7610000000000001</v>
      </c>
      <c r="H209" s="55">
        <v>9.17</v>
      </c>
      <c r="I209" s="55">
        <v>5.7610000000000001</v>
      </c>
      <c r="J209" s="55">
        <v>9.2200000000000006</v>
      </c>
      <c r="K209" s="55">
        <v>5.7610000000000001</v>
      </c>
      <c r="L209" s="55">
        <v>9.4499999999999993</v>
      </c>
      <c r="M209" s="55">
        <v>5.7610000000000001</v>
      </c>
      <c r="N209" s="55">
        <v>9.32</v>
      </c>
      <c r="O209" s="55">
        <v>5.7610000000000001</v>
      </c>
      <c r="P209" s="55">
        <v>9.07</v>
      </c>
      <c r="Q209" s="55">
        <v>5.7610000000000001</v>
      </c>
      <c r="R209" s="55">
        <v>9.77</v>
      </c>
      <c r="S209" s="55">
        <v>5.7610000000000001</v>
      </c>
      <c r="T209" s="55">
        <v>9.0299999999999994</v>
      </c>
      <c r="U209" s="55">
        <v>5.7610000000000001</v>
      </c>
      <c r="V209" s="55">
        <v>9.18</v>
      </c>
      <c r="W209" s="55">
        <v>5.7610000000000001</v>
      </c>
      <c r="X209" s="55">
        <v>9.42</v>
      </c>
      <c r="Y209" s="55">
        <v>5.7610000000000001</v>
      </c>
      <c r="Z209" s="55">
        <v>9.07</v>
      </c>
      <c r="AA209" s="55">
        <v>5.7610000000000001</v>
      </c>
      <c r="AB209" s="55">
        <v>8.8800000000000008</v>
      </c>
      <c r="AC209" s="55">
        <v>5.7610000000000001</v>
      </c>
      <c r="AD209" s="55">
        <v>8.8800000000000008</v>
      </c>
      <c r="AE209" s="55">
        <v>5.7610000000000001</v>
      </c>
      <c r="AF209" s="55">
        <v>8.1999999999999993</v>
      </c>
    </row>
    <row r="210" spans="1:32" ht="15.75" customHeight="1">
      <c r="A210" s="55">
        <v>4.5579999999999998</v>
      </c>
      <c r="B210" s="55">
        <v>7.72</v>
      </c>
      <c r="C210" s="55">
        <v>4.5579999999999998</v>
      </c>
      <c r="D210" s="55">
        <v>7.63</v>
      </c>
      <c r="E210" s="55">
        <v>4.5599999999999996</v>
      </c>
      <c r="F210" s="55">
        <v>7.63</v>
      </c>
      <c r="G210" s="55">
        <v>4.5579999999999998</v>
      </c>
      <c r="H210" s="55">
        <v>8.0500000000000007</v>
      </c>
      <c r="I210" s="55">
        <v>4.5579999999999998</v>
      </c>
      <c r="J210" s="55">
        <v>8</v>
      </c>
      <c r="K210" s="55">
        <v>4.5579999999999998</v>
      </c>
      <c r="L210" s="55">
        <v>8.1300000000000008</v>
      </c>
      <c r="M210" s="55">
        <v>4.5579999999999998</v>
      </c>
      <c r="N210" s="55">
        <v>7.98</v>
      </c>
      <c r="O210" s="55">
        <v>4.5579999999999998</v>
      </c>
      <c r="P210" s="55">
        <v>7.68</v>
      </c>
      <c r="Q210" s="55">
        <v>4.5579999999999998</v>
      </c>
      <c r="R210" s="55">
        <v>7.8</v>
      </c>
      <c r="S210" s="55">
        <v>4.5579999999999998</v>
      </c>
      <c r="T210" s="55">
        <v>7.43</v>
      </c>
      <c r="U210" s="55">
        <v>4.5579999999999998</v>
      </c>
      <c r="V210" s="55">
        <v>7.72</v>
      </c>
      <c r="W210" s="55">
        <v>4.5579999999999998</v>
      </c>
      <c r="X210" s="55">
        <v>7.8</v>
      </c>
      <c r="Y210" s="55">
        <v>4.5579999999999998</v>
      </c>
      <c r="Z210" s="55">
        <v>7.7</v>
      </c>
      <c r="AA210" s="55">
        <v>4.5579999999999998</v>
      </c>
      <c r="AB210" s="55">
        <v>7.58</v>
      </c>
      <c r="AC210" s="55">
        <v>4.5579999999999998</v>
      </c>
      <c r="AD210" s="55">
        <v>7.38</v>
      </c>
      <c r="AE210" s="55">
        <v>4.5579999999999998</v>
      </c>
      <c r="AF210" s="55">
        <v>7.1</v>
      </c>
    </row>
    <row r="211" spans="1:32" ht="15.75" customHeight="1">
      <c r="A211" s="55">
        <v>3.6219999999999999</v>
      </c>
      <c r="B211" s="55">
        <v>5.68</v>
      </c>
      <c r="C211" s="55">
        <v>3.6219999999999999</v>
      </c>
      <c r="D211" s="55">
        <v>5.97</v>
      </c>
      <c r="E211" s="55">
        <v>3.62</v>
      </c>
      <c r="F211" s="55">
        <v>5.92</v>
      </c>
      <c r="G211" s="55">
        <v>3.6219999999999999</v>
      </c>
      <c r="H211" s="55">
        <v>6.32</v>
      </c>
      <c r="I211" s="55">
        <v>3.6219999999999999</v>
      </c>
      <c r="J211" s="55">
        <v>6.27</v>
      </c>
      <c r="K211" s="55">
        <v>3.806</v>
      </c>
      <c r="L211" s="55">
        <v>6.37</v>
      </c>
      <c r="M211" s="55">
        <v>3.6219999999999999</v>
      </c>
      <c r="N211" s="55">
        <v>6.33</v>
      </c>
      <c r="O211" s="55">
        <v>3.6219999999999999</v>
      </c>
      <c r="P211" s="55">
        <v>6</v>
      </c>
      <c r="Q211" s="55">
        <v>3.6219999999999999</v>
      </c>
      <c r="R211" s="55">
        <v>5.97</v>
      </c>
      <c r="S211" s="55">
        <v>3.6219999999999999</v>
      </c>
      <c r="T211" s="55">
        <v>5.8</v>
      </c>
      <c r="U211" s="55">
        <v>3.6219999999999999</v>
      </c>
      <c r="V211" s="55">
        <v>6.1</v>
      </c>
      <c r="W211" s="55">
        <v>3.6219999999999999</v>
      </c>
      <c r="X211" s="55">
        <v>6.13</v>
      </c>
      <c r="Y211" s="55">
        <v>3.6219999999999999</v>
      </c>
      <c r="Z211" s="55">
        <v>6.03</v>
      </c>
      <c r="AA211" s="55">
        <v>3.6219999999999999</v>
      </c>
      <c r="AB211" s="55">
        <v>5.92</v>
      </c>
      <c r="AC211" s="55">
        <v>3.6219999999999999</v>
      </c>
      <c r="AD211" s="55">
        <v>5.82</v>
      </c>
      <c r="AE211" s="55">
        <v>3.6219999999999999</v>
      </c>
      <c r="AF211" s="55">
        <v>5.48</v>
      </c>
    </row>
    <row r="212" spans="1:32" ht="15.75" customHeight="1">
      <c r="A212" s="55">
        <v>5.65</v>
      </c>
      <c r="B212" s="55">
        <v>8.77</v>
      </c>
      <c r="C212" s="55">
        <v>5.65</v>
      </c>
      <c r="D212" s="55">
        <v>8.92</v>
      </c>
      <c r="E212" s="55">
        <v>5.65</v>
      </c>
      <c r="F212" s="55">
        <v>8.6</v>
      </c>
      <c r="G212" s="55">
        <v>5.65</v>
      </c>
      <c r="H212" s="55">
        <v>8.9</v>
      </c>
      <c r="I212" s="55">
        <v>5.65</v>
      </c>
      <c r="J212" s="55">
        <v>8.73</v>
      </c>
      <c r="K212" s="55">
        <v>5.65</v>
      </c>
      <c r="L212" s="55">
        <v>9.0299999999999994</v>
      </c>
      <c r="M212" s="55">
        <v>5.65</v>
      </c>
      <c r="N212" s="55">
        <v>8.85</v>
      </c>
      <c r="O212" s="55">
        <v>5.65</v>
      </c>
      <c r="P212" s="55">
        <v>8.8000000000000007</v>
      </c>
      <c r="Q212" s="55">
        <v>5.65</v>
      </c>
      <c r="R212" s="55">
        <v>9.3000000000000007</v>
      </c>
      <c r="S212" s="55">
        <v>5.65</v>
      </c>
      <c r="T212" s="55">
        <v>8.68</v>
      </c>
      <c r="U212" s="55">
        <v>5.65</v>
      </c>
      <c r="V212" s="55">
        <v>8.8699999999999992</v>
      </c>
      <c r="W212" s="55">
        <v>5.65</v>
      </c>
      <c r="X212" s="55">
        <v>8.9499999999999993</v>
      </c>
      <c r="Y212" s="55">
        <v>5.65</v>
      </c>
      <c r="Z212" s="55">
        <v>8.73</v>
      </c>
      <c r="AA212" s="55">
        <v>5.65</v>
      </c>
      <c r="AB212" s="55">
        <v>8.57</v>
      </c>
      <c r="AC212" s="55">
        <v>5.65</v>
      </c>
      <c r="AD212" s="55">
        <v>8.68</v>
      </c>
      <c r="AE212" s="55">
        <v>5.65</v>
      </c>
      <c r="AF212" s="55">
        <v>8.0500000000000007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998"/>
  <sheetViews>
    <sheetView workbookViewId="0">
      <selection activeCell="A8" sqref="A8"/>
    </sheetView>
  </sheetViews>
  <sheetFormatPr defaultColWidth="12.6640625" defaultRowHeight="15.75" customHeight="1"/>
  <cols>
    <col min="1" max="16384" width="12.6640625" style="50"/>
  </cols>
  <sheetData>
    <row r="1" spans="1:32" s="51" customFormat="1" ht="15.75" customHeight="1">
      <c r="A1" s="51" t="s">
        <v>539</v>
      </c>
      <c r="B1" s="51" t="s">
        <v>535</v>
      </c>
      <c r="C1" s="51" t="s">
        <v>552</v>
      </c>
      <c r="D1" s="51" t="s">
        <v>536</v>
      </c>
      <c r="E1" s="51" t="s">
        <v>553</v>
      </c>
      <c r="F1" s="51" t="s">
        <v>537</v>
      </c>
      <c r="G1" s="51" t="s">
        <v>554</v>
      </c>
      <c r="H1" s="51" t="s">
        <v>540</v>
      </c>
      <c r="I1" s="51" t="s">
        <v>556</v>
      </c>
      <c r="J1" s="51" t="s">
        <v>541</v>
      </c>
      <c r="K1" s="51" t="s">
        <v>555</v>
      </c>
      <c r="L1" s="51" t="s">
        <v>542</v>
      </c>
      <c r="M1" s="51" t="s">
        <v>557</v>
      </c>
      <c r="N1" s="51" t="s">
        <v>543</v>
      </c>
      <c r="O1" s="51" t="s">
        <v>558</v>
      </c>
      <c r="P1" s="51" t="s">
        <v>544</v>
      </c>
      <c r="Q1" s="51" t="s">
        <v>559</v>
      </c>
      <c r="R1" s="51" t="s">
        <v>545</v>
      </c>
      <c r="S1" s="51" t="s">
        <v>560</v>
      </c>
      <c r="T1" s="51" t="s">
        <v>546</v>
      </c>
      <c r="U1" s="51" t="s">
        <v>561</v>
      </c>
      <c r="V1" s="51" t="s">
        <v>547</v>
      </c>
      <c r="W1" s="51" t="s">
        <v>562</v>
      </c>
      <c r="X1" s="51" t="s">
        <v>538</v>
      </c>
      <c r="Y1" s="51" t="s">
        <v>563</v>
      </c>
      <c r="Z1" s="51" t="s">
        <v>548</v>
      </c>
      <c r="AA1" s="51" t="s">
        <v>564</v>
      </c>
      <c r="AB1" s="51" t="s">
        <v>549</v>
      </c>
      <c r="AC1" s="51" t="s">
        <v>565</v>
      </c>
      <c r="AD1" s="51" t="s">
        <v>550</v>
      </c>
      <c r="AE1" s="51" t="s">
        <v>566</v>
      </c>
      <c r="AF1" s="51" t="s">
        <v>551</v>
      </c>
    </row>
    <row r="2" spans="1:32" ht="15.75" customHeight="1">
      <c r="A2" s="54">
        <v>8.6690000000000005</v>
      </c>
      <c r="B2" s="54">
        <v>9.82</v>
      </c>
      <c r="C2" s="56">
        <v>8.6690000000000005</v>
      </c>
      <c r="D2" s="54">
        <v>8.8699999999999992</v>
      </c>
      <c r="E2" s="54">
        <v>8.6690000000000005</v>
      </c>
      <c r="F2" s="54">
        <v>9.33</v>
      </c>
      <c r="G2" s="54">
        <v>8.6690000000000005</v>
      </c>
      <c r="H2" s="54">
        <v>9.9499999999999993</v>
      </c>
      <c r="I2" s="54">
        <v>8.6690000000000005</v>
      </c>
      <c r="J2" s="54">
        <v>9.8800000000000008</v>
      </c>
      <c r="K2" s="54">
        <v>8.6690000000000005</v>
      </c>
      <c r="L2" s="54">
        <v>10.02</v>
      </c>
      <c r="M2" s="54">
        <v>8.6690000000000005</v>
      </c>
      <c r="N2" s="54">
        <v>10.58</v>
      </c>
      <c r="O2" s="54">
        <v>8.6690000000000005</v>
      </c>
      <c r="P2" s="54">
        <v>9.3699999999999992</v>
      </c>
      <c r="Q2" s="54">
        <v>8.6690000000000005</v>
      </c>
      <c r="R2" s="54">
        <v>11.17</v>
      </c>
      <c r="S2" s="54">
        <v>8.6690000000000005</v>
      </c>
      <c r="T2" s="54">
        <v>9.82</v>
      </c>
      <c r="U2" s="54">
        <v>8.6690000000000005</v>
      </c>
      <c r="V2" s="54">
        <v>9.8699999999999992</v>
      </c>
      <c r="W2" s="56">
        <v>8.6690000000000005</v>
      </c>
      <c r="X2" s="54">
        <v>9.82</v>
      </c>
      <c r="Y2" s="53">
        <v>8.6690000000000005</v>
      </c>
      <c r="Z2" s="53">
        <v>9.32</v>
      </c>
      <c r="AA2" s="54">
        <v>8.6690000000000005</v>
      </c>
      <c r="AB2" s="54">
        <v>9.1199999999999992</v>
      </c>
      <c r="AC2" s="54">
        <v>8.6690000000000005</v>
      </c>
      <c r="AD2" s="54">
        <v>8.9</v>
      </c>
      <c r="AE2" s="54">
        <v>8.6690000000000005</v>
      </c>
      <c r="AF2" s="54">
        <v>8.65</v>
      </c>
    </row>
    <row r="3" spans="1:32" ht="15.75" customHeight="1">
      <c r="A3" s="54">
        <v>8.1709999999999994</v>
      </c>
      <c r="B3" s="54">
        <v>10.199999999999999</v>
      </c>
      <c r="C3" s="56">
        <v>8.1709999999999994</v>
      </c>
      <c r="D3" s="54">
        <v>9.48</v>
      </c>
      <c r="E3" s="54">
        <v>8.1709999999999994</v>
      </c>
      <c r="F3" s="54">
        <v>9.93</v>
      </c>
      <c r="G3" s="54">
        <v>8.1709999999999994</v>
      </c>
      <c r="H3" s="54">
        <v>10.47</v>
      </c>
      <c r="I3" s="54">
        <v>8.0939999999999994</v>
      </c>
      <c r="J3" s="54">
        <v>9.75</v>
      </c>
      <c r="K3" s="54">
        <v>8.0939999999999994</v>
      </c>
      <c r="L3" s="54">
        <v>9.8000000000000007</v>
      </c>
      <c r="M3" s="54">
        <v>8.0939999999999994</v>
      </c>
      <c r="N3" s="54">
        <v>10.52</v>
      </c>
      <c r="O3" s="54">
        <v>8.0939999999999994</v>
      </c>
      <c r="P3" s="54">
        <v>9.2200000000000006</v>
      </c>
      <c r="Q3" s="54">
        <v>8.1709999999999994</v>
      </c>
      <c r="R3" s="54">
        <v>11.87</v>
      </c>
      <c r="S3" s="54">
        <v>8.1709999999999994</v>
      </c>
      <c r="T3" s="54">
        <v>10.45</v>
      </c>
      <c r="U3" s="54">
        <v>8.1709999999999994</v>
      </c>
      <c r="V3" s="54">
        <v>10.55</v>
      </c>
      <c r="W3" s="56">
        <v>8.1709999999999994</v>
      </c>
      <c r="X3" s="54">
        <v>10.48</v>
      </c>
      <c r="Y3" s="53">
        <v>8.0939999999999994</v>
      </c>
      <c r="Z3" s="53">
        <v>9.0500000000000007</v>
      </c>
      <c r="AA3" s="54">
        <v>8.1709999999999994</v>
      </c>
      <c r="AB3" s="54">
        <v>9.57</v>
      </c>
      <c r="AC3" s="54">
        <v>8.1709999999999994</v>
      </c>
      <c r="AD3" s="54">
        <v>9.35</v>
      </c>
      <c r="AE3" s="54">
        <v>8.1709999999999994</v>
      </c>
      <c r="AF3" s="54">
        <v>9.2200000000000006</v>
      </c>
    </row>
    <row r="4" spans="1:32" ht="15.75" customHeight="1">
      <c r="A4" s="54">
        <v>8.6440000000000001</v>
      </c>
      <c r="B4" s="54">
        <v>11.92</v>
      </c>
      <c r="C4" s="56">
        <v>8.6440000000000001</v>
      </c>
      <c r="D4" s="54">
        <v>11.65</v>
      </c>
      <c r="E4" s="54">
        <v>8.6440000000000001</v>
      </c>
      <c r="F4" s="54">
        <v>11.77</v>
      </c>
      <c r="G4" s="54">
        <v>8.6440000000000001</v>
      </c>
      <c r="H4" s="54">
        <v>12.7</v>
      </c>
      <c r="I4" s="54">
        <v>8.6440000000000001</v>
      </c>
      <c r="J4" s="54">
        <v>12.22</v>
      </c>
      <c r="K4" s="54">
        <v>8.6440000000000001</v>
      </c>
      <c r="L4" s="54">
        <v>12.8</v>
      </c>
      <c r="M4" s="54">
        <v>8.6440000000000001</v>
      </c>
      <c r="N4" s="54">
        <v>12.92</v>
      </c>
      <c r="O4" s="54">
        <v>8.6440000000000001</v>
      </c>
      <c r="P4" s="54">
        <v>11.7</v>
      </c>
      <c r="Q4" s="54">
        <v>8.6440000000000001</v>
      </c>
      <c r="R4" s="54">
        <v>13.53</v>
      </c>
      <c r="S4" s="54">
        <v>8.6440000000000001</v>
      </c>
      <c r="T4" s="54">
        <v>12.02</v>
      </c>
      <c r="U4" s="54">
        <v>8.6440000000000001</v>
      </c>
      <c r="V4" s="54">
        <v>12.18</v>
      </c>
      <c r="W4" s="56">
        <v>8.6440000000000001</v>
      </c>
      <c r="X4" s="54">
        <v>12.28</v>
      </c>
      <c r="Y4" s="53">
        <v>8.6440000000000001</v>
      </c>
      <c r="Z4" s="53">
        <v>11.77</v>
      </c>
      <c r="AA4" s="54">
        <v>8.6440000000000001</v>
      </c>
      <c r="AB4" s="54">
        <v>11.3</v>
      </c>
      <c r="AC4" s="54">
        <v>8.6440000000000001</v>
      </c>
      <c r="AD4" s="54">
        <v>10.92</v>
      </c>
      <c r="AE4" s="54">
        <v>8.6440000000000001</v>
      </c>
      <c r="AF4" s="54">
        <v>11.02</v>
      </c>
    </row>
    <row r="5" spans="1:32" ht="15.75" customHeight="1">
      <c r="A5" s="54">
        <v>8.7889999999999997</v>
      </c>
      <c r="B5" s="54">
        <v>12.47</v>
      </c>
      <c r="C5" s="56">
        <v>8.7889999999999997</v>
      </c>
      <c r="D5" s="54">
        <v>11.68</v>
      </c>
      <c r="E5" s="54">
        <v>8.7889999999999997</v>
      </c>
      <c r="F5" s="54">
        <v>12.08</v>
      </c>
      <c r="G5" s="54">
        <v>8.7889999999999997</v>
      </c>
      <c r="H5" s="54">
        <v>12.68</v>
      </c>
      <c r="I5" s="54">
        <v>8.8930000000000007</v>
      </c>
      <c r="J5" s="54">
        <v>12.05</v>
      </c>
      <c r="K5" s="54">
        <v>8.8930000000000007</v>
      </c>
      <c r="L5" s="54">
        <v>12.4</v>
      </c>
      <c r="M5" s="54">
        <v>8.8930000000000007</v>
      </c>
      <c r="N5" s="54">
        <v>13.15</v>
      </c>
      <c r="O5" s="54">
        <v>8.8930000000000007</v>
      </c>
      <c r="P5" s="54">
        <v>11.48</v>
      </c>
      <c r="Q5" s="54">
        <v>8.7889999999999997</v>
      </c>
      <c r="R5" s="54">
        <v>13.97</v>
      </c>
      <c r="S5" s="54">
        <v>8.7889999999999997</v>
      </c>
      <c r="T5" s="54">
        <v>12.5</v>
      </c>
      <c r="U5" s="54">
        <v>8.7889999999999997</v>
      </c>
      <c r="V5" s="54">
        <v>12.67</v>
      </c>
      <c r="W5" s="56">
        <v>8.7889999999999997</v>
      </c>
      <c r="X5" s="54">
        <v>12.88</v>
      </c>
      <c r="Y5" s="53">
        <v>8.8930000000000007</v>
      </c>
      <c r="Z5" s="53">
        <v>11.37</v>
      </c>
      <c r="AA5" s="54">
        <v>8.7889999999999997</v>
      </c>
      <c r="AB5" s="54">
        <v>11.85</v>
      </c>
      <c r="AC5" s="54">
        <v>8.7889999999999997</v>
      </c>
      <c r="AD5" s="54">
        <v>11.4</v>
      </c>
      <c r="AE5" s="54">
        <v>8.7889999999999997</v>
      </c>
      <c r="AF5" s="54">
        <v>11.42</v>
      </c>
    </row>
    <row r="6" spans="1:32" ht="15.75" customHeight="1">
      <c r="A6" s="54">
        <v>8.3640000000000008</v>
      </c>
      <c r="B6" s="54">
        <v>10.45</v>
      </c>
      <c r="C6" s="56">
        <v>8.3640000000000008</v>
      </c>
      <c r="D6" s="54">
        <v>9.65</v>
      </c>
      <c r="E6" s="54">
        <v>8.3640000000000008</v>
      </c>
      <c r="F6" s="54">
        <v>10.130000000000001</v>
      </c>
      <c r="G6" s="54">
        <v>8.3640000000000008</v>
      </c>
      <c r="H6" s="54">
        <v>10.67</v>
      </c>
      <c r="I6" s="54">
        <v>8.3640000000000008</v>
      </c>
      <c r="J6" s="54">
        <v>10.67</v>
      </c>
      <c r="K6" s="54">
        <v>8.3640000000000008</v>
      </c>
      <c r="L6" s="54">
        <v>10.8</v>
      </c>
      <c r="M6" s="54">
        <v>8.3640000000000008</v>
      </c>
      <c r="N6" s="54">
        <v>11.4</v>
      </c>
      <c r="O6" s="54">
        <v>8.3640000000000008</v>
      </c>
      <c r="P6" s="54">
        <v>10.07</v>
      </c>
      <c r="Q6" s="54">
        <v>8.3640000000000008</v>
      </c>
      <c r="R6" s="54">
        <v>11.82</v>
      </c>
      <c r="S6" s="54">
        <v>8.3640000000000008</v>
      </c>
      <c r="T6" s="54">
        <v>10.52</v>
      </c>
      <c r="U6" s="54">
        <v>8.3640000000000008</v>
      </c>
      <c r="V6" s="54">
        <v>10.68</v>
      </c>
      <c r="W6" s="56">
        <v>8.3640000000000008</v>
      </c>
      <c r="X6" s="54">
        <v>10.73</v>
      </c>
      <c r="Y6" s="53">
        <v>8.3640000000000008</v>
      </c>
      <c r="Z6" s="53">
        <v>10.1</v>
      </c>
      <c r="AA6" s="54">
        <v>8.3640000000000008</v>
      </c>
      <c r="AB6" s="54">
        <v>9.75</v>
      </c>
      <c r="AC6" s="54">
        <v>8.3640000000000008</v>
      </c>
      <c r="AD6" s="54">
        <v>9.48</v>
      </c>
      <c r="AE6" s="54">
        <v>8.3640000000000008</v>
      </c>
      <c r="AF6" s="54">
        <v>9.2799999999999994</v>
      </c>
    </row>
    <row r="7" spans="1:32" ht="15.75" customHeight="1">
      <c r="A7" s="54">
        <v>8.8940000000000001</v>
      </c>
      <c r="B7" s="54">
        <v>11.58</v>
      </c>
      <c r="C7" s="56">
        <v>8.8940000000000001</v>
      </c>
      <c r="D7" s="54">
        <v>10.37</v>
      </c>
      <c r="E7" s="54">
        <v>8.8940000000000001</v>
      </c>
      <c r="F7" s="54">
        <v>10.85</v>
      </c>
      <c r="G7" s="54">
        <v>8.8940000000000001</v>
      </c>
      <c r="H7" s="54">
        <v>11.38</v>
      </c>
      <c r="I7" s="54">
        <v>8.8940000000000001</v>
      </c>
      <c r="J7" s="54">
        <v>11.33</v>
      </c>
      <c r="K7" s="54">
        <v>8.8940000000000001</v>
      </c>
      <c r="L7" s="54">
        <v>11.5</v>
      </c>
      <c r="M7" s="54">
        <v>8.8940000000000001</v>
      </c>
      <c r="N7" s="54">
        <v>12.28</v>
      </c>
      <c r="O7" s="54">
        <v>8.8940000000000001</v>
      </c>
      <c r="P7" s="54">
        <v>11.07</v>
      </c>
      <c r="Q7" s="54">
        <v>8.8940000000000001</v>
      </c>
      <c r="R7" s="54">
        <v>12.85</v>
      </c>
      <c r="S7" s="54">
        <v>8.8940000000000001</v>
      </c>
      <c r="T7" s="54">
        <v>11.13</v>
      </c>
      <c r="U7" s="54">
        <v>8.8940000000000001</v>
      </c>
      <c r="V7" s="54">
        <v>11.4</v>
      </c>
      <c r="W7" s="56">
        <v>8.8940000000000001</v>
      </c>
      <c r="X7" s="54">
        <v>11.33</v>
      </c>
      <c r="Y7" s="53">
        <v>8.8940000000000001</v>
      </c>
      <c r="Z7" s="53">
        <v>10.73</v>
      </c>
      <c r="AA7" s="54">
        <v>8.8940000000000001</v>
      </c>
      <c r="AB7" s="54">
        <v>10.47</v>
      </c>
      <c r="AC7" s="54">
        <v>8.8940000000000001</v>
      </c>
      <c r="AD7" s="54">
        <v>10.17</v>
      </c>
      <c r="AE7" s="54">
        <v>8.8940000000000001</v>
      </c>
      <c r="AF7" s="54">
        <v>10.029999999999999</v>
      </c>
    </row>
    <row r="8" spans="1:32" ht="15.75" customHeight="1">
      <c r="A8" s="54">
        <v>8.6780000000000008</v>
      </c>
      <c r="B8" s="54">
        <v>12.2</v>
      </c>
      <c r="C8" s="56">
        <v>8.6780000000000008</v>
      </c>
      <c r="D8" s="54">
        <v>11.53</v>
      </c>
      <c r="E8" s="54">
        <v>8.6780000000000008</v>
      </c>
      <c r="F8" s="54">
        <v>11.87</v>
      </c>
      <c r="G8" s="54">
        <v>8.6780000000000008</v>
      </c>
      <c r="H8" s="54">
        <v>12.58</v>
      </c>
      <c r="I8" s="54">
        <v>8.782</v>
      </c>
      <c r="J8" s="54">
        <v>11.78</v>
      </c>
      <c r="K8" s="54">
        <v>8.782</v>
      </c>
      <c r="L8" s="54">
        <v>12.1</v>
      </c>
      <c r="M8" s="54">
        <v>8.782</v>
      </c>
      <c r="N8" s="54">
        <v>12.95</v>
      </c>
      <c r="O8" s="54">
        <v>8.782</v>
      </c>
      <c r="P8" s="54">
        <v>11.33</v>
      </c>
      <c r="Q8" s="54">
        <v>8.6780000000000008</v>
      </c>
      <c r="R8" s="54">
        <v>13.73</v>
      </c>
      <c r="S8" s="54">
        <v>8.6780000000000008</v>
      </c>
      <c r="T8" s="54">
        <v>12.32</v>
      </c>
      <c r="U8" s="54">
        <v>8.6780000000000008</v>
      </c>
      <c r="V8" s="54">
        <v>12.5</v>
      </c>
      <c r="W8" s="56">
        <v>8.6780000000000008</v>
      </c>
      <c r="X8" s="54">
        <v>12.63</v>
      </c>
      <c r="Y8" s="53">
        <v>8.782</v>
      </c>
      <c r="Z8" s="53">
        <v>11.17</v>
      </c>
      <c r="AA8" s="54">
        <v>8.6780000000000008</v>
      </c>
      <c r="AB8" s="54">
        <v>11.62</v>
      </c>
      <c r="AC8" s="54">
        <v>8.6780000000000008</v>
      </c>
      <c r="AD8" s="54">
        <v>11.22</v>
      </c>
      <c r="AE8" s="54">
        <v>8.6780000000000008</v>
      </c>
      <c r="AF8" s="54">
        <v>11.23</v>
      </c>
    </row>
    <row r="9" spans="1:32" ht="15.75" customHeight="1">
      <c r="A9" s="54">
        <v>9.4009999999999998</v>
      </c>
      <c r="B9" s="54">
        <v>11.7</v>
      </c>
      <c r="C9" s="56">
        <v>9.4009999999999998</v>
      </c>
      <c r="D9" s="54">
        <v>10.4</v>
      </c>
      <c r="E9" s="54">
        <v>9.4009999999999998</v>
      </c>
      <c r="F9" s="54">
        <v>10.73</v>
      </c>
      <c r="G9" s="54">
        <v>9.4009999999999998</v>
      </c>
      <c r="H9" s="54">
        <v>11.55</v>
      </c>
      <c r="I9" s="54">
        <v>9.4009999999999998</v>
      </c>
      <c r="J9" s="54">
        <v>11.35</v>
      </c>
      <c r="K9" s="54">
        <v>9.4009999999999998</v>
      </c>
      <c r="L9" s="54">
        <v>11.47</v>
      </c>
      <c r="M9" s="54">
        <v>5.5759999999999996</v>
      </c>
      <c r="N9" s="54">
        <v>12.35</v>
      </c>
      <c r="O9" s="54">
        <v>9.4009999999999998</v>
      </c>
      <c r="P9" s="54">
        <v>11</v>
      </c>
      <c r="Q9" s="54">
        <v>5.5759999999999996</v>
      </c>
      <c r="R9" s="54">
        <v>12.73</v>
      </c>
      <c r="S9" s="54">
        <v>9.4009999999999998</v>
      </c>
      <c r="T9" s="54">
        <v>11.18</v>
      </c>
      <c r="U9" s="54">
        <v>9.4009999999999998</v>
      </c>
      <c r="V9" s="54">
        <v>11.35</v>
      </c>
      <c r="W9" s="56">
        <v>9.4009999999999998</v>
      </c>
      <c r="X9" s="54">
        <v>11.35</v>
      </c>
      <c r="Y9" s="53">
        <v>9.4009999999999998</v>
      </c>
      <c r="Z9" s="53">
        <v>10.77</v>
      </c>
      <c r="AA9" s="54">
        <v>9.4009999999999998</v>
      </c>
      <c r="AB9" s="54">
        <v>10.43</v>
      </c>
      <c r="AC9" s="54">
        <v>9.4009999999999998</v>
      </c>
      <c r="AD9" s="54">
        <v>10.27</v>
      </c>
      <c r="AE9" s="54">
        <v>5.5759999999999996</v>
      </c>
      <c r="AF9" s="54">
        <v>10.93</v>
      </c>
    </row>
    <row r="10" spans="1:32" ht="15.75" customHeight="1">
      <c r="A10" s="54">
        <v>5.157</v>
      </c>
      <c r="B10" s="54">
        <v>12.27</v>
      </c>
      <c r="C10" s="56">
        <v>5.157</v>
      </c>
      <c r="D10" s="54">
        <v>11.12</v>
      </c>
      <c r="E10" s="54">
        <v>5.157</v>
      </c>
      <c r="F10" s="54">
        <v>12.03</v>
      </c>
      <c r="G10" s="54">
        <v>5.157</v>
      </c>
      <c r="H10" s="54">
        <v>12.72</v>
      </c>
      <c r="I10" s="54">
        <v>5.157</v>
      </c>
      <c r="J10" s="54">
        <v>12.87</v>
      </c>
      <c r="K10" s="54">
        <v>5.157</v>
      </c>
      <c r="L10" s="54">
        <v>12.83</v>
      </c>
      <c r="M10" s="54">
        <v>5.157</v>
      </c>
      <c r="N10" s="54">
        <v>11.83</v>
      </c>
      <c r="O10" s="54">
        <v>5.157</v>
      </c>
      <c r="P10" s="54">
        <v>11.8</v>
      </c>
      <c r="Q10" s="54">
        <v>5.157</v>
      </c>
      <c r="R10" s="54">
        <v>12.22</v>
      </c>
      <c r="S10" s="54">
        <v>5.157</v>
      </c>
      <c r="T10" s="54">
        <v>11.87</v>
      </c>
      <c r="U10" s="54">
        <v>5.157</v>
      </c>
      <c r="V10" s="54">
        <v>12.07</v>
      </c>
      <c r="W10" s="56">
        <v>5.157</v>
      </c>
      <c r="X10" s="54">
        <v>12.42</v>
      </c>
      <c r="Y10" s="53">
        <v>5.157</v>
      </c>
      <c r="Z10" s="53">
        <v>11.82</v>
      </c>
      <c r="AA10" s="54">
        <v>5.157</v>
      </c>
      <c r="AB10" s="54">
        <v>11.62</v>
      </c>
      <c r="AC10" s="54">
        <v>5.157</v>
      </c>
      <c r="AD10" s="54">
        <v>10.62</v>
      </c>
      <c r="AE10" s="54">
        <v>5.157</v>
      </c>
      <c r="AF10" s="54">
        <v>10.28</v>
      </c>
    </row>
    <row r="11" spans="1:32" ht="15.75" customHeight="1">
      <c r="A11" s="54">
        <v>4.9690000000000003</v>
      </c>
      <c r="B11" s="54">
        <v>11.88</v>
      </c>
      <c r="C11" s="56">
        <v>4.9690000000000003</v>
      </c>
      <c r="D11" s="54">
        <v>11.67</v>
      </c>
      <c r="E11" s="54">
        <v>4.9690000000000003</v>
      </c>
      <c r="F11" s="54">
        <v>12.25</v>
      </c>
      <c r="G11" s="54">
        <v>4.9690000000000003</v>
      </c>
      <c r="H11" s="54">
        <v>12.53</v>
      </c>
      <c r="I11" s="54">
        <v>4.9690000000000003</v>
      </c>
      <c r="J11" s="54">
        <v>12.6</v>
      </c>
      <c r="K11" s="54">
        <v>4.9690000000000003</v>
      </c>
      <c r="L11" s="54">
        <v>12.7</v>
      </c>
      <c r="M11" s="54">
        <v>4.9690000000000003</v>
      </c>
      <c r="N11" s="54">
        <v>12.05</v>
      </c>
      <c r="O11" s="54">
        <v>4.9690000000000003</v>
      </c>
      <c r="P11" s="54">
        <v>12.25</v>
      </c>
      <c r="Q11" s="54">
        <v>4.9690000000000003</v>
      </c>
      <c r="R11" s="54">
        <v>12.35</v>
      </c>
      <c r="S11" s="54">
        <v>4.9690000000000003</v>
      </c>
      <c r="T11" s="54">
        <v>12.1</v>
      </c>
      <c r="U11" s="54">
        <v>4.9690000000000003</v>
      </c>
      <c r="V11" s="54">
        <v>12.62</v>
      </c>
      <c r="W11" s="56">
        <v>4.9690000000000003</v>
      </c>
      <c r="X11" s="54">
        <v>12.6</v>
      </c>
      <c r="Y11" s="53">
        <v>4.9690000000000003</v>
      </c>
      <c r="Z11" s="53">
        <v>12.05</v>
      </c>
      <c r="AA11" s="54">
        <v>4.9690000000000003</v>
      </c>
      <c r="AB11" s="54">
        <v>11.77</v>
      </c>
      <c r="AC11" s="54">
        <v>4.9690000000000003</v>
      </c>
      <c r="AD11" s="54">
        <v>10.87</v>
      </c>
      <c r="AE11" s="54">
        <v>4.9690000000000003</v>
      </c>
      <c r="AF11" s="54">
        <v>10.88</v>
      </c>
    </row>
    <row r="12" spans="1:32" ht="15.75" customHeight="1">
      <c r="A12" s="54">
        <v>4.9580000000000002</v>
      </c>
      <c r="B12" s="54">
        <v>12.4</v>
      </c>
      <c r="C12" s="56">
        <v>4.9580000000000002</v>
      </c>
      <c r="D12" s="54">
        <v>11.3</v>
      </c>
      <c r="E12" s="54">
        <v>4.9580000000000002</v>
      </c>
      <c r="F12" s="54">
        <v>12.08</v>
      </c>
      <c r="G12" s="54">
        <v>4.9580000000000002</v>
      </c>
      <c r="H12" s="54">
        <v>12.38</v>
      </c>
      <c r="I12" s="54">
        <v>4.9580000000000002</v>
      </c>
      <c r="J12" s="54">
        <v>12.7</v>
      </c>
      <c r="K12" s="54">
        <v>4.9580000000000002</v>
      </c>
      <c r="L12" s="54">
        <v>13.02</v>
      </c>
      <c r="M12" s="54">
        <v>4.9580000000000002</v>
      </c>
      <c r="N12" s="54">
        <v>12.1</v>
      </c>
      <c r="O12" s="54">
        <v>4.9580000000000002</v>
      </c>
      <c r="P12" s="54">
        <v>12.12</v>
      </c>
      <c r="Q12" s="54">
        <v>4.9580000000000002</v>
      </c>
      <c r="R12" s="54">
        <v>12.17</v>
      </c>
      <c r="S12" s="54">
        <v>4.9580000000000002</v>
      </c>
      <c r="T12" s="54">
        <v>11.9</v>
      </c>
      <c r="U12" s="54">
        <v>4.9580000000000002</v>
      </c>
      <c r="V12" s="54">
        <v>12.17</v>
      </c>
      <c r="W12" s="56">
        <v>4.9580000000000002</v>
      </c>
      <c r="X12" s="54">
        <v>12.53</v>
      </c>
      <c r="Y12" s="53">
        <v>4.9580000000000002</v>
      </c>
      <c r="Z12" s="53">
        <v>11.87</v>
      </c>
      <c r="AA12" s="54">
        <v>4.9580000000000002</v>
      </c>
      <c r="AB12" s="54">
        <v>11.78</v>
      </c>
      <c r="AC12" s="54">
        <v>4.9580000000000002</v>
      </c>
      <c r="AD12" s="54">
        <v>10.97</v>
      </c>
      <c r="AE12" s="54">
        <v>4.9580000000000002</v>
      </c>
      <c r="AF12" s="54">
        <v>10.97</v>
      </c>
    </row>
    <row r="13" spans="1:32" ht="15.75" customHeight="1">
      <c r="A13" s="54">
        <v>4.3570000000000002</v>
      </c>
      <c r="B13" s="54">
        <v>10.75</v>
      </c>
      <c r="C13" s="56">
        <v>4.3570000000000002</v>
      </c>
      <c r="D13" s="54">
        <v>9.8800000000000008</v>
      </c>
      <c r="E13" s="54">
        <v>4.3570000000000002</v>
      </c>
      <c r="F13" s="54">
        <v>10.58</v>
      </c>
      <c r="G13" s="54">
        <v>4.3570000000000002</v>
      </c>
      <c r="H13" s="54">
        <v>11.27</v>
      </c>
      <c r="I13" s="54">
        <v>4.3570000000000002</v>
      </c>
      <c r="J13" s="54">
        <v>11.22</v>
      </c>
      <c r="K13" s="54">
        <v>4.6890000000000001</v>
      </c>
      <c r="L13" s="54">
        <v>10.62</v>
      </c>
      <c r="M13" s="54">
        <v>4.3570000000000002</v>
      </c>
      <c r="N13" s="54">
        <v>10.37</v>
      </c>
      <c r="O13" s="54">
        <v>4.3570000000000002</v>
      </c>
      <c r="P13" s="54">
        <v>10.5</v>
      </c>
      <c r="Q13" s="54">
        <v>4.3570000000000002</v>
      </c>
      <c r="R13" s="54">
        <v>10.83</v>
      </c>
      <c r="S13" s="54">
        <v>4.3570000000000002</v>
      </c>
      <c r="T13" s="54">
        <v>10.57</v>
      </c>
      <c r="U13" s="54">
        <v>4.3570000000000002</v>
      </c>
      <c r="V13" s="54">
        <v>10.75</v>
      </c>
      <c r="W13" s="56">
        <v>4.3570000000000002</v>
      </c>
      <c r="X13" s="54">
        <v>10.9</v>
      </c>
      <c r="Y13" s="53">
        <v>4.3570000000000002</v>
      </c>
      <c r="Z13" s="53">
        <v>10.32</v>
      </c>
      <c r="AA13" s="54">
        <v>4.3570000000000002</v>
      </c>
      <c r="AB13" s="54">
        <v>10.18</v>
      </c>
      <c r="AC13" s="54">
        <v>4.3570000000000002</v>
      </c>
      <c r="AD13" s="54">
        <v>9.4</v>
      </c>
      <c r="AE13" s="54">
        <v>4.3570000000000002</v>
      </c>
      <c r="AF13" s="54">
        <v>9.1300000000000008</v>
      </c>
    </row>
    <row r="14" spans="1:32" ht="15.75" customHeight="1">
      <c r="A14" s="54">
        <v>4.7770000000000001</v>
      </c>
      <c r="B14" s="54">
        <v>11.52</v>
      </c>
      <c r="C14" s="56">
        <v>4.7770000000000001</v>
      </c>
      <c r="D14" s="54">
        <v>11.27</v>
      </c>
      <c r="E14" s="54">
        <v>4.7770000000000001</v>
      </c>
      <c r="F14" s="54">
        <v>11.77</v>
      </c>
      <c r="G14" s="54">
        <v>4.7770000000000001</v>
      </c>
      <c r="H14" s="54">
        <v>12.2</v>
      </c>
      <c r="I14" s="54">
        <v>4.7770000000000001</v>
      </c>
      <c r="J14" s="54">
        <v>12.27</v>
      </c>
      <c r="K14" s="54">
        <v>4.7770000000000001</v>
      </c>
      <c r="L14" s="54">
        <v>12.38</v>
      </c>
      <c r="M14" s="54">
        <v>4.7770000000000001</v>
      </c>
      <c r="N14" s="54">
        <v>11.63</v>
      </c>
      <c r="O14" s="54">
        <v>4.7770000000000001</v>
      </c>
      <c r="P14" s="54">
        <v>11.75</v>
      </c>
      <c r="Q14" s="54">
        <v>4.7770000000000001</v>
      </c>
      <c r="R14" s="54">
        <v>11.78</v>
      </c>
      <c r="S14" s="54">
        <v>4.7770000000000001</v>
      </c>
      <c r="T14" s="54">
        <v>11.68</v>
      </c>
      <c r="U14" s="54">
        <v>4.7770000000000001</v>
      </c>
      <c r="V14" s="54">
        <v>12.02</v>
      </c>
      <c r="W14" s="56">
        <v>4.7770000000000001</v>
      </c>
      <c r="X14" s="54">
        <v>12.18</v>
      </c>
      <c r="Y14" s="53">
        <v>4.7770000000000001</v>
      </c>
      <c r="Z14" s="53">
        <v>11.57</v>
      </c>
      <c r="AA14" s="54">
        <v>4.7770000000000001</v>
      </c>
      <c r="AB14" s="54">
        <v>11.4</v>
      </c>
      <c r="AC14" s="54">
        <v>4.7770000000000001</v>
      </c>
      <c r="AD14" s="54">
        <v>10.52</v>
      </c>
      <c r="AE14" s="54">
        <v>4.7770000000000001</v>
      </c>
      <c r="AF14" s="54">
        <v>10.45</v>
      </c>
    </row>
    <row r="15" spans="1:32" ht="15.75" customHeight="1">
      <c r="A15" s="54">
        <v>4.51</v>
      </c>
      <c r="B15" s="54">
        <v>11.17</v>
      </c>
      <c r="C15" s="56">
        <v>4.51</v>
      </c>
      <c r="D15" s="54">
        <v>10.199999999999999</v>
      </c>
      <c r="E15" s="54">
        <v>4.51</v>
      </c>
      <c r="F15" s="54">
        <v>10.95</v>
      </c>
      <c r="G15" s="54">
        <v>4.51</v>
      </c>
      <c r="H15" s="54">
        <v>11.25</v>
      </c>
      <c r="I15" s="54">
        <v>4.51</v>
      </c>
      <c r="J15" s="54">
        <v>11.38</v>
      </c>
      <c r="K15" s="54">
        <v>4.8419999999999996</v>
      </c>
      <c r="L15" s="54">
        <v>11.12</v>
      </c>
      <c r="M15" s="54">
        <v>4.51</v>
      </c>
      <c r="N15" s="54">
        <v>10.78</v>
      </c>
      <c r="O15" s="54">
        <v>4.51</v>
      </c>
      <c r="P15" s="54">
        <v>10.87</v>
      </c>
      <c r="Q15" s="54">
        <v>4.51</v>
      </c>
      <c r="R15" s="54">
        <v>11</v>
      </c>
      <c r="S15" s="54">
        <v>4.51</v>
      </c>
      <c r="T15" s="54">
        <v>10.67</v>
      </c>
      <c r="U15" s="54">
        <v>4.51</v>
      </c>
      <c r="V15" s="54">
        <v>11</v>
      </c>
      <c r="W15" s="56">
        <v>4.51</v>
      </c>
      <c r="X15" s="54">
        <v>11.28</v>
      </c>
      <c r="Y15" s="53">
        <v>4.51</v>
      </c>
      <c r="Z15" s="53">
        <v>10.57</v>
      </c>
      <c r="AA15" s="54">
        <v>4.51</v>
      </c>
      <c r="AB15" s="54">
        <v>10.58</v>
      </c>
      <c r="AC15" s="54">
        <v>4.51</v>
      </c>
      <c r="AD15" s="54">
        <v>9.6999999999999993</v>
      </c>
      <c r="AE15" s="54">
        <v>4.51</v>
      </c>
      <c r="AF15" s="54">
        <v>9.68</v>
      </c>
    </row>
    <row r="16" spans="1:32" ht="15.75" customHeight="1">
      <c r="A16" s="54">
        <v>5.4219999999999997</v>
      </c>
      <c r="B16" s="54">
        <v>14.22</v>
      </c>
      <c r="C16" s="56">
        <v>5.4219999999999997</v>
      </c>
      <c r="D16" s="54">
        <v>13.3</v>
      </c>
      <c r="E16" s="54">
        <v>5.4219999999999997</v>
      </c>
      <c r="F16" s="54">
        <v>13.85</v>
      </c>
      <c r="G16" s="54">
        <v>5.4219999999999997</v>
      </c>
      <c r="H16" s="54">
        <v>14.47</v>
      </c>
      <c r="I16" s="54">
        <v>5.6150000000000002</v>
      </c>
      <c r="J16" s="54">
        <v>14.02</v>
      </c>
      <c r="K16" s="54">
        <v>5.6150000000000002</v>
      </c>
      <c r="L16" s="54">
        <v>13.67</v>
      </c>
      <c r="M16" s="54">
        <v>5.6150000000000002</v>
      </c>
      <c r="N16" s="54">
        <v>13.25</v>
      </c>
      <c r="O16" s="54">
        <v>5.6150000000000002</v>
      </c>
      <c r="P16" s="54">
        <v>13.45</v>
      </c>
      <c r="Q16" s="54">
        <v>5.4219999999999997</v>
      </c>
      <c r="R16" s="54">
        <v>14.07</v>
      </c>
      <c r="S16" s="54">
        <v>5.4219999999999997</v>
      </c>
      <c r="T16" s="54">
        <v>13.68</v>
      </c>
      <c r="U16" s="54">
        <v>5.4219999999999997</v>
      </c>
      <c r="V16" s="54">
        <v>14.42</v>
      </c>
      <c r="W16" s="56">
        <v>5.4219999999999997</v>
      </c>
      <c r="X16" s="54">
        <v>14.42</v>
      </c>
      <c r="Y16" s="53">
        <v>5.6150000000000002</v>
      </c>
      <c r="Z16" s="53">
        <v>13.42</v>
      </c>
      <c r="AA16" s="54">
        <v>5.4219999999999997</v>
      </c>
      <c r="AB16" s="54">
        <v>13.52</v>
      </c>
      <c r="AC16" s="54">
        <v>5.4219999999999997</v>
      </c>
      <c r="AD16" s="54">
        <v>12.75</v>
      </c>
      <c r="AE16" s="54">
        <v>5.4219999999999997</v>
      </c>
      <c r="AF16" s="54">
        <v>12.75</v>
      </c>
    </row>
    <row r="17" spans="1:32" ht="15.75" customHeight="1">
      <c r="A17" s="54">
        <v>5.2320000000000002</v>
      </c>
      <c r="B17" s="54">
        <v>12.28</v>
      </c>
      <c r="C17" s="56">
        <v>5.2320000000000002</v>
      </c>
      <c r="D17" s="54">
        <v>11.57</v>
      </c>
      <c r="E17" s="54">
        <v>5.2320000000000002</v>
      </c>
      <c r="F17" s="54">
        <v>12.23</v>
      </c>
      <c r="G17" s="54">
        <v>5.2320000000000002</v>
      </c>
      <c r="H17" s="54">
        <v>12.67</v>
      </c>
      <c r="I17" s="54">
        <v>5.2320000000000002</v>
      </c>
      <c r="J17" s="54">
        <v>12.9</v>
      </c>
      <c r="K17" s="54">
        <v>5.2320000000000002</v>
      </c>
      <c r="L17" s="54">
        <v>12.63</v>
      </c>
      <c r="M17" s="54">
        <v>5.2320000000000002</v>
      </c>
      <c r="N17" s="54">
        <v>12.27</v>
      </c>
      <c r="O17" s="54">
        <v>5.2320000000000002</v>
      </c>
      <c r="P17" s="54">
        <v>12.37</v>
      </c>
      <c r="Q17" s="54">
        <v>5.2320000000000002</v>
      </c>
      <c r="R17" s="54">
        <v>12.32</v>
      </c>
      <c r="S17" s="54">
        <v>5.2320000000000002</v>
      </c>
      <c r="T17" s="54">
        <v>12.42</v>
      </c>
      <c r="U17" s="54">
        <v>5.2320000000000002</v>
      </c>
      <c r="V17" s="54">
        <v>12.43</v>
      </c>
      <c r="W17" s="56">
        <v>5.2320000000000002</v>
      </c>
      <c r="X17" s="54">
        <v>12.93</v>
      </c>
      <c r="Y17" s="53">
        <v>5.2320000000000002</v>
      </c>
      <c r="Z17" s="53">
        <v>12.27</v>
      </c>
      <c r="AA17" s="54">
        <v>5.2320000000000002</v>
      </c>
      <c r="AB17" s="54">
        <v>12.05</v>
      </c>
      <c r="AC17" s="54">
        <v>5.2320000000000002</v>
      </c>
      <c r="AD17" s="54">
        <v>11.33</v>
      </c>
      <c r="AE17" s="54">
        <v>5.2320000000000002</v>
      </c>
      <c r="AF17" s="54">
        <v>11.25</v>
      </c>
    </row>
    <row r="18" spans="1:32" ht="15.75" customHeight="1">
      <c r="A18" s="54">
        <v>4.29</v>
      </c>
      <c r="B18" s="54">
        <v>10.53</v>
      </c>
      <c r="C18" s="56">
        <v>4.29</v>
      </c>
      <c r="D18" s="54">
        <v>10.07</v>
      </c>
      <c r="E18" s="54">
        <v>4.29</v>
      </c>
      <c r="F18" s="54">
        <v>10.62</v>
      </c>
      <c r="G18" s="54">
        <v>4.29</v>
      </c>
      <c r="H18" s="54">
        <v>11.18</v>
      </c>
      <c r="I18" s="54">
        <v>4.29</v>
      </c>
      <c r="J18" s="54">
        <v>11.32</v>
      </c>
      <c r="K18" s="54">
        <v>4.6219999999999999</v>
      </c>
      <c r="L18" s="54">
        <v>10.77</v>
      </c>
      <c r="M18" s="54">
        <v>4.29</v>
      </c>
      <c r="N18" s="54">
        <v>10.7</v>
      </c>
      <c r="O18" s="54">
        <v>4.29</v>
      </c>
      <c r="P18" s="54">
        <v>10.82</v>
      </c>
      <c r="Q18" s="54">
        <v>4.29</v>
      </c>
      <c r="R18" s="54">
        <v>10.78</v>
      </c>
      <c r="S18" s="54">
        <v>4.29</v>
      </c>
      <c r="T18" s="54">
        <v>10.68</v>
      </c>
      <c r="U18" s="54">
        <v>4.29</v>
      </c>
      <c r="V18" s="54">
        <v>10.88</v>
      </c>
      <c r="W18" s="56">
        <v>4.29</v>
      </c>
      <c r="X18" s="54">
        <v>11.15</v>
      </c>
      <c r="Y18" s="53">
        <v>4.29</v>
      </c>
      <c r="Z18" s="53">
        <v>10.55</v>
      </c>
      <c r="AA18" s="54">
        <v>4.29</v>
      </c>
      <c r="AB18" s="54">
        <v>10.4</v>
      </c>
      <c r="AC18" s="54">
        <v>4.29</v>
      </c>
      <c r="AD18" s="54">
        <v>9.5299999999999994</v>
      </c>
      <c r="AE18" s="54">
        <v>4.29</v>
      </c>
      <c r="AF18" s="54">
        <v>9.4700000000000006</v>
      </c>
    </row>
    <row r="19" spans="1:32" ht="15.75" customHeight="1">
      <c r="A19" s="54">
        <v>4.0970000000000004</v>
      </c>
      <c r="B19" s="54">
        <v>10.050000000000001</v>
      </c>
      <c r="C19" s="56">
        <v>4.0970000000000004</v>
      </c>
      <c r="D19" s="54">
        <v>9.0500000000000007</v>
      </c>
      <c r="E19" s="54">
        <v>4.0970000000000004</v>
      </c>
      <c r="F19" s="54">
        <v>9.8699999999999992</v>
      </c>
      <c r="G19" s="54">
        <v>4.0970000000000004</v>
      </c>
      <c r="H19" s="54">
        <v>10.119999999999999</v>
      </c>
      <c r="I19" s="54">
        <v>4.0970000000000004</v>
      </c>
      <c r="J19" s="54">
        <v>10.3</v>
      </c>
      <c r="K19" s="54">
        <v>4.4290000000000003</v>
      </c>
      <c r="L19" s="54">
        <v>9.8000000000000007</v>
      </c>
      <c r="M19" s="54">
        <v>4.0970000000000004</v>
      </c>
      <c r="N19" s="54">
        <v>9.65</v>
      </c>
      <c r="O19" s="54">
        <v>4.0970000000000004</v>
      </c>
      <c r="P19" s="54">
        <v>9.7200000000000006</v>
      </c>
      <c r="Q19" s="54">
        <v>4.0970000000000004</v>
      </c>
      <c r="R19" s="54">
        <v>9.92</v>
      </c>
      <c r="S19" s="54">
        <v>4.0970000000000004</v>
      </c>
      <c r="T19" s="54">
        <v>9.57</v>
      </c>
      <c r="U19" s="54">
        <v>4.0970000000000004</v>
      </c>
      <c r="V19" s="54">
        <v>10.050000000000001</v>
      </c>
      <c r="W19" s="56">
        <v>4.0970000000000004</v>
      </c>
      <c r="X19" s="54">
        <v>10.220000000000001</v>
      </c>
      <c r="Y19" s="53">
        <v>4.0970000000000004</v>
      </c>
      <c r="Z19" s="53">
        <v>9.52</v>
      </c>
      <c r="AA19" s="54">
        <v>4.0970000000000004</v>
      </c>
      <c r="AB19" s="54">
        <v>9.4499999999999993</v>
      </c>
      <c r="AC19" s="54">
        <v>4.0970000000000004</v>
      </c>
      <c r="AD19" s="54">
        <v>8.58</v>
      </c>
      <c r="AE19" s="54">
        <v>4.0970000000000004</v>
      </c>
      <c r="AF19" s="54">
        <v>8.4700000000000006</v>
      </c>
    </row>
    <row r="20" spans="1:32" ht="15.75" customHeight="1">
      <c r="A20" s="54">
        <v>4.202</v>
      </c>
      <c r="B20" s="54">
        <v>10.1</v>
      </c>
      <c r="C20" s="56">
        <v>4.202</v>
      </c>
      <c r="D20" s="54">
        <v>9.07</v>
      </c>
      <c r="E20" s="54">
        <v>4.202</v>
      </c>
      <c r="F20" s="54">
        <v>9.8800000000000008</v>
      </c>
      <c r="G20" s="54">
        <v>4.202</v>
      </c>
      <c r="H20" s="54">
        <v>10.199999999999999</v>
      </c>
      <c r="I20" s="54">
        <v>4.202</v>
      </c>
      <c r="J20" s="54">
        <v>10.35</v>
      </c>
      <c r="K20" s="54">
        <v>4.5339999999999998</v>
      </c>
      <c r="L20" s="54">
        <v>9.85</v>
      </c>
      <c r="M20" s="54">
        <v>4.202</v>
      </c>
      <c r="N20" s="54">
        <v>9.68</v>
      </c>
      <c r="O20" s="54">
        <v>4.202</v>
      </c>
      <c r="P20" s="54">
        <v>9.8000000000000007</v>
      </c>
      <c r="Q20" s="54">
        <v>4.202</v>
      </c>
      <c r="R20" s="54">
        <v>9.9499999999999993</v>
      </c>
      <c r="S20" s="54">
        <v>4.202</v>
      </c>
      <c r="T20" s="54">
        <v>9.6300000000000008</v>
      </c>
      <c r="U20" s="54">
        <v>4.202</v>
      </c>
      <c r="V20" s="54">
        <v>10.18</v>
      </c>
      <c r="W20" s="56">
        <v>4.202</v>
      </c>
      <c r="X20" s="54">
        <v>10.28</v>
      </c>
      <c r="Y20" s="53">
        <v>4.202</v>
      </c>
      <c r="Z20" s="53">
        <v>9.6199999999999992</v>
      </c>
      <c r="AA20" s="54">
        <v>4.202</v>
      </c>
      <c r="AB20" s="54">
        <v>9.48</v>
      </c>
      <c r="AC20" s="54">
        <v>4.202</v>
      </c>
      <c r="AD20" s="54">
        <v>8.6300000000000008</v>
      </c>
      <c r="AE20" s="54">
        <v>4.202</v>
      </c>
      <c r="AF20" s="54">
        <v>8.5299999999999994</v>
      </c>
    </row>
    <row r="21" spans="1:32" ht="15.75" customHeight="1">
      <c r="A21" s="54">
        <v>4.62</v>
      </c>
      <c r="B21" s="54">
        <v>10.75</v>
      </c>
      <c r="C21" s="56">
        <v>4.62</v>
      </c>
      <c r="D21" s="54">
        <v>9.75</v>
      </c>
      <c r="E21" s="54">
        <v>4.62</v>
      </c>
      <c r="F21" s="54">
        <v>10.55</v>
      </c>
      <c r="G21" s="54">
        <v>4.62</v>
      </c>
      <c r="H21" s="54">
        <v>10.85</v>
      </c>
      <c r="I21" s="54">
        <v>4.62</v>
      </c>
      <c r="J21" s="54">
        <v>10.97</v>
      </c>
      <c r="K21" s="54">
        <v>4.62</v>
      </c>
      <c r="L21" s="54">
        <v>11.17</v>
      </c>
      <c r="M21" s="54">
        <v>4.62</v>
      </c>
      <c r="N21" s="54">
        <v>10.32</v>
      </c>
      <c r="O21" s="54">
        <v>4.62</v>
      </c>
      <c r="P21" s="54">
        <v>10.47</v>
      </c>
      <c r="Q21" s="54">
        <v>4.62</v>
      </c>
      <c r="R21" s="54">
        <v>10.67</v>
      </c>
      <c r="S21" s="54">
        <v>4.62</v>
      </c>
      <c r="T21" s="54">
        <v>10.27</v>
      </c>
      <c r="U21" s="54">
        <v>4.62</v>
      </c>
      <c r="V21" s="54">
        <v>10.65</v>
      </c>
      <c r="W21" s="56">
        <v>4.62</v>
      </c>
      <c r="X21" s="54">
        <v>10.97</v>
      </c>
      <c r="Y21" s="53">
        <v>4.62</v>
      </c>
      <c r="Z21" s="53">
        <v>10.25</v>
      </c>
      <c r="AA21" s="54">
        <v>4.62</v>
      </c>
      <c r="AB21" s="54">
        <v>10.17</v>
      </c>
      <c r="AC21" s="54">
        <v>4.62</v>
      </c>
      <c r="AD21" s="54">
        <v>9.3000000000000007</v>
      </c>
      <c r="AE21" s="54">
        <v>4.62</v>
      </c>
      <c r="AF21" s="54">
        <v>9.1999999999999993</v>
      </c>
    </row>
    <row r="22" spans="1:32" ht="15.75" customHeight="1">
      <c r="A22" s="54">
        <v>3.649</v>
      </c>
      <c r="B22" s="54">
        <v>8.7200000000000006</v>
      </c>
      <c r="C22" s="56">
        <v>3.649</v>
      </c>
      <c r="D22" s="54">
        <v>8.25</v>
      </c>
      <c r="E22" s="54">
        <v>3.649</v>
      </c>
      <c r="F22" s="54">
        <v>8.75</v>
      </c>
      <c r="G22" s="54">
        <v>3.649</v>
      </c>
      <c r="H22" s="54">
        <v>9.4499999999999993</v>
      </c>
      <c r="I22" s="54">
        <v>3.649</v>
      </c>
      <c r="J22" s="54">
        <v>9.4499999999999993</v>
      </c>
      <c r="K22" s="54">
        <v>3.9809999999999999</v>
      </c>
      <c r="L22" s="54">
        <v>9.02</v>
      </c>
      <c r="M22" s="54">
        <v>3.649</v>
      </c>
      <c r="N22" s="54">
        <v>8.77</v>
      </c>
      <c r="O22" s="54">
        <v>3.649</v>
      </c>
      <c r="P22" s="54">
        <v>8.93</v>
      </c>
      <c r="Q22" s="54">
        <v>3.649</v>
      </c>
      <c r="R22" s="54">
        <v>8.9</v>
      </c>
      <c r="S22" s="54">
        <v>3.649</v>
      </c>
      <c r="T22" s="54">
        <v>8.82</v>
      </c>
      <c r="U22" s="54">
        <v>3.649</v>
      </c>
      <c r="V22" s="54">
        <v>9.1300000000000008</v>
      </c>
      <c r="W22" s="56">
        <v>3.649</v>
      </c>
      <c r="X22" s="54">
        <v>9.3800000000000008</v>
      </c>
      <c r="Y22" s="53">
        <v>3.649</v>
      </c>
      <c r="Z22" s="53">
        <v>8.75</v>
      </c>
      <c r="AA22" s="54">
        <v>3.649</v>
      </c>
      <c r="AB22" s="54">
        <v>8.7200000000000006</v>
      </c>
      <c r="AC22" s="54">
        <v>3.649</v>
      </c>
      <c r="AD22" s="54">
        <v>7.8</v>
      </c>
      <c r="AE22" s="54">
        <v>3.649</v>
      </c>
      <c r="AF22" s="54">
        <v>7.72</v>
      </c>
    </row>
    <row r="23" spans="1:32" ht="15.75" customHeight="1">
      <c r="A23" s="54">
        <v>3.48</v>
      </c>
      <c r="B23" s="54">
        <v>8.98</v>
      </c>
      <c r="C23" s="56">
        <v>3.48</v>
      </c>
      <c r="D23" s="54">
        <v>8.4499999999999993</v>
      </c>
      <c r="E23" s="54">
        <v>3.48</v>
      </c>
      <c r="F23" s="54">
        <v>8.93</v>
      </c>
      <c r="G23" s="54">
        <v>3.48</v>
      </c>
      <c r="H23" s="54">
        <v>9.32</v>
      </c>
      <c r="I23" s="54">
        <v>3.48</v>
      </c>
      <c r="J23" s="54">
        <v>9.6300000000000008</v>
      </c>
      <c r="K23" s="54">
        <v>3.48</v>
      </c>
      <c r="L23" s="54">
        <v>9.65</v>
      </c>
      <c r="M23" s="54">
        <v>3.48</v>
      </c>
      <c r="N23" s="54">
        <v>8.92</v>
      </c>
      <c r="O23" s="54">
        <v>3.48</v>
      </c>
      <c r="P23" s="54">
        <v>9.0500000000000007</v>
      </c>
      <c r="Q23" s="54">
        <v>3.48</v>
      </c>
      <c r="R23" s="54">
        <v>9.15</v>
      </c>
      <c r="S23" s="54">
        <v>3.48</v>
      </c>
      <c r="T23" s="54">
        <v>8.98</v>
      </c>
      <c r="U23" s="54">
        <v>3.48</v>
      </c>
      <c r="V23" s="54">
        <v>9.1300000000000008</v>
      </c>
      <c r="W23" s="56">
        <v>3.48</v>
      </c>
      <c r="X23" s="54">
        <v>9.52</v>
      </c>
      <c r="Y23" s="53">
        <v>3.48</v>
      </c>
      <c r="Z23" s="53">
        <v>8.98</v>
      </c>
      <c r="AA23" s="54">
        <v>3.48</v>
      </c>
      <c r="AB23" s="54">
        <v>8.85</v>
      </c>
      <c r="AC23" s="54">
        <v>3.48</v>
      </c>
      <c r="AD23" s="54">
        <v>8.23</v>
      </c>
      <c r="AE23" s="54">
        <v>3.48</v>
      </c>
      <c r="AF23" s="54">
        <v>8.17</v>
      </c>
    </row>
    <row r="24" spans="1:32" ht="15.75" customHeight="1">
      <c r="A24" s="54">
        <v>4.1379999999999999</v>
      </c>
      <c r="B24" s="54">
        <v>10.199999999999999</v>
      </c>
      <c r="C24" s="56">
        <v>4.1379999999999999</v>
      </c>
      <c r="D24" s="54">
        <v>9.1999999999999993</v>
      </c>
      <c r="E24" s="54">
        <v>4.1379999999999999</v>
      </c>
      <c r="F24" s="54">
        <v>10.02</v>
      </c>
      <c r="G24" s="54">
        <v>4.1379999999999999</v>
      </c>
      <c r="H24" s="54">
        <v>10.32</v>
      </c>
      <c r="I24" s="54">
        <v>4.1379999999999999</v>
      </c>
      <c r="J24" s="54">
        <v>10.43</v>
      </c>
      <c r="K24" s="54">
        <v>3.9870000000000001</v>
      </c>
      <c r="L24" s="54">
        <v>9.9700000000000006</v>
      </c>
      <c r="M24" s="54">
        <v>4.1379999999999999</v>
      </c>
      <c r="N24" s="54">
        <v>9.77</v>
      </c>
      <c r="O24" s="54">
        <v>4.1379999999999999</v>
      </c>
      <c r="P24" s="54">
        <v>9.8800000000000008</v>
      </c>
      <c r="Q24" s="54">
        <v>4.1379999999999999</v>
      </c>
      <c r="R24" s="54">
        <v>10.050000000000001</v>
      </c>
      <c r="S24" s="54">
        <v>4.1379999999999999</v>
      </c>
      <c r="T24" s="54">
        <v>9.73</v>
      </c>
      <c r="U24" s="54">
        <v>4.1379999999999999</v>
      </c>
      <c r="V24" s="54">
        <v>10.07</v>
      </c>
      <c r="W24" s="56">
        <v>4.1379999999999999</v>
      </c>
      <c r="X24" s="54">
        <v>10.37</v>
      </c>
      <c r="Y24" s="53">
        <v>4.1379999999999999</v>
      </c>
      <c r="Z24" s="53">
        <v>9.6199999999999992</v>
      </c>
      <c r="AA24" s="54">
        <v>4.1379999999999999</v>
      </c>
      <c r="AB24" s="54">
        <v>9.6</v>
      </c>
      <c r="AC24" s="54">
        <v>4.1379999999999999</v>
      </c>
      <c r="AD24" s="54">
        <v>8.7200000000000006</v>
      </c>
      <c r="AE24" s="54">
        <v>4.1379999999999999</v>
      </c>
      <c r="AF24" s="54">
        <v>8.67</v>
      </c>
    </row>
    <row r="25" spans="1:32" ht="15.75" customHeight="1">
      <c r="A25" s="54">
        <v>4.2350000000000003</v>
      </c>
      <c r="B25" s="54">
        <v>10.199999999999999</v>
      </c>
      <c r="C25" s="56">
        <v>4.2350000000000003</v>
      </c>
      <c r="D25" s="54">
        <v>9.43</v>
      </c>
      <c r="E25" s="54">
        <v>4.2350000000000003</v>
      </c>
      <c r="F25" s="54">
        <v>10.119999999999999</v>
      </c>
      <c r="G25" s="54">
        <v>4.2350000000000003</v>
      </c>
      <c r="H25" s="54">
        <v>10.37</v>
      </c>
      <c r="I25" s="54">
        <v>4.2359999999999998</v>
      </c>
      <c r="J25" s="54">
        <v>10.6</v>
      </c>
      <c r="K25" s="54">
        <v>4.2359999999999998</v>
      </c>
      <c r="L25" s="54">
        <v>10.47</v>
      </c>
      <c r="M25" s="54">
        <v>4.2359999999999998</v>
      </c>
      <c r="N25" s="54">
        <v>10.08</v>
      </c>
      <c r="O25" s="54">
        <v>4.2359999999999998</v>
      </c>
      <c r="P25" s="54">
        <v>10.3</v>
      </c>
      <c r="Q25" s="54">
        <v>4.2350000000000003</v>
      </c>
      <c r="R25" s="54">
        <v>10.130000000000001</v>
      </c>
      <c r="S25" s="54">
        <v>4.2350000000000003</v>
      </c>
      <c r="T25" s="54">
        <v>10.199999999999999</v>
      </c>
      <c r="U25" s="54">
        <v>4.2350000000000003</v>
      </c>
      <c r="V25" s="54">
        <v>10.23</v>
      </c>
      <c r="W25" s="56">
        <v>4.2350000000000003</v>
      </c>
      <c r="X25" s="54">
        <v>10.37</v>
      </c>
      <c r="Y25" s="53">
        <v>4.2359999999999998</v>
      </c>
      <c r="Z25" s="53">
        <v>10.07</v>
      </c>
      <c r="AA25" s="54">
        <v>4.2350000000000003</v>
      </c>
      <c r="AB25" s="54">
        <v>9.77</v>
      </c>
      <c r="AC25" s="54">
        <v>4.2350000000000003</v>
      </c>
      <c r="AD25" s="54">
        <v>9.1199999999999992</v>
      </c>
      <c r="AE25" s="54">
        <v>4.2350000000000003</v>
      </c>
      <c r="AF25" s="54">
        <v>9.1300000000000008</v>
      </c>
    </row>
    <row r="26" spans="1:32" ht="15.75" customHeight="1">
      <c r="A26" s="54">
        <v>3.8370000000000002</v>
      </c>
      <c r="B26" s="54">
        <v>9</v>
      </c>
      <c r="C26" s="56">
        <v>3.8370000000000002</v>
      </c>
      <c r="D26" s="54">
        <v>8.4700000000000006</v>
      </c>
      <c r="E26" s="54">
        <v>3.8370000000000002</v>
      </c>
      <c r="F26" s="54">
        <v>9.1300000000000008</v>
      </c>
      <c r="G26" s="54">
        <v>3.8370000000000002</v>
      </c>
      <c r="H26" s="54">
        <v>9.42</v>
      </c>
      <c r="I26" s="54">
        <v>3.8370000000000002</v>
      </c>
      <c r="J26" s="54">
        <v>9.57</v>
      </c>
      <c r="K26" s="54">
        <v>3.8370000000000002</v>
      </c>
      <c r="L26" s="54">
        <v>9.42</v>
      </c>
      <c r="M26" s="54">
        <v>3.8370000000000002</v>
      </c>
      <c r="N26" s="54">
        <v>9.0299999999999994</v>
      </c>
      <c r="O26" s="54">
        <v>3.8370000000000002</v>
      </c>
      <c r="P26" s="54">
        <v>9.27</v>
      </c>
      <c r="Q26" s="54">
        <v>3.8370000000000002</v>
      </c>
      <c r="R26" s="54">
        <v>9.1199999999999992</v>
      </c>
      <c r="S26" s="54">
        <v>3.8370000000000002</v>
      </c>
      <c r="T26" s="54">
        <v>9.17</v>
      </c>
      <c r="U26" s="54">
        <v>3.8370000000000002</v>
      </c>
      <c r="V26" s="54">
        <v>9.27</v>
      </c>
      <c r="W26" s="56">
        <v>3.8370000000000002</v>
      </c>
      <c r="X26" s="54">
        <v>9.4700000000000006</v>
      </c>
      <c r="Y26" s="53">
        <v>3.8370000000000002</v>
      </c>
      <c r="Z26" s="53">
        <v>9.08</v>
      </c>
      <c r="AA26" s="54">
        <v>3.8370000000000002</v>
      </c>
      <c r="AB26" s="54">
        <v>8.75</v>
      </c>
      <c r="AC26" s="54">
        <v>3.8370000000000002</v>
      </c>
      <c r="AD26" s="54">
        <v>8.23</v>
      </c>
      <c r="AE26" s="54">
        <v>3.8370000000000002</v>
      </c>
      <c r="AF26" s="54">
        <v>8.15</v>
      </c>
    </row>
    <row r="27" spans="1:32" ht="15.75" customHeight="1">
      <c r="A27" s="54">
        <v>3.657</v>
      </c>
      <c r="B27" s="54">
        <v>8.98</v>
      </c>
      <c r="C27" s="56">
        <v>3.657</v>
      </c>
      <c r="D27" s="54">
        <v>8.2200000000000006</v>
      </c>
      <c r="E27" s="54">
        <v>3.657</v>
      </c>
      <c r="F27" s="54">
        <v>8.85</v>
      </c>
      <c r="G27" s="54">
        <v>3.657</v>
      </c>
      <c r="H27" s="54">
        <v>9.32</v>
      </c>
      <c r="I27" s="54">
        <v>3.657</v>
      </c>
      <c r="J27" s="54">
        <v>9.35</v>
      </c>
      <c r="K27" s="54">
        <v>3.8730000000000002</v>
      </c>
      <c r="L27" s="54">
        <v>9.3000000000000007</v>
      </c>
      <c r="M27" s="54">
        <v>3.657</v>
      </c>
      <c r="N27" s="54">
        <v>8.75</v>
      </c>
      <c r="O27" s="54">
        <v>3.657</v>
      </c>
      <c r="P27" s="54">
        <v>8.9</v>
      </c>
      <c r="Q27" s="54">
        <v>3.657</v>
      </c>
      <c r="R27" s="54">
        <v>8.8800000000000008</v>
      </c>
      <c r="S27" s="54">
        <v>3.657</v>
      </c>
      <c r="T27" s="54">
        <v>8.68</v>
      </c>
      <c r="U27" s="54">
        <v>3.657</v>
      </c>
      <c r="V27" s="54">
        <v>8.8800000000000008</v>
      </c>
      <c r="W27" s="56">
        <v>3.657</v>
      </c>
      <c r="X27" s="54">
        <v>9.27</v>
      </c>
      <c r="Y27" s="53">
        <v>3.657</v>
      </c>
      <c r="Z27" s="53">
        <v>8.6999999999999993</v>
      </c>
      <c r="AA27" s="54">
        <v>3.657</v>
      </c>
      <c r="AB27" s="54">
        <v>8.5</v>
      </c>
      <c r="AC27" s="54">
        <v>3.657</v>
      </c>
      <c r="AD27" s="54">
        <v>7.75</v>
      </c>
      <c r="AE27" s="54">
        <v>3.657</v>
      </c>
      <c r="AF27" s="54">
        <v>7.6</v>
      </c>
    </row>
    <row r="28" spans="1:32" ht="15.75" customHeight="1">
      <c r="A28" s="54">
        <v>3.6389999999999998</v>
      </c>
      <c r="B28" s="54">
        <v>8.93</v>
      </c>
      <c r="C28" s="56">
        <v>3.6389999999999998</v>
      </c>
      <c r="D28" s="54">
        <v>8.1300000000000008</v>
      </c>
      <c r="E28" s="54">
        <v>3.6389999999999998</v>
      </c>
      <c r="F28" s="54">
        <v>8.8000000000000007</v>
      </c>
      <c r="G28" s="54">
        <v>3.6389999999999998</v>
      </c>
      <c r="H28" s="54">
        <v>9.17</v>
      </c>
      <c r="I28" s="54">
        <v>3.6389999999999998</v>
      </c>
      <c r="J28" s="54">
        <v>9.27</v>
      </c>
      <c r="K28" s="54">
        <v>3.6389999999999998</v>
      </c>
      <c r="L28" s="54">
        <v>9.5</v>
      </c>
      <c r="M28" s="54">
        <v>3.6389999999999998</v>
      </c>
      <c r="N28" s="54">
        <v>8.65</v>
      </c>
      <c r="O28" s="54">
        <v>3.6389999999999998</v>
      </c>
      <c r="P28" s="54">
        <v>8.83</v>
      </c>
      <c r="Q28" s="54">
        <v>3.6389999999999998</v>
      </c>
      <c r="R28" s="54">
        <v>8.8000000000000007</v>
      </c>
      <c r="S28" s="54">
        <v>3.6389999999999998</v>
      </c>
      <c r="T28" s="54">
        <v>8.6199999999999992</v>
      </c>
      <c r="U28" s="54">
        <v>3.6389999999999998</v>
      </c>
      <c r="V28" s="54">
        <v>8.85</v>
      </c>
      <c r="W28" s="56">
        <v>3.6389999999999998</v>
      </c>
      <c r="X28" s="54">
        <v>9.27</v>
      </c>
      <c r="Y28" s="53">
        <v>3.6389999999999998</v>
      </c>
      <c r="Z28" s="53">
        <v>8.5500000000000007</v>
      </c>
      <c r="AA28" s="54">
        <v>3.6389999999999998</v>
      </c>
      <c r="AB28" s="54">
        <v>8.42</v>
      </c>
      <c r="AC28" s="54">
        <v>3.6389999999999998</v>
      </c>
      <c r="AD28" s="54">
        <v>7.65</v>
      </c>
      <c r="AE28" s="54">
        <v>3.6389999999999998</v>
      </c>
      <c r="AF28" s="54">
        <v>7.57</v>
      </c>
    </row>
    <row r="29" spans="1:32" ht="15.75" customHeight="1">
      <c r="A29" s="54">
        <v>2.9950000000000001</v>
      </c>
      <c r="B29" s="54">
        <v>7.47</v>
      </c>
      <c r="C29" s="56">
        <v>2.9950000000000001</v>
      </c>
      <c r="D29" s="54">
        <v>7.2</v>
      </c>
      <c r="E29" s="54">
        <v>2.9950000000000001</v>
      </c>
      <c r="F29" s="54">
        <v>7.58</v>
      </c>
      <c r="G29" s="54">
        <v>2.9950000000000001</v>
      </c>
      <c r="H29" s="54">
        <v>8.08</v>
      </c>
      <c r="I29" s="54">
        <v>2.9950000000000001</v>
      </c>
      <c r="J29" s="54">
        <v>8.2799999999999994</v>
      </c>
      <c r="K29" s="54">
        <v>2.9950000000000001</v>
      </c>
      <c r="L29" s="54">
        <v>8.15</v>
      </c>
      <c r="M29" s="54">
        <v>2.9950000000000001</v>
      </c>
      <c r="N29" s="54">
        <v>7.67</v>
      </c>
      <c r="O29" s="54">
        <v>2.9950000000000001</v>
      </c>
      <c r="P29" s="54">
        <v>7.78</v>
      </c>
      <c r="Q29" s="54">
        <v>2.9950000000000001</v>
      </c>
      <c r="R29" s="54">
        <v>7.8</v>
      </c>
      <c r="S29" s="54">
        <v>2.9950000000000001</v>
      </c>
      <c r="T29" s="54">
        <v>7.65</v>
      </c>
      <c r="U29" s="54">
        <v>2.9950000000000001</v>
      </c>
      <c r="V29" s="54">
        <v>7.93</v>
      </c>
      <c r="W29" s="56">
        <v>2.9950000000000001</v>
      </c>
      <c r="X29" s="54">
        <v>8.2799999999999994</v>
      </c>
      <c r="Y29" s="53">
        <v>2.9950000000000001</v>
      </c>
      <c r="Z29" s="53">
        <v>7.77</v>
      </c>
      <c r="AA29" s="54">
        <v>2.9950000000000001</v>
      </c>
      <c r="AB29" s="54">
        <v>7.78</v>
      </c>
      <c r="AC29" s="54">
        <v>2.9950000000000001</v>
      </c>
      <c r="AD29" s="54">
        <v>7.1</v>
      </c>
      <c r="AE29" s="54">
        <v>2.9950000000000001</v>
      </c>
      <c r="AF29" s="54">
        <v>6.9</v>
      </c>
    </row>
    <row r="30" spans="1:32" ht="15.75" customHeight="1">
      <c r="A30" s="54">
        <v>3.9140000000000001</v>
      </c>
      <c r="B30" s="54">
        <v>9.17</v>
      </c>
      <c r="C30" s="56">
        <v>3.9140000000000001</v>
      </c>
      <c r="D30" s="54">
        <v>8.68</v>
      </c>
      <c r="E30" s="54">
        <v>3.9140000000000001</v>
      </c>
      <c r="F30" s="54">
        <v>9.2799999999999994</v>
      </c>
      <c r="G30" s="54">
        <v>3.9140000000000001</v>
      </c>
      <c r="H30" s="54">
        <v>9.6199999999999992</v>
      </c>
      <c r="I30" s="54">
        <v>3.9140000000000001</v>
      </c>
      <c r="J30" s="54">
        <v>9.8000000000000007</v>
      </c>
      <c r="K30" s="54">
        <v>3.9140000000000001</v>
      </c>
      <c r="L30" s="54">
        <v>9.6</v>
      </c>
      <c r="M30" s="54">
        <v>3.9140000000000001</v>
      </c>
      <c r="N30" s="54">
        <v>9.1199999999999992</v>
      </c>
      <c r="O30" s="54">
        <v>3.9140000000000001</v>
      </c>
      <c r="P30" s="54">
        <v>9.2799999999999994</v>
      </c>
      <c r="Q30" s="54">
        <v>3.9140000000000001</v>
      </c>
      <c r="R30" s="54">
        <v>9.33</v>
      </c>
      <c r="S30" s="54">
        <v>3.9140000000000001</v>
      </c>
      <c r="T30" s="54">
        <v>9.2200000000000006</v>
      </c>
      <c r="U30" s="54">
        <v>3.9140000000000001</v>
      </c>
      <c r="V30" s="54">
        <v>9.3800000000000008</v>
      </c>
      <c r="W30" s="56">
        <v>3.9140000000000001</v>
      </c>
      <c r="X30" s="54">
        <v>9.6999999999999993</v>
      </c>
      <c r="Y30" s="53">
        <v>3.9140000000000001</v>
      </c>
      <c r="Z30" s="53">
        <v>9.42</v>
      </c>
      <c r="AA30" s="54">
        <v>3.9140000000000001</v>
      </c>
      <c r="AB30" s="54">
        <v>9.02</v>
      </c>
      <c r="AC30" s="54">
        <v>3.9140000000000001</v>
      </c>
      <c r="AD30" s="54">
        <v>8.5299999999999994</v>
      </c>
      <c r="AE30" s="54">
        <v>3.9140000000000001</v>
      </c>
      <c r="AF30" s="54">
        <v>8.2799999999999994</v>
      </c>
    </row>
    <row r="31" spans="1:32" ht="15.75" customHeight="1">
      <c r="A31" s="54">
        <v>3.3559999999999999</v>
      </c>
      <c r="B31" s="54">
        <v>8.6</v>
      </c>
      <c r="C31" s="56">
        <v>3.3559999999999999</v>
      </c>
      <c r="D31" s="54">
        <v>7.92</v>
      </c>
      <c r="E31" s="54">
        <v>3.3559999999999999</v>
      </c>
      <c r="F31" s="54">
        <v>8.43</v>
      </c>
      <c r="G31" s="54">
        <v>3.3559999999999999</v>
      </c>
      <c r="H31" s="54">
        <v>9.1199999999999992</v>
      </c>
      <c r="I31" s="54">
        <v>3.3559999999999999</v>
      </c>
      <c r="J31" s="54">
        <v>8.9700000000000006</v>
      </c>
      <c r="K31" s="54">
        <v>3.3559999999999999</v>
      </c>
      <c r="L31" s="54">
        <v>8.7799999999999994</v>
      </c>
      <c r="M31" s="54">
        <v>3.3559999999999999</v>
      </c>
      <c r="N31" s="54">
        <v>8.48</v>
      </c>
      <c r="O31" s="54">
        <v>3.3559999999999999</v>
      </c>
      <c r="P31" s="54">
        <v>8.48</v>
      </c>
      <c r="Q31" s="54">
        <v>3.3559999999999999</v>
      </c>
      <c r="R31" s="54">
        <v>8.65</v>
      </c>
      <c r="S31" s="54">
        <v>3.3559999999999999</v>
      </c>
      <c r="T31" s="54">
        <v>8.5</v>
      </c>
      <c r="U31" s="54">
        <v>3.3559999999999999</v>
      </c>
      <c r="V31" s="54">
        <v>8.67</v>
      </c>
      <c r="W31" s="56">
        <v>3.3559999999999999</v>
      </c>
      <c r="X31" s="54">
        <v>9.18</v>
      </c>
      <c r="Y31" s="53">
        <v>3.3559999999999999</v>
      </c>
      <c r="Z31" s="53">
        <v>8.42</v>
      </c>
      <c r="AA31" s="54">
        <v>3.3559999999999999</v>
      </c>
      <c r="AB31" s="54">
        <v>8.1</v>
      </c>
      <c r="AC31" s="54">
        <v>3.3559999999999999</v>
      </c>
      <c r="AD31" s="54">
        <v>7.6</v>
      </c>
      <c r="AE31" s="54">
        <v>3.3559999999999999</v>
      </c>
      <c r="AF31" s="54">
        <v>7.58</v>
      </c>
    </row>
    <row r="32" spans="1:32" ht="15.75" customHeight="1">
      <c r="A32" s="54">
        <v>2.6709999999999998</v>
      </c>
      <c r="B32" s="54">
        <v>6.7</v>
      </c>
      <c r="C32" s="56">
        <v>2.6709999999999998</v>
      </c>
      <c r="D32" s="54">
        <v>6.4</v>
      </c>
      <c r="E32" s="54">
        <v>2.6709999999999998</v>
      </c>
      <c r="F32" s="54">
        <v>6.78</v>
      </c>
      <c r="G32" s="54">
        <v>2.6709999999999998</v>
      </c>
      <c r="H32" s="54">
        <v>7.25</v>
      </c>
      <c r="I32" s="54">
        <v>2.891</v>
      </c>
      <c r="J32" s="54">
        <v>6.75</v>
      </c>
      <c r="K32" s="54">
        <v>2.891</v>
      </c>
      <c r="L32" s="54">
        <v>6.7</v>
      </c>
      <c r="M32" s="54">
        <v>2.891</v>
      </c>
      <c r="N32" s="54">
        <v>6.5</v>
      </c>
      <c r="O32" s="54">
        <v>2.891</v>
      </c>
      <c r="P32" s="54">
        <v>6.13</v>
      </c>
      <c r="Q32" s="54">
        <v>2.6709999999999998</v>
      </c>
      <c r="R32" s="54">
        <v>6.97</v>
      </c>
      <c r="S32" s="54">
        <v>2.6709999999999998</v>
      </c>
      <c r="T32" s="54">
        <v>6.88</v>
      </c>
      <c r="U32" s="54">
        <v>2.6709999999999998</v>
      </c>
      <c r="V32" s="54">
        <v>7.1</v>
      </c>
      <c r="W32" s="56">
        <v>2.6709999999999998</v>
      </c>
      <c r="X32" s="54">
        <v>7.35</v>
      </c>
      <c r="Y32" s="53">
        <v>2.891</v>
      </c>
      <c r="Z32" s="53">
        <v>6.25</v>
      </c>
      <c r="AA32" s="54">
        <v>2.6709999999999998</v>
      </c>
      <c r="AB32" s="54">
        <v>6.7</v>
      </c>
      <c r="AC32" s="54">
        <v>2.6709999999999998</v>
      </c>
      <c r="AD32" s="54">
        <v>6.02</v>
      </c>
      <c r="AE32" s="54">
        <v>2.6709999999999998</v>
      </c>
      <c r="AF32" s="54">
        <v>6.03</v>
      </c>
    </row>
    <row r="33" spans="1:32" ht="15.75" customHeight="1">
      <c r="A33" s="54">
        <v>2.6459999999999999</v>
      </c>
      <c r="B33" s="54">
        <v>6.85</v>
      </c>
      <c r="C33" s="56">
        <v>2.6459999999999999</v>
      </c>
      <c r="D33" s="54">
        <v>6.57</v>
      </c>
      <c r="E33" s="54">
        <v>2.6459999999999999</v>
      </c>
      <c r="F33" s="54">
        <v>6.88</v>
      </c>
      <c r="G33" s="54">
        <v>2.6459999999999999</v>
      </c>
      <c r="H33" s="54">
        <v>7.38</v>
      </c>
      <c r="I33" s="54">
        <v>2.673</v>
      </c>
      <c r="J33" s="54">
        <v>6.92</v>
      </c>
      <c r="K33" s="54">
        <v>2.673</v>
      </c>
      <c r="L33" s="54">
        <v>6.65</v>
      </c>
      <c r="M33" s="54">
        <v>2.673</v>
      </c>
      <c r="N33" s="54">
        <v>6.77</v>
      </c>
      <c r="O33" s="54">
        <v>2.673</v>
      </c>
      <c r="P33" s="54">
        <v>6.43</v>
      </c>
      <c r="Q33" s="54">
        <v>2.6459999999999999</v>
      </c>
      <c r="R33" s="54">
        <v>7.2</v>
      </c>
      <c r="S33" s="54">
        <v>2.6459999999999999</v>
      </c>
      <c r="T33" s="54">
        <v>7.13</v>
      </c>
      <c r="U33" s="54">
        <v>2.6459999999999999</v>
      </c>
      <c r="V33" s="54">
        <v>7.18</v>
      </c>
      <c r="W33" s="56">
        <v>2.6459999999999999</v>
      </c>
      <c r="X33" s="54">
        <v>7.42</v>
      </c>
      <c r="Y33" s="53">
        <v>2.673</v>
      </c>
      <c r="Z33" s="53">
        <v>6.52</v>
      </c>
      <c r="AA33" s="54">
        <v>2.6459999999999999</v>
      </c>
      <c r="AB33" s="54">
        <v>6.78</v>
      </c>
      <c r="AC33" s="54">
        <v>2.6459999999999999</v>
      </c>
      <c r="AD33" s="54">
        <v>6.1</v>
      </c>
      <c r="AE33" s="54">
        <v>2.6459999999999999</v>
      </c>
      <c r="AF33" s="54">
        <v>6.2</v>
      </c>
    </row>
    <row r="34" spans="1:32" ht="15.75" customHeight="1">
      <c r="A34" s="54">
        <v>2.9820000000000002</v>
      </c>
      <c r="B34" s="54">
        <v>7.55</v>
      </c>
      <c r="C34" s="56">
        <v>2.9820000000000002</v>
      </c>
      <c r="D34" s="54">
        <v>7.32</v>
      </c>
      <c r="E34" s="54">
        <v>2.9820000000000002</v>
      </c>
      <c r="F34" s="54">
        <v>7.65</v>
      </c>
      <c r="G34" s="54">
        <v>2.9820000000000002</v>
      </c>
      <c r="H34" s="54">
        <v>8.1300000000000008</v>
      </c>
      <c r="I34" s="54">
        <v>2.9820000000000002</v>
      </c>
      <c r="J34" s="54">
        <v>8.33</v>
      </c>
      <c r="K34" s="54">
        <v>2.9820000000000002</v>
      </c>
      <c r="L34" s="54">
        <v>8.23</v>
      </c>
      <c r="M34" s="54">
        <v>2.9820000000000002</v>
      </c>
      <c r="N34" s="54">
        <v>7.73</v>
      </c>
      <c r="O34" s="54">
        <v>2.9820000000000002</v>
      </c>
      <c r="P34" s="54">
        <v>7.87</v>
      </c>
      <c r="Q34" s="54">
        <v>2.9820000000000002</v>
      </c>
      <c r="R34" s="54">
        <v>7.9</v>
      </c>
      <c r="S34" s="54">
        <v>2.9820000000000002</v>
      </c>
      <c r="T34" s="54">
        <v>7.75</v>
      </c>
      <c r="U34" s="54">
        <v>2.9820000000000002</v>
      </c>
      <c r="V34" s="54">
        <v>8.02</v>
      </c>
      <c r="W34" s="56">
        <v>2.9820000000000002</v>
      </c>
      <c r="X34" s="54">
        <v>8.2799999999999994</v>
      </c>
      <c r="Y34" s="53">
        <v>2.9820000000000002</v>
      </c>
      <c r="Z34" s="53">
        <v>7.85</v>
      </c>
      <c r="AA34" s="54">
        <v>2.9820000000000002</v>
      </c>
      <c r="AB34" s="54">
        <v>7.78</v>
      </c>
      <c r="AC34" s="54">
        <v>2.9820000000000002</v>
      </c>
      <c r="AD34" s="54">
        <v>7.15</v>
      </c>
      <c r="AE34" s="54">
        <v>2.9820000000000002</v>
      </c>
      <c r="AF34" s="54">
        <v>7.02</v>
      </c>
    </row>
    <row r="35" spans="1:32" ht="15.75" customHeight="1">
      <c r="A35" s="54">
        <v>2.4</v>
      </c>
      <c r="B35" s="54">
        <v>6.57</v>
      </c>
      <c r="C35" s="56">
        <v>2.4</v>
      </c>
      <c r="D35" s="54">
        <v>6.4</v>
      </c>
      <c r="E35" s="54">
        <v>2.4</v>
      </c>
      <c r="F35" s="54">
        <v>6.8</v>
      </c>
      <c r="G35" s="54">
        <v>2.4</v>
      </c>
      <c r="H35" s="54">
        <v>7.1</v>
      </c>
      <c r="I35" s="54">
        <v>2.4</v>
      </c>
      <c r="J35" s="54">
        <v>7.42</v>
      </c>
      <c r="K35" s="54">
        <v>2.4</v>
      </c>
      <c r="L35" s="54">
        <v>7.82</v>
      </c>
      <c r="M35" s="54">
        <v>2.4</v>
      </c>
      <c r="N35" s="54">
        <v>6.9</v>
      </c>
      <c r="O35" s="54">
        <v>2.4</v>
      </c>
      <c r="P35" s="54">
        <v>7.02</v>
      </c>
      <c r="Q35" s="54">
        <v>2.4</v>
      </c>
      <c r="R35" s="54">
        <v>6.95</v>
      </c>
      <c r="S35" s="54">
        <v>2.4</v>
      </c>
      <c r="T35" s="54">
        <v>6.92</v>
      </c>
      <c r="U35" s="54">
        <v>2.4</v>
      </c>
      <c r="V35" s="54">
        <v>6.95</v>
      </c>
      <c r="W35" s="56">
        <v>2.4</v>
      </c>
      <c r="X35" s="54">
        <v>7.18</v>
      </c>
      <c r="Y35" s="53">
        <v>2.4</v>
      </c>
      <c r="Z35" s="53">
        <v>6.78</v>
      </c>
      <c r="AA35" s="54">
        <v>2.4</v>
      </c>
      <c r="AB35" s="54">
        <v>6.45</v>
      </c>
      <c r="AC35" s="54">
        <v>2.4</v>
      </c>
      <c r="AD35" s="54">
        <v>6.07</v>
      </c>
      <c r="AE35" s="54">
        <v>2.4</v>
      </c>
      <c r="AF35" s="54">
        <v>5.88</v>
      </c>
    </row>
    <row r="36" spans="1:32" ht="15.75" customHeight="1">
      <c r="A36" s="54">
        <v>1.891</v>
      </c>
      <c r="B36" s="54">
        <v>4.68</v>
      </c>
      <c r="C36" s="56">
        <v>1.891</v>
      </c>
      <c r="D36" s="54">
        <v>4.53</v>
      </c>
      <c r="E36" s="54">
        <v>1.891</v>
      </c>
      <c r="F36" s="54">
        <v>4.67</v>
      </c>
      <c r="G36" s="54">
        <v>1.891</v>
      </c>
      <c r="H36" s="54">
        <v>5.2</v>
      </c>
      <c r="I36" s="54">
        <v>1.891</v>
      </c>
      <c r="J36" s="54">
        <v>5.27</v>
      </c>
      <c r="K36" s="54">
        <v>1.891</v>
      </c>
      <c r="L36" s="54">
        <v>4.92</v>
      </c>
      <c r="M36" s="54">
        <v>1.891</v>
      </c>
      <c r="N36" s="54">
        <v>5.12</v>
      </c>
      <c r="O36" s="54">
        <v>1.891</v>
      </c>
      <c r="P36" s="54">
        <v>4.7300000000000004</v>
      </c>
      <c r="Q36" s="54">
        <v>1.891</v>
      </c>
      <c r="R36" s="54">
        <v>5.28</v>
      </c>
      <c r="S36" s="54">
        <v>1.891</v>
      </c>
      <c r="T36" s="54">
        <v>4.92</v>
      </c>
      <c r="U36" s="54">
        <v>1.891</v>
      </c>
      <c r="V36" s="54">
        <v>5.28</v>
      </c>
      <c r="W36" s="56">
        <v>1.891</v>
      </c>
      <c r="X36" s="54">
        <v>5.15</v>
      </c>
      <c r="Y36" s="53">
        <v>1.891</v>
      </c>
      <c r="Z36" s="53">
        <v>4.83</v>
      </c>
      <c r="AA36" s="54">
        <v>1.891</v>
      </c>
      <c r="AB36" s="54">
        <v>4.5</v>
      </c>
      <c r="AC36" s="54">
        <v>1.891</v>
      </c>
      <c r="AD36" s="54">
        <v>4.32</v>
      </c>
      <c r="AE36" s="54">
        <v>1.891</v>
      </c>
      <c r="AF36" s="54">
        <v>4.2300000000000004</v>
      </c>
    </row>
    <row r="37" spans="1:32" ht="15.75" customHeight="1">
      <c r="A37" s="54">
        <v>2.8149999999999999</v>
      </c>
      <c r="B37" s="54">
        <v>7.38</v>
      </c>
      <c r="C37" s="56">
        <v>2.8149999999999999</v>
      </c>
      <c r="D37" s="54">
        <v>7.1</v>
      </c>
      <c r="E37" s="54">
        <v>2.8149999999999999</v>
      </c>
      <c r="F37" s="54">
        <v>7.33</v>
      </c>
      <c r="G37" s="54">
        <v>2.8149999999999999</v>
      </c>
      <c r="H37" s="54">
        <v>7.83</v>
      </c>
      <c r="I37" s="54">
        <v>2.8149999999999999</v>
      </c>
      <c r="J37" s="54">
        <v>8.0500000000000007</v>
      </c>
      <c r="K37" s="54">
        <v>2.8149999999999999</v>
      </c>
      <c r="L37" s="54">
        <v>8.4</v>
      </c>
      <c r="M37" s="54">
        <v>2.8149999999999999</v>
      </c>
      <c r="N37" s="54">
        <v>7.57</v>
      </c>
      <c r="O37" s="54">
        <v>2.8149999999999999</v>
      </c>
      <c r="P37" s="54">
        <v>7.75</v>
      </c>
      <c r="Q37" s="54">
        <v>2.8149999999999999</v>
      </c>
      <c r="R37" s="54">
        <v>7.82</v>
      </c>
      <c r="S37" s="54">
        <v>2.8149999999999999</v>
      </c>
      <c r="T37" s="54">
        <v>7.7</v>
      </c>
      <c r="U37" s="54">
        <v>2.8149999999999999</v>
      </c>
      <c r="V37" s="54">
        <v>7.8</v>
      </c>
      <c r="W37" s="56">
        <v>2.8149999999999999</v>
      </c>
      <c r="X37" s="54">
        <v>7.97</v>
      </c>
      <c r="Y37" s="53">
        <v>2.8149999999999999</v>
      </c>
      <c r="Z37" s="53">
        <v>7.37</v>
      </c>
      <c r="AA37" s="54">
        <v>2.8149999999999999</v>
      </c>
      <c r="AB37" s="54">
        <v>7.15</v>
      </c>
      <c r="AC37" s="54">
        <v>2.8149999999999999</v>
      </c>
      <c r="AD37" s="54">
        <v>6.63</v>
      </c>
      <c r="AE37" s="54">
        <v>2.8149999999999999</v>
      </c>
      <c r="AF37" s="54">
        <v>6.63</v>
      </c>
    </row>
    <row r="38" spans="1:32" ht="15.75" customHeight="1">
      <c r="A38" s="54">
        <v>2.8580000000000001</v>
      </c>
      <c r="B38" s="54">
        <v>7.17</v>
      </c>
      <c r="C38" s="56">
        <v>2.8580000000000001</v>
      </c>
      <c r="D38" s="54">
        <v>6.93</v>
      </c>
      <c r="E38" s="54">
        <v>2.8580000000000001</v>
      </c>
      <c r="F38" s="54">
        <v>7.2</v>
      </c>
      <c r="G38" s="54">
        <v>2.8580000000000001</v>
      </c>
      <c r="H38" s="54">
        <v>7.67</v>
      </c>
      <c r="I38" s="54">
        <v>2.8580000000000001</v>
      </c>
      <c r="J38" s="54">
        <v>7.93</v>
      </c>
      <c r="K38" s="54">
        <v>2.8580000000000001</v>
      </c>
      <c r="L38" s="54">
        <v>8.32</v>
      </c>
      <c r="M38" s="54">
        <v>2.8580000000000001</v>
      </c>
      <c r="N38" s="54">
        <v>7.5</v>
      </c>
      <c r="O38" s="54">
        <v>2.8580000000000001</v>
      </c>
      <c r="P38" s="54">
        <v>7.58</v>
      </c>
      <c r="Q38" s="54">
        <v>2.8580000000000001</v>
      </c>
      <c r="R38" s="54">
        <v>7.62</v>
      </c>
      <c r="S38" s="54">
        <v>2.8580000000000001</v>
      </c>
      <c r="T38" s="54">
        <v>7.55</v>
      </c>
      <c r="U38" s="54">
        <v>2.8580000000000001</v>
      </c>
      <c r="V38" s="54">
        <v>7.65</v>
      </c>
      <c r="W38" s="56">
        <v>2.8580000000000001</v>
      </c>
      <c r="X38" s="54">
        <v>7.83</v>
      </c>
      <c r="Y38" s="53">
        <v>2.8580000000000001</v>
      </c>
      <c r="Z38" s="53">
        <v>7.3</v>
      </c>
      <c r="AA38" s="54">
        <v>2.8580000000000001</v>
      </c>
      <c r="AB38" s="54">
        <v>7.03</v>
      </c>
      <c r="AC38" s="54">
        <v>2.8580000000000001</v>
      </c>
      <c r="AD38" s="54">
        <v>6.55</v>
      </c>
      <c r="AE38" s="54">
        <v>2.8580000000000001</v>
      </c>
      <c r="AF38" s="54">
        <v>6.45</v>
      </c>
    </row>
    <row r="39" spans="1:32" ht="15.75" customHeight="1">
      <c r="A39" s="54">
        <v>2.6709999999999998</v>
      </c>
      <c r="B39" s="54">
        <v>6.95</v>
      </c>
      <c r="C39" s="56">
        <v>2.6709999999999998</v>
      </c>
      <c r="D39" s="54">
        <v>6.7</v>
      </c>
      <c r="E39" s="54">
        <v>2.6709999999999998</v>
      </c>
      <c r="F39" s="54">
        <v>6.95</v>
      </c>
      <c r="G39" s="54">
        <v>2.6709999999999998</v>
      </c>
      <c r="H39" s="54">
        <v>7.42</v>
      </c>
      <c r="I39" s="54">
        <v>2.6709999999999998</v>
      </c>
      <c r="J39" s="54">
        <v>7.68</v>
      </c>
      <c r="K39" s="54">
        <v>2.6709999999999998</v>
      </c>
      <c r="L39" s="54">
        <v>8.0500000000000007</v>
      </c>
      <c r="M39" s="54">
        <v>2.6709999999999998</v>
      </c>
      <c r="N39" s="54">
        <v>7.22</v>
      </c>
      <c r="O39" s="54">
        <v>2.6709999999999998</v>
      </c>
      <c r="P39" s="54">
        <v>7.35</v>
      </c>
      <c r="Q39" s="54">
        <v>2.6709999999999998</v>
      </c>
      <c r="R39" s="54">
        <v>7.4</v>
      </c>
      <c r="S39" s="54">
        <v>2.6709999999999998</v>
      </c>
      <c r="T39" s="54">
        <v>7.33</v>
      </c>
      <c r="U39" s="54">
        <v>2.6709999999999998</v>
      </c>
      <c r="V39" s="54">
        <v>7.38</v>
      </c>
      <c r="W39" s="56">
        <v>2.6709999999999998</v>
      </c>
      <c r="X39" s="54">
        <v>7.57</v>
      </c>
      <c r="Y39" s="53">
        <v>2.6709999999999998</v>
      </c>
      <c r="Z39" s="53">
        <v>7</v>
      </c>
      <c r="AA39" s="54">
        <v>2.6709999999999998</v>
      </c>
      <c r="AB39" s="54">
        <v>6.78</v>
      </c>
      <c r="AC39" s="54">
        <v>2.6709999999999998</v>
      </c>
      <c r="AD39" s="54">
        <v>6.23</v>
      </c>
      <c r="AE39" s="54">
        <v>2.6709999999999998</v>
      </c>
      <c r="AF39" s="54">
        <v>6.18</v>
      </c>
    </row>
    <row r="40" spans="1:32" ht="15.75" customHeight="1">
      <c r="A40" s="54">
        <v>3.649</v>
      </c>
      <c r="B40" s="54">
        <v>7.58</v>
      </c>
      <c r="C40" s="56">
        <v>2.9710000000000001</v>
      </c>
      <c r="D40" s="54">
        <v>6.4</v>
      </c>
      <c r="E40" s="54">
        <v>2.9710000000000001</v>
      </c>
      <c r="F40" s="54">
        <v>7.15</v>
      </c>
      <c r="G40" s="54">
        <v>2.9710000000000001</v>
      </c>
      <c r="H40" s="54">
        <v>8.8800000000000008</v>
      </c>
      <c r="I40" s="54">
        <v>3.649</v>
      </c>
      <c r="J40" s="54">
        <v>7.85</v>
      </c>
      <c r="K40" s="54">
        <v>3.649</v>
      </c>
      <c r="L40" s="54">
        <v>8.3000000000000007</v>
      </c>
      <c r="M40" s="54">
        <v>2.9710000000000001</v>
      </c>
      <c r="N40" s="54">
        <v>12.12</v>
      </c>
      <c r="O40" s="54">
        <v>2.9710000000000001</v>
      </c>
      <c r="P40" s="54">
        <v>8.9499999999999993</v>
      </c>
      <c r="Q40" s="54">
        <v>3.649</v>
      </c>
      <c r="R40" s="54">
        <v>9.93</v>
      </c>
      <c r="S40" s="54">
        <v>3.649</v>
      </c>
      <c r="T40" s="54">
        <v>8.27</v>
      </c>
      <c r="U40" s="54">
        <v>3.649</v>
      </c>
      <c r="V40" s="54">
        <v>8.17</v>
      </c>
      <c r="W40" s="56">
        <v>3.649</v>
      </c>
      <c r="X40" s="54">
        <v>8.1300000000000008</v>
      </c>
      <c r="Y40" s="53">
        <v>2.9710000000000001</v>
      </c>
      <c r="Z40" s="53">
        <v>7.27</v>
      </c>
      <c r="AA40" s="54">
        <v>2.9710000000000001</v>
      </c>
      <c r="AB40" s="54">
        <v>6.87</v>
      </c>
      <c r="AC40" s="54">
        <v>2.9710000000000001</v>
      </c>
      <c r="AD40" s="54">
        <v>6.33</v>
      </c>
      <c r="AE40" s="54">
        <v>2.9710000000000001</v>
      </c>
      <c r="AF40" s="54">
        <v>6.1</v>
      </c>
    </row>
    <row r="41" spans="1:32" ht="15.75" customHeight="1">
      <c r="A41" s="54">
        <v>3.3620000000000001</v>
      </c>
      <c r="B41" s="54">
        <v>6.93</v>
      </c>
      <c r="C41" s="56">
        <v>2.5259999999999998</v>
      </c>
      <c r="D41" s="54">
        <v>5.6</v>
      </c>
      <c r="E41" s="54">
        <v>2.5259999999999998</v>
      </c>
      <c r="F41" s="54">
        <v>6.33</v>
      </c>
      <c r="G41" s="54">
        <v>2.5259999999999998</v>
      </c>
      <c r="H41" s="54">
        <v>8.0500000000000007</v>
      </c>
      <c r="I41" s="54">
        <v>3.3620000000000001</v>
      </c>
      <c r="J41" s="54">
        <v>7.53</v>
      </c>
      <c r="K41" s="54">
        <v>2.5259999999999998</v>
      </c>
      <c r="L41" s="54">
        <v>9.0500000000000007</v>
      </c>
      <c r="M41" s="54">
        <v>2.5259999999999998</v>
      </c>
      <c r="N41" s="54">
        <v>11.23</v>
      </c>
      <c r="O41" s="54">
        <v>2.5259999999999998</v>
      </c>
      <c r="P41" s="54">
        <v>8.0299999999999994</v>
      </c>
      <c r="Q41" s="54">
        <v>3.3620000000000001</v>
      </c>
      <c r="R41" s="54">
        <v>10.050000000000001</v>
      </c>
      <c r="S41" s="54">
        <v>3.3620000000000001</v>
      </c>
      <c r="T41" s="54">
        <v>7.95</v>
      </c>
      <c r="U41" s="54">
        <v>2.5259999999999998</v>
      </c>
      <c r="V41" s="54">
        <v>8.8000000000000007</v>
      </c>
      <c r="W41" s="56">
        <v>2.5259999999999998</v>
      </c>
      <c r="X41" s="54">
        <v>9</v>
      </c>
      <c r="Y41" s="53">
        <v>2.5259999999999998</v>
      </c>
      <c r="Z41" s="53">
        <v>6.32</v>
      </c>
      <c r="AA41" s="54">
        <v>2.5259999999999998</v>
      </c>
      <c r="AB41" s="54">
        <v>6.05</v>
      </c>
      <c r="AC41" s="54">
        <v>2.5259999999999998</v>
      </c>
      <c r="AD41" s="54">
        <v>5.42</v>
      </c>
      <c r="AE41" s="54">
        <v>2.5259999999999998</v>
      </c>
      <c r="AF41" s="54">
        <v>5.18</v>
      </c>
    </row>
    <row r="42" spans="1:32" ht="15.75" customHeight="1">
      <c r="A42" s="54">
        <v>3.9409999999999998</v>
      </c>
      <c r="B42" s="54">
        <v>8.4700000000000006</v>
      </c>
      <c r="C42" s="56">
        <v>3.2629999999999999</v>
      </c>
      <c r="D42" s="54">
        <v>7.35</v>
      </c>
      <c r="E42" s="54">
        <v>3.2629999999999999</v>
      </c>
      <c r="F42" s="54">
        <v>8.08</v>
      </c>
      <c r="G42" s="54">
        <v>3.2629999999999999</v>
      </c>
      <c r="H42" s="54">
        <v>9.98</v>
      </c>
      <c r="I42" s="54">
        <v>3.9409999999999998</v>
      </c>
      <c r="J42" s="54">
        <v>8.8000000000000007</v>
      </c>
      <c r="K42" s="54">
        <v>3.9409999999999998</v>
      </c>
      <c r="L42" s="54">
        <v>9.1999999999999993</v>
      </c>
      <c r="M42" s="54">
        <v>3.2629999999999999</v>
      </c>
      <c r="N42" s="54">
        <v>13.42</v>
      </c>
      <c r="O42" s="54">
        <v>3.2629999999999999</v>
      </c>
      <c r="P42" s="54">
        <v>9.9700000000000006</v>
      </c>
      <c r="Q42" s="54">
        <v>3.9409999999999998</v>
      </c>
      <c r="R42" s="54">
        <v>11.22</v>
      </c>
      <c r="S42" s="54">
        <v>3.9409999999999998</v>
      </c>
      <c r="T42" s="54">
        <v>9.18</v>
      </c>
      <c r="U42" s="54">
        <v>3.9409999999999998</v>
      </c>
      <c r="V42" s="54">
        <v>9.1</v>
      </c>
      <c r="W42" s="56">
        <v>3.9409999999999998</v>
      </c>
      <c r="X42" s="54">
        <v>9.07</v>
      </c>
      <c r="Y42" s="53">
        <v>3.2629999999999999</v>
      </c>
      <c r="Z42" s="53">
        <v>8.2799999999999994</v>
      </c>
      <c r="AA42" s="54">
        <v>3.2629999999999999</v>
      </c>
      <c r="AB42" s="54">
        <v>7.9</v>
      </c>
      <c r="AC42" s="54">
        <v>3.2629999999999999</v>
      </c>
      <c r="AD42" s="54">
        <v>7.38</v>
      </c>
      <c r="AE42" s="54">
        <v>3.2629999999999999</v>
      </c>
      <c r="AF42" s="54">
        <v>7.13</v>
      </c>
    </row>
    <row r="43" spans="1:32" ht="15.75" customHeight="1">
      <c r="A43" s="54">
        <v>4.3209999999999997</v>
      </c>
      <c r="B43" s="54">
        <v>11.98</v>
      </c>
      <c r="C43" s="56">
        <v>4.3209999999999997</v>
      </c>
      <c r="D43" s="54">
        <v>8.5</v>
      </c>
      <c r="E43" s="54">
        <v>4.3209999999999997</v>
      </c>
      <c r="F43" s="54">
        <v>9.25</v>
      </c>
      <c r="G43" s="54">
        <v>4.3209999999999997</v>
      </c>
      <c r="H43" s="54">
        <v>11.22</v>
      </c>
      <c r="I43" s="54">
        <v>4.3259999999999996</v>
      </c>
      <c r="J43" s="54">
        <v>12.27</v>
      </c>
      <c r="K43" s="54">
        <v>4.3259999999999996</v>
      </c>
      <c r="L43" s="54">
        <v>11.83</v>
      </c>
      <c r="M43" s="54">
        <v>4.3259999999999996</v>
      </c>
      <c r="N43" s="54">
        <v>14.22</v>
      </c>
      <c r="O43" s="54">
        <v>4.3259999999999996</v>
      </c>
      <c r="P43" s="54">
        <v>10.6</v>
      </c>
      <c r="Q43" s="54">
        <v>4.3209999999999997</v>
      </c>
      <c r="R43" s="54">
        <v>15.72</v>
      </c>
      <c r="S43" s="54">
        <v>4.3209999999999997</v>
      </c>
      <c r="T43" s="54">
        <v>12.5</v>
      </c>
      <c r="U43" s="54">
        <v>4.3209999999999997</v>
      </c>
      <c r="V43" s="54">
        <v>11.67</v>
      </c>
      <c r="W43" s="56">
        <v>4.3209999999999997</v>
      </c>
      <c r="X43" s="54">
        <v>11.57</v>
      </c>
      <c r="Y43" s="53">
        <v>4.3259999999999996</v>
      </c>
      <c r="Z43" s="53">
        <v>9.2799999999999994</v>
      </c>
      <c r="AA43" s="54">
        <v>4.3209999999999997</v>
      </c>
      <c r="AB43" s="54">
        <v>9.0299999999999994</v>
      </c>
      <c r="AC43" s="54">
        <v>4.3209999999999997</v>
      </c>
      <c r="AD43" s="54">
        <v>8.35</v>
      </c>
      <c r="AE43" s="54">
        <v>4.3209999999999997</v>
      </c>
      <c r="AF43" s="54">
        <v>8.1300000000000008</v>
      </c>
    </row>
    <row r="44" spans="1:32" ht="15.75" customHeight="1">
      <c r="A44" s="54">
        <v>4.5869999999999997</v>
      </c>
      <c r="B44" s="54">
        <v>8.0299999999999994</v>
      </c>
      <c r="C44" s="56">
        <v>4.5869999999999997</v>
      </c>
      <c r="D44" s="54">
        <v>7.37</v>
      </c>
      <c r="E44" s="54">
        <v>4.5869999999999997</v>
      </c>
      <c r="F44" s="54">
        <v>7.58</v>
      </c>
      <c r="G44" s="54">
        <v>4.5869999999999997</v>
      </c>
      <c r="H44" s="54">
        <v>8.27</v>
      </c>
      <c r="I44" s="54">
        <v>4.5869999999999997</v>
      </c>
      <c r="J44" s="54">
        <v>8.32</v>
      </c>
      <c r="K44" s="54">
        <v>4.5869999999999997</v>
      </c>
      <c r="L44" s="54">
        <v>8.65</v>
      </c>
      <c r="M44" s="54">
        <v>4.5869999999999997</v>
      </c>
      <c r="N44" s="54">
        <v>12.22</v>
      </c>
      <c r="O44" s="54">
        <v>4.5869999999999997</v>
      </c>
      <c r="P44" s="54">
        <v>8.48</v>
      </c>
      <c r="Q44" s="54">
        <v>4.5869999999999997</v>
      </c>
      <c r="R44" s="54">
        <v>10.52</v>
      </c>
      <c r="S44" s="54">
        <v>4.5869999999999997</v>
      </c>
      <c r="T44" s="54">
        <v>8.48</v>
      </c>
      <c r="U44" s="54">
        <v>4.5869999999999997</v>
      </c>
      <c r="V44" s="54">
        <v>8.6</v>
      </c>
      <c r="W44" s="56">
        <v>4.5869999999999997</v>
      </c>
      <c r="X44" s="54">
        <v>8.48</v>
      </c>
      <c r="Y44" s="53">
        <v>4.5869999999999997</v>
      </c>
      <c r="Z44" s="53">
        <v>7.6</v>
      </c>
      <c r="AA44" s="54">
        <v>4.5869999999999997</v>
      </c>
      <c r="AB44" s="54">
        <v>7.3</v>
      </c>
      <c r="AC44" s="54">
        <v>4.5869999999999997</v>
      </c>
      <c r="AD44" s="54">
        <v>7.18</v>
      </c>
      <c r="AE44" s="54">
        <v>4.5869999999999997</v>
      </c>
      <c r="AF44" s="54">
        <v>7</v>
      </c>
    </row>
    <row r="45" spans="1:32" ht="15.75" customHeight="1">
      <c r="A45" s="54">
        <v>4.9690000000000003</v>
      </c>
      <c r="B45" s="54">
        <v>8.5299999999999994</v>
      </c>
      <c r="C45" s="56">
        <v>4.9690000000000003</v>
      </c>
      <c r="D45" s="54">
        <v>7.85</v>
      </c>
      <c r="E45" s="54">
        <v>4.9690000000000003</v>
      </c>
      <c r="F45" s="54">
        <v>8.0500000000000007</v>
      </c>
      <c r="G45" s="54">
        <v>4.9690000000000003</v>
      </c>
      <c r="H45" s="54">
        <v>8.8000000000000007</v>
      </c>
      <c r="I45" s="54">
        <v>4.9690000000000003</v>
      </c>
      <c r="J45" s="54">
        <v>8.8699999999999992</v>
      </c>
      <c r="K45" s="54">
        <v>4.9690000000000003</v>
      </c>
      <c r="L45" s="54">
        <v>9.17</v>
      </c>
      <c r="M45" s="54">
        <v>4.9690000000000003</v>
      </c>
      <c r="N45" s="54">
        <v>12.7</v>
      </c>
      <c r="O45" s="54">
        <v>4.9690000000000003</v>
      </c>
      <c r="P45" s="54">
        <v>8.9</v>
      </c>
      <c r="Q45" s="54">
        <v>4.9690000000000003</v>
      </c>
      <c r="R45" s="54">
        <v>11.17</v>
      </c>
      <c r="S45" s="54">
        <v>4.9690000000000003</v>
      </c>
      <c r="T45" s="54">
        <v>8.68</v>
      </c>
      <c r="U45" s="54">
        <v>4.9690000000000003</v>
      </c>
      <c r="V45" s="54">
        <v>9</v>
      </c>
      <c r="W45" s="56">
        <v>4.9690000000000003</v>
      </c>
      <c r="X45" s="54">
        <v>8.9</v>
      </c>
      <c r="Y45" s="53">
        <v>4.9690000000000003</v>
      </c>
      <c r="Z45" s="53">
        <v>7.98</v>
      </c>
      <c r="AA45" s="54">
        <v>4.9690000000000003</v>
      </c>
      <c r="AB45" s="54">
        <v>7.83</v>
      </c>
      <c r="AC45" s="54">
        <v>4.9690000000000003</v>
      </c>
      <c r="AD45" s="54">
        <v>7.7</v>
      </c>
      <c r="AE45" s="54">
        <v>4.9690000000000003</v>
      </c>
      <c r="AF45" s="54">
        <v>7.5</v>
      </c>
    </row>
    <row r="46" spans="1:32" ht="15.75" customHeight="1">
      <c r="A46" s="54">
        <v>5.88</v>
      </c>
      <c r="B46" s="54">
        <v>10.5</v>
      </c>
      <c r="C46" s="56">
        <v>5.88</v>
      </c>
      <c r="D46" s="54">
        <v>9.85</v>
      </c>
      <c r="E46" s="54">
        <v>5.88</v>
      </c>
      <c r="F46" s="54">
        <v>10.07</v>
      </c>
      <c r="G46" s="54">
        <v>5.88</v>
      </c>
      <c r="H46" s="54">
        <v>10.78</v>
      </c>
      <c r="I46" s="54">
        <v>5.88</v>
      </c>
      <c r="J46" s="54">
        <v>10.77</v>
      </c>
      <c r="K46" s="54">
        <v>5.88</v>
      </c>
      <c r="L46" s="54">
        <v>11.1</v>
      </c>
      <c r="M46" s="54">
        <v>5.88</v>
      </c>
      <c r="N46" s="54">
        <v>14.72</v>
      </c>
      <c r="O46" s="54">
        <v>5.88</v>
      </c>
      <c r="P46" s="54">
        <v>10.75</v>
      </c>
      <c r="Q46" s="54">
        <v>5.88</v>
      </c>
      <c r="R46" s="54">
        <v>12.82</v>
      </c>
      <c r="S46" s="54">
        <v>5.88</v>
      </c>
      <c r="T46" s="54">
        <v>10.62</v>
      </c>
      <c r="U46" s="54">
        <v>5.88</v>
      </c>
      <c r="V46" s="54">
        <v>11.03</v>
      </c>
      <c r="W46" s="56">
        <v>5.88</v>
      </c>
      <c r="X46" s="54">
        <v>10.88</v>
      </c>
      <c r="Y46" s="53">
        <v>5.88</v>
      </c>
      <c r="Z46" s="53">
        <v>9.9700000000000006</v>
      </c>
      <c r="AA46" s="54">
        <v>5.88</v>
      </c>
      <c r="AB46" s="54">
        <v>9.77</v>
      </c>
      <c r="AC46" s="54">
        <v>5.88</v>
      </c>
      <c r="AD46" s="54">
        <v>9.77</v>
      </c>
      <c r="AE46" s="54">
        <v>5.88</v>
      </c>
      <c r="AF46" s="54">
        <v>9.48</v>
      </c>
    </row>
    <row r="47" spans="1:32" ht="15.75" customHeight="1">
      <c r="A47" s="54">
        <v>5.3460000000000001</v>
      </c>
      <c r="B47" s="54">
        <v>9.2799999999999994</v>
      </c>
      <c r="C47" s="56">
        <v>5.3460000000000001</v>
      </c>
      <c r="D47" s="54">
        <v>8.75</v>
      </c>
      <c r="E47" s="54">
        <v>5.3460000000000001</v>
      </c>
      <c r="F47" s="54">
        <v>8.92</v>
      </c>
      <c r="G47" s="54">
        <v>5.3460000000000001</v>
      </c>
      <c r="H47" s="54">
        <v>9.6199999999999992</v>
      </c>
      <c r="I47" s="54">
        <v>5.3460000000000001</v>
      </c>
      <c r="J47" s="54">
        <v>9.68</v>
      </c>
      <c r="K47" s="54">
        <v>5.3460000000000001</v>
      </c>
      <c r="L47" s="54">
        <v>10</v>
      </c>
      <c r="M47" s="54">
        <v>5.3460000000000001</v>
      </c>
      <c r="N47" s="54">
        <v>13.52</v>
      </c>
      <c r="O47" s="54">
        <v>5.3460000000000001</v>
      </c>
      <c r="P47" s="54">
        <v>9.73</v>
      </c>
      <c r="Q47" s="54">
        <v>5.3460000000000001</v>
      </c>
      <c r="R47" s="54">
        <v>11.73</v>
      </c>
      <c r="S47" s="54">
        <v>5.3460000000000001</v>
      </c>
      <c r="T47" s="54">
        <v>9.6199999999999992</v>
      </c>
      <c r="U47" s="54">
        <v>5.3460000000000001</v>
      </c>
      <c r="V47" s="54">
        <v>10</v>
      </c>
      <c r="W47" s="56">
        <v>5.3460000000000001</v>
      </c>
      <c r="X47" s="54">
        <v>9.83</v>
      </c>
      <c r="Y47" s="53">
        <v>5.3460000000000001</v>
      </c>
      <c r="Z47" s="53">
        <v>8.98</v>
      </c>
      <c r="AA47" s="54">
        <v>5.3460000000000001</v>
      </c>
      <c r="AB47" s="54">
        <v>8.65</v>
      </c>
      <c r="AC47" s="54">
        <v>5.3460000000000001</v>
      </c>
      <c r="AD47" s="54">
        <v>8.65</v>
      </c>
      <c r="AE47" s="54">
        <v>5.3460000000000001</v>
      </c>
      <c r="AF47" s="54">
        <v>8.4</v>
      </c>
    </row>
    <row r="48" spans="1:32" ht="15.75" customHeight="1">
      <c r="A48" s="54">
        <v>4.6959999999999997</v>
      </c>
      <c r="B48" s="54">
        <v>12.65</v>
      </c>
      <c r="C48" s="56">
        <v>4.6959999999999997</v>
      </c>
      <c r="D48" s="54">
        <v>9.1199999999999992</v>
      </c>
      <c r="E48" s="54">
        <v>4.6959999999999997</v>
      </c>
      <c r="F48" s="54">
        <v>10.02</v>
      </c>
      <c r="G48" s="54">
        <v>4.6959999999999997</v>
      </c>
      <c r="H48" s="54">
        <v>11.93</v>
      </c>
      <c r="I48" s="54">
        <v>4.6959999999999997</v>
      </c>
      <c r="J48" s="54">
        <v>12.87</v>
      </c>
      <c r="K48" s="54">
        <v>4.6959999999999997</v>
      </c>
      <c r="L48" s="54">
        <v>12.6</v>
      </c>
      <c r="M48" s="54">
        <v>4.6959999999999997</v>
      </c>
      <c r="N48" s="54">
        <v>15.02</v>
      </c>
      <c r="O48" s="54">
        <v>4.6959999999999997</v>
      </c>
      <c r="P48" s="54">
        <v>11.35</v>
      </c>
      <c r="Q48" s="54">
        <v>4.6959999999999997</v>
      </c>
      <c r="R48" s="54">
        <v>16.399999999999999</v>
      </c>
      <c r="S48" s="54">
        <v>4.6959999999999997</v>
      </c>
      <c r="T48" s="54">
        <v>13.15</v>
      </c>
      <c r="U48" s="54">
        <v>4.6959999999999997</v>
      </c>
      <c r="V48" s="54">
        <v>12.38</v>
      </c>
      <c r="W48" s="56">
        <v>4.6959999999999997</v>
      </c>
      <c r="X48" s="54">
        <v>12.32</v>
      </c>
      <c r="Y48" s="53">
        <v>4.6959999999999997</v>
      </c>
      <c r="Z48" s="53">
        <v>9.83</v>
      </c>
      <c r="AA48" s="54">
        <v>4.6959999999999997</v>
      </c>
      <c r="AB48" s="54">
        <v>9.82</v>
      </c>
      <c r="AC48" s="54">
        <v>4.6959999999999997</v>
      </c>
      <c r="AD48" s="54">
        <v>9.23</v>
      </c>
      <c r="AE48" s="54">
        <v>4.6959999999999997</v>
      </c>
      <c r="AF48" s="54">
        <v>8.93</v>
      </c>
    </row>
    <row r="49" spans="1:32" ht="15.75" customHeight="1">
      <c r="A49" s="54">
        <v>3.6469999999999998</v>
      </c>
      <c r="B49" s="54">
        <v>10.38</v>
      </c>
      <c r="C49" s="56">
        <v>3.6469999999999998</v>
      </c>
      <c r="D49" s="54">
        <v>6.83</v>
      </c>
      <c r="E49" s="54">
        <v>3.6469999999999998</v>
      </c>
      <c r="F49" s="54">
        <v>7.65</v>
      </c>
      <c r="G49" s="54">
        <v>3.6469999999999998</v>
      </c>
      <c r="H49" s="54">
        <v>9.5</v>
      </c>
      <c r="I49" s="54">
        <v>3.6469999999999998</v>
      </c>
      <c r="J49" s="54">
        <v>10.62</v>
      </c>
      <c r="K49" s="54">
        <v>3.6469999999999998</v>
      </c>
      <c r="L49" s="54">
        <v>10.37</v>
      </c>
      <c r="M49" s="54">
        <v>3.6469999999999998</v>
      </c>
      <c r="N49" s="54">
        <v>12.67</v>
      </c>
      <c r="O49" s="54">
        <v>3.6469999999999998</v>
      </c>
      <c r="P49" s="54">
        <v>9.02</v>
      </c>
      <c r="Q49" s="54">
        <v>3.6469999999999998</v>
      </c>
      <c r="R49" s="54">
        <v>14.23</v>
      </c>
      <c r="S49" s="54">
        <v>3.6469999999999998</v>
      </c>
      <c r="T49" s="54">
        <v>10.92</v>
      </c>
      <c r="U49" s="54">
        <v>3.6469999999999998</v>
      </c>
      <c r="V49" s="54">
        <v>10</v>
      </c>
      <c r="W49" s="56">
        <v>3.6469999999999998</v>
      </c>
      <c r="X49" s="54">
        <v>9.9499999999999993</v>
      </c>
      <c r="Y49" s="53">
        <v>3.6469999999999998</v>
      </c>
      <c r="Z49" s="53">
        <v>7.63</v>
      </c>
      <c r="AA49" s="54">
        <v>3.6469999999999998</v>
      </c>
      <c r="AB49" s="54">
        <v>7.38</v>
      </c>
      <c r="AC49" s="54">
        <v>3.6469999999999998</v>
      </c>
      <c r="AD49" s="54">
        <v>6.82</v>
      </c>
      <c r="AE49" s="54">
        <v>3.6469999999999998</v>
      </c>
      <c r="AF49" s="54">
        <v>6.52</v>
      </c>
    </row>
    <row r="50" spans="1:32" ht="15.75" customHeight="1">
      <c r="A50" s="54">
        <v>3.3380000000000001</v>
      </c>
      <c r="B50" s="54">
        <v>9.77</v>
      </c>
      <c r="C50" s="56">
        <v>3.3380000000000001</v>
      </c>
      <c r="D50" s="54">
        <v>6.52</v>
      </c>
      <c r="E50" s="54">
        <v>3.3380000000000001</v>
      </c>
      <c r="F50" s="54">
        <v>7.2</v>
      </c>
      <c r="G50" s="54">
        <v>3.3380000000000001</v>
      </c>
      <c r="H50" s="54">
        <v>9.1199999999999992</v>
      </c>
      <c r="I50" s="54">
        <v>3.3380000000000001</v>
      </c>
      <c r="J50" s="54">
        <v>10.25</v>
      </c>
      <c r="K50" s="54">
        <v>3.3380000000000001</v>
      </c>
      <c r="L50" s="54">
        <v>9.98</v>
      </c>
      <c r="M50" s="54">
        <v>3.3380000000000001</v>
      </c>
      <c r="N50" s="54">
        <v>12.52</v>
      </c>
      <c r="O50" s="54">
        <v>3.3380000000000001</v>
      </c>
      <c r="P50" s="54">
        <v>8.7200000000000006</v>
      </c>
      <c r="Q50" s="54">
        <v>3.3380000000000001</v>
      </c>
      <c r="R50" s="54">
        <v>13.97</v>
      </c>
      <c r="S50" s="54">
        <v>3.3380000000000001</v>
      </c>
      <c r="T50" s="54">
        <v>10.62</v>
      </c>
      <c r="U50" s="54">
        <v>3.3380000000000001</v>
      </c>
      <c r="V50" s="54">
        <v>9.8000000000000007</v>
      </c>
      <c r="W50" s="56">
        <v>3.3380000000000001</v>
      </c>
      <c r="X50" s="54">
        <v>9.6199999999999992</v>
      </c>
      <c r="Y50" s="53">
        <v>3.3380000000000001</v>
      </c>
      <c r="Z50" s="53">
        <v>7.42</v>
      </c>
      <c r="AA50" s="54">
        <v>3.3380000000000001</v>
      </c>
      <c r="AB50" s="54">
        <v>7.07</v>
      </c>
      <c r="AC50" s="54">
        <v>3.3380000000000001</v>
      </c>
      <c r="AD50" s="54">
        <v>6.53</v>
      </c>
      <c r="AE50" s="54">
        <v>3.3380000000000001</v>
      </c>
      <c r="AF50" s="54">
        <v>6.37</v>
      </c>
    </row>
    <row r="51" spans="1:32" ht="15.75" customHeight="1">
      <c r="A51" s="54">
        <v>2.738</v>
      </c>
      <c r="B51" s="54">
        <v>8.82</v>
      </c>
      <c r="C51" s="56">
        <v>2.738</v>
      </c>
      <c r="D51" s="54">
        <v>5.52</v>
      </c>
      <c r="E51" s="54">
        <v>2.738</v>
      </c>
      <c r="F51" s="54">
        <v>6.23</v>
      </c>
      <c r="G51" s="54">
        <v>2.738</v>
      </c>
      <c r="H51" s="54">
        <v>8.1300000000000008</v>
      </c>
      <c r="I51" s="54">
        <v>2.738</v>
      </c>
      <c r="J51" s="54">
        <v>9.25</v>
      </c>
      <c r="K51" s="54">
        <v>2.738</v>
      </c>
      <c r="L51" s="54">
        <v>9.08</v>
      </c>
      <c r="M51" s="54">
        <v>2.738</v>
      </c>
      <c r="N51" s="54">
        <v>11.6</v>
      </c>
      <c r="O51" s="54">
        <v>2.738</v>
      </c>
      <c r="P51" s="54">
        <v>7.73</v>
      </c>
      <c r="Q51" s="54">
        <v>2.738</v>
      </c>
      <c r="R51" s="54">
        <v>12.97</v>
      </c>
      <c r="S51" s="54">
        <v>2.738</v>
      </c>
      <c r="T51" s="54">
        <v>9.58</v>
      </c>
      <c r="U51" s="54">
        <v>2.738</v>
      </c>
      <c r="V51" s="54">
        <v>8.9</v>
      </c>
      <c r="W51" s="56">
        <v>2.738</v>
      </c>
      <c r="X51" s="54">
        <v>8.68</v>
      </c>
      <c r="Y51" s="53">
        <v>2.738</v>
      </c>
      <c r="Z51" s="53">
        <v>6.43</v>
      </c>
      <c r="AA51" s="54">
        <v>2.738</v>
      </c>
      <c r="AB51" s="54">
        <v>6.07</v>
      </c>
      <c r="AC51" s="54">
        <v>2.738</v>
      </c>
      <c r="AD51" s="54">
        <v>5.45</v>
      </c>
      <c r="AE51" s="54">
        <v>2.738</v>
      </c>
      <c r="AF51" s="54">
        <v>5.28</v>
      </c>
    </row>
    <row r="52" spans="1:32" ht="15.75" customHeight="1">
      <c r="A52" s="54">
        <v>3.734</v>
      </c>
      <c r="B52" s="54">
        <v>10.65</v>
      </c>
      <c r="C52" s="56">
        <v>3.734</v>
      </c>
      <c r="D52" s="54">
        <v>7.45</v>
      </c>
      <c r="E52" s="54">
        <v>3.734</v>
      </c>
      <c r="F52" s="54">
        <v>8.0500000000000007</v>
      </c>
      <c r="G52" s="54">
        <v>3.734</v>
      </c>
      <c r="H52" s="54">
        <v>10.02</v>
      </c>
      <c r="I52" s="54">
        <v>3.734</v>
      </c>
      <c r="J52" s="54">
        <v>11.08</v>
      </c>
      <c r="K52" s="54">
        <v>3.734</v>
      </c>
      <c r="L52" s="54">
        <v>10.85</v>
      </c>
      <c r="M52" s="54">
        <v>3.734</v>
      </c>
      <c r="N52" s="54">
        <v>13.25</v>
      </c>
      <c r="O52" s="54">
        <v>3.734</v>
      </c>
      <c r="P52" s="54">
        <v>9.5500000000000007</v>
      </c>
      <c r="Q52" s="54">
        <v>3.734</v>
      </c>
      <c r="R52" s="54">
        <v>15</v>
      </c>
      <c r="S52" s="54">
        <v>3.734</v>
      </c>
      <c r="T52" s="54">
        <v>11.57</v>
      </c>
      <c r="U52" s="54">
        <v>3.734</v>
      </c>
      <c r="V52" s="54">
        <v>10.6</v>
      </c>
      <c r="W52" s="56">
        <v>3.734</v>
      </c>
      <c r="X52" s="54">
        <v>10.57</v>
      </c>
      <c r="Y52" s="53">
        <v>3.734</v>
      </c>
      <c r="Z52" s="53">
        <v>8.23</v>
      </c>
      <c r="AA52" s="54">
        <v>3.734</v>
      </c>
      <c r="AB52" s="54">
        <v>7.93</v>
      </c>
      <c r="AC52" s="54">
        <v>3.734</v>
      </c>
      <c r="AD52" s="54">
        <v>7.4</v>
      </c>
      <c r="AE52" s="54">
        <v>3.734</v>
      </c>
      <c r="AF52" s="54">
        <v>7.25</v>
      </c>
    </row>
    <row r="53" spans="1:32" ht="15.75" customHeight="1">
      <c r="A53" s="54">
        <v>4.1680000000000001</v>
      </c>
      <c r="B53" s="54">
        <v>11.13</v>
      </c>
      <c r="C53" s="56">
        <v>4.1680000000000001</v>
      </c>
      <c r="D53" s="54">
        <v>7.97</v>
      </c>
      <c r="E53" s="54">
        <v>4.1680000000000001</v>
      </c>
      <c r="F53" s="54">
        <v>8.67</v>
      </c>
      <c r="G53" s="54">
        <v>4.1680000000000001</v>
      </c>
      <c r="H53" s="54">
        <v>10.57</v>
      </c>
      <c r="I53" s="54">
        <v>4.1680000000000001</v>
      </c>
      <c r="J53" s="54">
        <v>11.65</v>
      </c>
      <c r="K53" s="54">
        <v>4.1680000000000001</v>
      </c>
      <c r="L53" s="54">
        <v>11.38</v>
      </c>
      <c r="M53" s="54">
        <v>4.1680000000000001</v>
      </c>
      <c r="N53" s="54">
        <v>13.65</v>
      </c>
      <c r="O53" s="54">
        <v>4.1680000000000001</v>
      </c>
      <c r="P53" s="54">
        <v>10.07</v>
      </c>
      <c r="Q53" s="54">
        <v>4.1680000000000001</v>
      </c>
      <c r="R53" s="54">
        <v>15.57</v>
      </c>
      <c r="S53" s="54">
        <v>4.1680000000000001</v>
      </c>
      <c r="T53" s="54">
        <v>12.1</v>
      </c>
      <c r="U53" s="54">
        <v>4.1680000000000001</v>
      </c>
      <c r="V53" s="54">
        <v>11.1</v>
      </c>
      <c r="W53" s="56">
        <v>4.1680000000000001</v>
      </c>
      <c r="X53" s="54">
        <v>11.07</v>
      </c>
      <c r="Y53" s="53">
        <v>4.1680000000000001</v>
      </c>
      <c r="Z53" s="53">
        <v>8.77</v>
      </c>
      <c r="AA53" s="54">
        <v>4.1680000000000001</v>
      </c>
      <c r="AB53" s="54">
        <v>8.35</v>
      </c>
      <c r="AC53" s="54">
        <v>4.1680000000000001</v>
      </c>
      <c r="AD53" s="54">
        <v>7.83</v>
      </c>
      <c r="AE53" s="54">
        <v>4.1680000000000001</v>
      </c>
      <c r="AF53" s="54">
        <v>7.68</v>
      </c>
    </row>
    <row r="54" spans="1:32" ht="15.75" customHeight="1">
      <c r="A54" s="54">
        <v>4.7089999999999996</v>
      </c>
      <c r="B54" s="54">
        <v>12.05</v>
      </c>
      <c r="C54" s="56">
        <v>4.7089999999999996</v>
      </c>
      <c r="D54" s="54">
        <v>8.8800000000000008</v>
      </c>
      <c r="E54" s="54">
        <v>4.7089999999999996</v>
      </c>
      <c r="F54" s="54">
        <v>9.6300000000000008</v>
      </c>
      <c r="G54" s="54">
        <v>4.7089999999999996</v>
      </c>
      <c r="H54" s="54">
        <v>11.47</v>
      </c>
      <c r="I54" s="54">
        <v>4.7089999999999996</v>
      </c>
      <c r="J54" s="54">
        <v>12.58</v>
      </c>
      <c r="K54" s="54">
        <v>4.7089999999999996</v>
      </c>
      <c r="L54" s="54">
        <v>12.28</v>
      </c>
      <c r="M54" s="54">
        <v>4.7089999999999996</v>
      </c>
      <c r="N54" s="54">
        <v>14.62</v>
      </c>
      <c r="O54" s="54">
        <v>4.7089999999999996</v>
      </c>
      <c r="P54" s="54">
        <v>10.95</v>
      </c>
      <c r="Q54" s="54">
        <v>4.7089999999999996</v>
      </c>
      <c r="R54" s="54">
        <v>16.45</v>
      </c>
      <c r="S54" s="54">
        <v>4.7089999999999996</v>
      </c>
      <c r="T54" s="54">
        <v>13.05</v>
      </c>
      <c r="U54" s="54">
        <v>4.7089999999999996</v>
      </c>
      <c r="V54" s="54">
        <v>12.03</v>
      </c>
      <c r="W54" s="56">
        <v>4.7089999999999996</v>
      </c>
      <c r="X54" s="54">
        <v>12.02</v>
      </c>
      <c r="Y54" s="53">
        <v>4.7089999999999996</v>
      </c>
      <c r="Z54" s="53">
        <v>9.73</v>
      </c>
      <c r="AA54" s="54">
        <v>4.7089999999999996</v>
      </c>
      <c r="AB54" s="54">
        <v>9.27</v>
      </c>
      <c r="AC54" s="54">
        <v>4.7089999999999996</v>
      </c>
      <c r="AD54" s="54">
        <v>8.8000000000000007</v>
      </c>
      <c r="AE54" s="54">
        <v>4.7089999999999996</v>
      </c>
      <c r="AF54" s="54">
        <v>8.65</v>
      </c>
    </row>
    <row r="55" spans="1:32" ht="15.75" customHeight="1">
      <c r="A55" s="54">
        <v>5.1289999999999996</v>
      </c>
      <c r="B55" s="54">
        <v>13.15</v>
      </c>
      <c r="C55" s="56">
        <v>5.1289999999999996</v>
      </c>
      <c r="D55" s="54">
        <v>10.08</v>
      </c>
      <c r="E55" s="54">
        <v>5.1289999999999996</v>
      </c>
      <c r="F55" s="54">
        <v>10.77</v>
      </c>
      <c r="G55" s="54">
        <v>5.1289999999999996</v>
      </c>
      <c r="H55" s="54">
        <v>12.52</v>
      </c>
      <c r="I55" s="54">
        <v>5.1289999999999996</v>
      </c>
      <c r="J55" s="54">
        <v>13.58</v>
      </c>
      <c r="K55" s="54">
        <v>5.1289999999999996</v>
      </c>
      <c r="L55" s="54">
        <v>13.13</v>
      </c>
      <c r="M55" s="54">
        <v>5.1289999999999996</v>
      </c>
      <c r="N55" s="54">
        <v>15.63</v>
      </c>
      <c r="O55" s="54">
        <v>5.1289999999999996</v>
      </c>
      <c r="P55" s="54">
        <v>11.98</v>
      </c>
      <c r="Q55" s="54">
        <v>5.1289999999999996</v>
      </c>
      <c r="R55" s="54">
        <v>17.38</v>
      </c>
      <c r="S55" s="54">
        <v>5.1289999999999996</v>
      </c>
      <c r="T55" s="54">
        <v>14</v>
      </c>
      <c r="U55" s="54">
        <v>5.1289999999999996</v>
      </c>
      <c r="V55" s="54">
        <v>12.95</v>
      </c>
      <c r="W55" s="56">
        <v>5.1289999999999996</v>
      </c>
      <c r="X55" s="54">
        <v>12.97</v>
      </c>
      <c r="Y55" s="53">
        <v>5.1289999999999996</v>
      </c>
      <c r="Z55" s="53">
        <v>10.73</v>
      </c>
      <c r="AA55" s="54">
        <v>5.1289999999999996</v>
      </c>
      <c r="AB55" s="54">
        <v>10.23</v>
      </c>
      <c r="AC55" s="54">
        <v>5.1289999999999996</v>
      </c>
      <c r="AD55" s="54">
        <v>9.8699999999999992</v>
      </c>
      <c r="AE55" s="54">
        <v>5.1289999999999996</v>
      </c>
      <c r="AF55" s="54">
        <v>9.73</v>
      </c>
    </row>
    <row r="56" spans="1:32" ht="15.75" customHeight="1">
      <c r="A56" s="54">
        <v>7.5579999999999998</v>
      </c>
      <c r="B56" s="54">
        <v>17.22</v>
      </c>
      <c r="C56" s="56">
        <v>7.5579999999999998</v>
      </c>
      <c r="D56" s="54">
        <v>13.63</v>
      </c>
      <c r="E56" s="54">
        <v>7.5579999999999998</v>
      </c>
      <c r="F56" s="54">
        <v>14.62</v>
      </c>
      <c r="G56" s="54">
        <v>7.5579999999999998</v>
      </c>
      <c r="H56" s="54">
        <v>16.7</v>
      </c>
      <c r="I56" s="54">
        <v>7.5579999999999998</v>
      </c>
      <c r="J56" s="54">
        <v>17.25</v>
      </c>
      <c r="K56" s="54">
        <v>7.5579999999999998</v>
      </c>
      <c r="L56" s="54">
        <v>16.829999999999998</v>
      </c>
      <c r="M56" s="54">
        <v>7.5579999999999998</v>
      </c>
      <c r="N56" s="54">
        <v>19.62</v>
      </c>
      <c r="O56" s="54">
        <v>7.5579999999999998</v>
      </c>
      <c r="P56" s="54">
        <v>15.72</v>
      </c>
      <c r="Q56" s="54">
        <v>7.5579999999999998</v>
      </c>
      <c r="R56" s="54">
        <v>21.75</v>
      </c>
      <c r="S56" s="54">
        <v>7.5579999999999998</v>
      </c>
      <c r="T56" s="54">
        <v>17.77</v>
      </c>
      <c r="U56" s="54">
        <v>7.5579999999999998</v>
      </c>
      <c r="V56" s="54">
        <v>16.55</v>
      </c>
      <c r="W56" s="56">
        <v>7.5579999999999998</v>
      </c>
      <c r="X56" s="54">
        <v>16.670000000000002</v>
      </c>
      <c r="Y56" s="53">
        <v>7.5579999999999998</v>
      </c>
      <c r="Z56" s="53">
        <v>14.55</v>
      </c>
      <c r="AA56" s="54">
        <v>7.5579999999999998</v>
      </c>
      <c r="AB56" s="54">
        <v>13.97</v>
      </c>
      <c r="AC56" s="54">
        <v>7.5579999999999998</v>
      </c>
      <c r="AD56" s="54">
        <v>13.42</v>
      </c>
      <c r="AE56" s="54">
        <v>7.5579999999999998</v>
      </c>
      <c r="AF56" s="54">
        <v>13.33</v>
      </c>
    </row>
    <row r="57" spans="1:32" ht="15.75" customHeight="1">
      <c r="A57" s="54">
        <v>7.93</v>
      </c>
      <c r="B57" s="54">
        <v>17.899999999999999</v>
      </c>
      <c r="C57" s="56">
        <v>7.93</v>
      </c>
      <c r="D57" s="54">
        <v>14.38</v>
      </c>
      <c r="E57" s="54">
        <v>7.93</v>
      </c>
      <c r="F57" s="54">
        <v>15.4</v>
      </c>
      <c r="G57" s="54">
        <v>7.93</v>
      </c>
      <c r="H57" s="54">
        <v>17.420000000000002</v>
      </c>
      <c r="I57" s="54">
        <v>7.93</v>
      </c>
      <c r="J57" s="54">
        <v>18</v>
      </c>
      <c r="K57" s="54">
        <v>7.93</v>
      </c>
      <c r="L57" s="54">
        <v>17.670000000000002</v>
      </c>
      <c r="M57" s="54">
        <v>7.93</v>
      </c>
      <c r="N57" s="54">
        <v>20.399999999999999</v>
      </c>
      <c r="O57" s="54">
        <v>7.93</v>
      </c>
      <c r="P57" s="54">
        <v>16.649999999999999</v>
      </c>
      <c r="Q57" s="54">
        <v>7.93</v>
      </c>
      <c r="R57" s="54">
        <v>22.43</v>
      </c>
      <c r="S57" s="54">
        <v>7.93</v>
      </c>
      <c r="T57" s="54">
        <v>18.420000000000002</v>
      </c>
      <c r="U57" s="54">
        <v>7.93</v>
      </c>
      <c r="V57" s="54">
        <v>17.27</v>
      </c>
      <c r="W57" s="56">
        <v>7.93</v>
      </c>
      <c r="X57" s="54">
        <v>17.399999999999999</v>
      </c>
      <c r="Y57" s="53">
        <v>7.93</v>
      </c>
      <c r="Z57" s="53">
        <v>15.35</v>
      </c>
      <c r="AA57" s="54">
        <v>7.93</v>
      </c>
      <c r="AB57" s="54">
        <v>14.73</v>
      </c>
      <c r="AC57" s="54">
        <v>7.93</v>
      </c>
      <c r="AD57" s="54">
        <v>14.15</v>
      </c>
      <c r="AE57" s="54">
        <v>7.93</v>
      </c>
      <c r="AF57" s="54">
        <v>14.05</v>
      </c>
    </row>
    <row r="58" spans="1:32" ht="15.75" customHeight="1">
      <c r="A58" s="54">
        <v>10.412000000000001</v>
      </c>
      <c r="B58" s="54">
        <v>17.73</v>
      </c>
      <c r="C58" s="56">
        <v>10.412000000000001</v>
      </c>
      <c r="D58" s="54">
        <v>13.13</v>
      </c>
      <c r="E58" s="54">
        <v>10.412000000000001</v>
      </c>
      <c r="F58" s="54">
        <v>13.95</v>
      </c>
      <c r="G58" s="54">
        <v>10.412000000000001</v>
      </c>
      <c r="H58" s="54">
        <v>16.3</v>
      </c>
      <c r="I58" s="54">
        <v>10.412000000000001</v>
      </c>
      <c r="J58" s="54">
        <v>17.48</v>
      </c>
      <c r="K58" s="54">
        <v>7.7030000000000003</v>
      </c>
      <c r="L58" s="54">
        <v>16.920000000000002</v>
      </c>
      <c r="M58" s="54">
        <v>7.7030000000000003</v>
      </c>
      <c r="N58" s="54">
        <v>19.47</v>
      </c>
      <c r="O58" s="54">
        <v>7.7030000000000003</v>
      </c>
      <c r="P58" s="54">
        <v>15.77</v>
      </c>
      <c r="Q58" s="54">
        <v>10.412000000000001</v>
      </c>
      <c r="R58" s="54">
        <v>20.68</v>
      </c>
      <c r="S58" s="54">
        <v>10.412000000000001</v>
      </c>
      <c r="T58" s="54">
        <v>17.350000000000001</v>
      </c>
      <c r="U58" s="54">
        <v>10.412000000000001</v>
      </c>
      <c r="V58" s="54">
        <v>17.37</v>
      </c>
      <c r="W58" s="56">
        <v>10.412000000000001</v>
      </c>
      <c r="X58" s="54">
        <v>17.52</v>
      </c>
      <c r="Y58" s="53">
        <v>10.412000000000001</v>
      </c>
      <c r="Z58" s="53">
        <v>14.37</v>
      </c>
      <c r="AA58" s="54">
        <v>10.412000000000001</v>
      </c>
      <c r="AB58" s="54">
        <v>13.4</v>
      </c>
      <c r="AC58" s="54">
        <v>10.412000000000001</v>
      </c>
      <c r="AD58" s="54">
        <v>12.7</v>
      </c>
      <c r="AE58" s="54">
        <v>10.412000000000001</v>
      </c>
      <c r="AF58" s="54">
        <v>12.88</v>
      </c>
    </row>
    <row r="59" spans="1:32" ht="15.75" customHeight="1">
      <c r="A59" s="54">
        <v>10.628</v>
      </c>
      <c r="B59" s="54">
        <v>18.579999999999998</v>
      </c>
      <c r="C59" s="56">
        <v>10.628</v>
      </c>
      <c r="D59" s="54">
        <v>13.97</v>
      </c>
      <c r="E59" s="54">
        <v>10.628</v>
      </c>
      <c r="F59" s="54">
        <v>14.75</v>
      </c>
      <c r="G59" s="54">
        <v>10.628</v>
      </c>
      <c r="H59" s="54">
        <v>17.13</v>
      </c>
      <c r="I59" s="54">
        <v>10.628</v>
      </c>
      <c r="J59" s="54">
        <v>18.329999999999998</v>
      </c>
      <c r="K59" s="54">
        <v>7.9189999999999996</v>
      </c>
      <c r="L59" s="54">
        <v>17.97</v>
      </c>
      <c r="M59" s="54">
        <v>10.628</v>
      </c>
      <c r="N59" s="54">
        <v>21.82</v>
      </c>
      <c r="O59" s="54">
        <v>7.9189999999999996</v>
      </c>
      <c r="P59" s="54">
        <v>16.82</v>
      </c>
      <c r="Q59" s="54">
        <v>10.628</v>
      </c>
      <c r="R59" s="54">
        <v>21.52</v>
      </c>
      <c r="S59" s="54">
        <v>10.628</v>
      </c>
      <c r="T59" s="54">
        <v>18.07</v>
      </c>
      <c r="U59" s="54">
        <v>10.628</v>
      </c>
      <c r="V59" s="54">
        <v>18.18</v>
      </c>
      <c r="W59" s="56">
        <v>10.628</v>
      </c>
      <c r="X59" s="54">
        <v>18.350000000000001</v>
      </c>
      <c r="Y59" s="53">
        <v>10.628</v>
      </c>
      <c r="Z59" s="53">
        <v>15.17</v>
      </c>
      <c r="AA59" s="54">
        <v>10.628</v>
      </c>
      <c r="AB59" s="54">
        <v>14.27</v>
      </c>
      <c r="AC59" s="54">
        <v>10.628</v>
      </c>
      <c r="AD59" s="54">
        <v>13.53</v>
      </c>
      <c r="AE59" s="54">
        <v>10.628</v>
      </c>
      <c r="AF59" s="54">
        <v>13.73</v>
      </c>
    </row>
    <row r="60" spans="1:32" ht="15.75" customHeight="1">
      <c r="A60" s="54">
        <v>9.9169999999999998</v>
      </c>
      <c r="B60" s="54">
        <v>15.72</v>
      </c>
      <c r="C60" s="56">
        <v>9.9169999999999998</v>
      </c>
      <c r="D60" s="54">
        <v>12.07</v>
      </c>
      <c r="E60" s="54">
        <v>9.9169999999999998</v>
      </c>
      <c r="F60" s="54">
        <v>12.67</v>
      </c>
      <c r="G60" s="54">
        <v>9.9169999999999998</v>
      </c>
      <c r="H60" s="54">
        <v>15.15</v>
      </c>
      <c r="I60" s="54">
        <v>9.9169999999999998</v>
      </c>
      <c r="J60" s="54">
        <v>16.25</v>
      </c>
      <c r="K60" s="54">
        <v>7.6280000000000001</v>
      </c>
      <c r="L60" s="54">
        <v>17.03</v>
      </c>
      <c r="M60" s="54">
        <v>9.9169999999999998</v>
      </c>
      <c r="N60" s="54">
        <v>19.55</v>
      </c>
      <c r="O60" s="54">
        <v>9.9169999999999998</v>
      </c>
      <c r="P60" s="54">
        <v>16.25</v>
      </c>
      <c r="Q60" s="54">
        <v>9.9169999999999998</v>
      </c>
      <c r="R60" s="54">
        <v>18.8</v>
      </c>
      <c r="S60" s="54">
        <v>9.9169999999999998</v>
      </c>
      <c r="T60" s="54">
        <v>16.03</v>
      </c>
      <c r="U60" s="54">
        <v>9.9169999999999998</v>
      </c>
      <c r="V60" s="54">
        <v>16.22</v>
      </c>
      <c r="W60" s="56">
        <v>9.9169999999999998</v>
      </c>
      <c r="X60" s="54">
        <v>16.38</v>
      </c>
      <c r="Y60" s="53">
        <v>9.9169999999999998</v>
      </c>
      <c r="Z60" s="53">
        <v>13.22</v>
      </c>
      <c r="AA60" s="54">
        <v>9.9169999999999998</v>
      </c>
      <c r="AB60" s="54">
        <v>12.27</v>
      </c>
      <c r="AC60" s="54">
        <v>9.9169999999999998</v>
      </c>
      <c r="AD60" s="54">
        <v>11.63</v>
      </c>
      <c r="AE60" s="54">
        <v>9.9169999999999998</v>
      </c>
      <c r="AF60" s="54">
        <v>11.67</v>
      </c>
    </row>
    <row r="61" spans="1:32" ht="15.75" customHeight="1">
      <c r="A61" s="54">
        <v>9.7040000000000006</v>
      </c>
      <c r="B61" s="54">
        <v>16.649999999999999</v>
      </c>
      <c r="C61" s="56">
        <v>9.7040000000000006</v>
      </c>
      <c r="D61" s="54">
        <v>12.12</v>
      </c>
      <c r="E61" s="54">
        <v>9.7040000000000006</v>
      </c>
      <c r="F61" s="54">
        <v>13</v>
      </c>
      <c r="G61" s="54">
        <v>9.7040000000000006</v>
      </c>
      <c r="H61" s="54">
        <v>15.28</v>
      </c>
      <c r="I61" s="54">
        <v>9.7040000000000006</v>
      </c>
      <c r="J61" s="54">
        <v>16.57</v>
      </c>
      <c r="K61" s="54">
        <v>6.9950000000000001</v>
      </c>
      <c r="L61" s="54">
        <v>16.149999999999999</v>
      </c>
      <c r="M61" s="54">
        <v>9.7040000000000006</v>
      </c>
      <c r="N61" s="54">
        <v>19.97</v>
      </c>
      <c r="O61" s="54">
        <v>6.9950000000000001</v>
      </c>
      <c r="P61" s="54">
        <v>15</v>
      </c>
      <c r="Q61" s="54">
        <v>9.7040000000000006</v>
      </c>
      <c r="R61" s="54">
        <v>19.68</v>
      </c>
      <c r="S61" s="54">
        <v>9.7040000000000006</v>
      </c>
      <c r="T61" s="54">
        <v>16.47</v>
      </c>
      <c r="U61" s="54">
        <v>9.7040000000000006</v>
      </c>
      <c r="V61" s="54">
        <v>16.45</v>
      </c>
      <c r="W61" s="56">
        <v>9.7040000000000006</v>
      </c>
      <c r="X61" s="54">
        <v>16.68</v>
      </c>
      <c r="Y61" s="53">
        <v>9.7040000000000006</v>
      </c>
      <c r="Z61" s="53">
        <v>13.43</v>
      </c>
      <c r="AA61" s="54">
        <v>9.7040000000000006</v>
      </c>
      <c r="AB61" s="54">
        <v>12.53</v>
      </c>
      <c r="AC61" s="54">
        <v>9.7040000000000006</v>
      </c>
      <c r="AD61" s="54">
        <v>11.8</v>
      </c>
      <c r="AE61" s="54">
        <v>9.7040000000000006</v>
      </c>
      <c r="AF61" s="54">
        <v>11.85</v>
      </c>
    </row>
    <row r="62" spans="1:32" ht="15.75" customHeight="1">
      <c r="A62" s="54">
        <v>10.192</v>
      </c>
      <c r="B62" s="54">
        <v>17.87</v>
      </c>
      <c r="C62" s="56">
        <v>10.192</v>
      </c>
      <c r="D62" s="54">
        <v>13.1</v>
      </c>
      <c r="E62" s="54">
        <v>10.192</v>
      </c>
      <c r="F62" s="54">
        <v>13.95</v>
      </c>
      <c r="G62" s="54">
        <v>10.192</v>
      </c>
      <c r="H62" s="54">
        <v>16.18</v>
      </c>
      <c r="I62" s="54">
        <v>10.192</v>
      </c>
      <c r="J62" s="54">
        <v>17.350000000000001</v>
      </c>
      <c r="K62" s="54">
        <v>6.9539999999999997</v>
      </c>
      <c r="L62" s="54">
        <v>16.22</v>
      </c>
      <c r="M62" s="54">
        <v>6.9539999999999997</v>
      </c>
      <c r="N62" s="54">
        <v>18.75</v>
      </c>
      <c r="O62" s="54">
        <v>6.9539999999999997</v>
      </c>
      <c r="P62" s="54">
        <v>14.83</v>
      </c>
      <c r="Q62" s="54">
        <v>10.192</v>
      </c>
      <c r="R62" s="54">
        <v>20.6</v>
      </c>
      <c r="S62" s="54">
        <v>10.192</v>
      </c>
      <c r="T62" s="54">
        <v>17.3</v>
      </c>
      <c r="U62" s="54">
        <v>10.192</v>
      </c>
      <c r="V62" s="54">
        <v>17.350000000000001</v>
      </c>
      <c r="W62" s="56">
        <v>10.192</v>
      </c>
      <c r="X62" s="54">
        <v>17.48</v>
      </c>
      <c r="Y62" s="53">
        <v>10.192</v>
      </c>
      <c r="Z62" s="53">
        <v>14.2</v>
      </c>
      <c r="AA62" s="54">
        <v>10.192</v>
      </c>
      <c r="AB62" s="54">
        <v>13.33</v>
      </c>
      <c r="AC62" s="54">
        <v>10.192</v>
      </c>
      <c r="AD62" s="54">
        <v>12.58</v>
      </c>
      <c r="AE62" s="54">
        <v>10.192</v>
      </c>
      <c r="AF62" s="54">
        <v>12.78</v>
      </c>
    </row>
    <row r="63" spans="1:32" ht="15.75" customHeight="1">
      <c r="A63" s="54">
        <v>6.327</v>
      </c>
      <c r="B63" s="54">
        <v>14.97</v>
      </c>
      <c r="C63" s="56">
        <v>6.327</v>
      </c>
      <c r="D63" s="54">
        <v>11.5</v>
      </c>
      <c r="E63" s="54">
        <v>6.327</v>
      </c>
      <c r="F63" s="54">
        <v>12.37</v>
      </c>
      <c r="G63" s="54">
        <v>6.327</v>
      </c>
      <c r="H63" s="54">
        <v>14.25</v>
      </c>
      <c r="I63" s="54">
        <v>6.327</v>
      </c>
      <c r="J63" s="54">
        <v>15.22</v>
      </c>
      <c r="K63" s="54">
        <v>6.327</v>
      </c>
      <c r="L63" s="54">
        <v>14.85</v>
      </c>
      <c r="M63" s="54">
        <v>6.327</v>
      </c>
      <c r="N63" s="54">
        <v>17.399999999999999</v>
      </c>
      <c r="O63" s="54">
        <v>6.327</v>
      </c>
      <c r="P63" s="54">
        <v>13.57</v>
      </c>
      <c r="Q63" s="54">
        <v>6.327</v>
      </c>
      <c r="R63" s="54">
        <v>18.579999999999998</v>
      </c>
      <c r="S63" s="54">
        <v>6.327</v>
      </c>
      <c r="T63" s="54">
        <v>15.7</v>
      </c>
      <c r="U63" s="54">
        <v>6.327</v>
      </c>
      <c r="V63" s="54">
        <v>14.75</v>
      </c>
      <c r="W63" s="56">
        <v>6.327</v>
      </c>
      <c r="X63" s="54">
        <v>14.63</v>
      </c>
      <c r="Y63" s="53">
        <v>6.327</v>
      </c>
      <c r="Z63" s="53">
        <v>12.45</v>
      </c>
      <c r="AA63" s="54">
        <v>6.327</v>
      </c>
      <c r="AB63" s="54">
        <v>11.98</v>
      </c>
      <c r="AC63" s="54">
        <v>6.327</v>
      </c>
      <c r="AD63" s="54">
        <v>11.48</v>
      </c>
      <c r="AE63" s="54">
        <v>6.327</v>
      </c>
      <c r="AF63" s="54">
        <v>11.3</v>
      </c>
    </row>
    <row r="64" spans="1:32" ht="15.75" customHeight="1">
      <c r="A64" s="54">
        <v>9.1760000000000002</v>
      </c>
      <c r="B64" s="54">
        <v>14.47</v>
      </c>
      <c r="C64" s="56">
        <v>9.1760000000000002</v>
      </c>
      <c r="D64" s="54">
        <v>10.65</v>
      </c>
      <c r="E64" s="54">
        <v>9.1760000000000002</v>
      </c>
      <c r="F64" s="54">
        <v>11.3</v>
      </c>
      <c r="G64" s="54">
        <v>9.1760000000000002</v>
      </c>
      <c r="H64" s="54">
        <v>13.68</v>
      </c>
      <c r="I64" s="54">
        <v>9.1760000000000002</v>
      </c>
      <c r="J64" s="54">
        <v>14.85</v>
      </c>
      <c r="K64" s="54">
        <v>9.1760000000000002</v>
      </c>
      <c r="L64" s="54">
        <v>16.52</v>
      </c>
      <c r="M64" s="54">
        <v>9.1760000000000002</v>
      </c>
      <c r="N64" s="54">
        <v>18.23</v>
      </c>
      <c r="O64" s="54">
        <v>9.1760000000000002</v>
      </c>
      <c r="P64" s="54">
        <v>14.82</v>
      </c>
      <c r="Q64" s="54">
        <v>9.1760000000000002</v>
      </c>
      <c r="R64" s="54">
        <v>17.43</v>
      </c>
      <c r="S64" s="54">
        <v>9.1760000000000002</v>
      </c>
      <c r="T64" s="54">
        <v>14.75</v>
      </c>
      <c r="U64" s="54">
        <v>9.1760000000000002</v>
      </c>
      <c r="V64" s="54">
        <v>14.88</v>
      </c>
      <c r="W64" s="56">
        <v>9.1760000000000002</v>
      </c>
      <c r="X64" s="54">
        <v>15.12</v>
      </c>
      <c r="Y64" s="53">
        <v>9.1760000000000002</v>
      </c>
      <c r="Z64" s="53">
        <v>11.83</v>
      </c>
      <c r="AA64" s="54">
        <v>9.1760000000000002</v>
      </c>
      <c r="AB64" s="54">
        <v>11</v>
      </c>
      <c r="AC64" s="54">
        <v>9.1760000000000002</v>
      </c>
      <c r="AD64" s="54">
        <v>10.42</v>
      </c>
      <c r="AE64" s="54">
        <v>9.1760000000000002</v>
      </c>
      <c r="AF64" s="54">
        <v>10.3</v>
      </c>
    </row>
    <row r="65" spans="1:32" ht="15.75" customHeight="1">
      <c r="A65" s="54">
        <v>9.1340000000000003</v>
      </c>
      <c r="B65" s="54">
        <v>15.75</v>
      </c>
      <c r="C65" s="56">
        <v>9.1340000000000003</v>
      </c>
      <c r="D65" s="54">
        <v>11.18</v>
      </c>
      <c r="E65" s="54">
        <v>9.1340000000000003</v>
      </c>
      <c r="F65" s="54">
        <v>12.08</v>
      </c>
      <c r="G65" s="54">
        <v>9.1340000000000003</v>
      </c>
      <c r="H65" s="54">
        <v>14.3</v>
      </c>
      <c r="I65" s="54">
        <v>9.1340000000000003</v>
      </c>
      <c r="J65" s="54">
        <v>15.57</v>
      </c>
      <c r="K65" s="54">
        <v>9.1340000000000003</v>
      </c>
      <c r="L65" s="54">
        <v>17.38</v>
      </c>
      <c r="M65" s="54">
        <v>9.1340000000000003</v>
      </c>
      <c r="N65" s="54">
        <v>19.03</v>
      </c>
      <c r="O65" s="54">
        <v>7.032</v>
      </c>
      <c r="P65" s="54">
        <v>15</v>
      </c>
      <c r="Q65" s="54">
        <v>9.1340000000000003</v>
      </c>
      <c r="R65" s="54">
        <v>18.670000000000002</v>
      </c>
      <c r="S65" s="54">
        <v>9.1340000000000003</v>
      </c>
      <c r="T65" s="54">
        <v>15.5</v>
      </c>
      <c r="U65" s="54">
        <v>9.1340000000000003</v>
      </c>
      <c r="V65" s="54">
        <v>15.52</v>
      </c>
      <c r="W65" s="56">
        <v>9.1340000000000003</v>
      </c>
      <c r="X65" s="54">
        <v>15.65</v>
      </c>
      <c r="Y65" s="53">
        <v>9.1340000000000003</v>
      </c>
      <c r="Z65" s="53">
        <v>12.58</v>
      </c>
      <c r="AA65" s="54">
        <v>9.1340000000000003</v>
      </c>
      <c r="AB65" s="54">
        <v>11.67</v>
      </c>
      <c r="AC65" s="54">
        <v>9.1340000000000003</v>
      </c>
      <c r="AD65" s="54">
        <v>10.98</v>
      </c>
      <c r="AE65" s="54">
        <v>9.1340000000000003</v>
      </c>
      <c r="AF65" s="54">
        <v>10.97</v>
      </c>
    </row>
    <row r="66" spans="1:32" ht="15.75" customHeight="1">
      <c r="A66" s="54">
        <v>4.9219999999999997</v>
      </c>
      <c r="B66" s="54">
        <v>12.15</v>
      </c>
      <c r="C66" s="56">
        <v>4.9219999999999997</v>
      </c>
      <c r="D66" s="54">
        <v>9.1199999999999992</v>
      </c>
      <c r="E66" s="54">
        <v>4.9219999999999997</v>
      </c>
      <c r="F66" s="54">
        <v>9.8800000000000008</v>
      </c>
      <c r="G66" s="54">
        <v>4.9219999999999997</v>
      </c>
      <c r="H66" s="54">
        <v>11.73</v>
      </c>
      <c r="I66" s="54">
        <v>4.9219999999999997</v>
      </c>
      <c r="J66" s="54">
        <v>12.88</v>
      </c>
      <c r="K66" s="54">
        <v>4.9219999999999997</v>
      </c>
      <c r="L66" s="54">
        <v>12.57</v>
      </c>
      <c r="M66" s="54">
        <v>4.9219999999999997</v>
      </c>
      <c r="N66" s="54">
        <v>15</v>
      </c>
      <c r="O66" s="54">
        <v>4.9219999999999997</v>
      </c>
      <c r="P66" s="54">
        <v>11.23</v>
      </c>
      <c r="Q66" s="54">
        <v>4.9219999999999997</v>
      </c>
      <c r="R66" s="54">
        <v>15.68</v>
      </c>
      <c r="S66" s="54">
        <v>4.9219999999999997</v>
      </c>
      <c r="T66" s="54">
        <v>13.1</v>
      </c>
      <c r="U66" s="54">
        <v>4.9219999999999997</v>
      </c>
      <c r="V66" s="54">
        <v>12.4</v>
      </c>
      <c r="W66" s="56">
        <v>4.9219999999999997</v>
      </c>
      <c r="X66" s="54">
        <v>12.28</v>
      </c>
      <c r="Y66" s="53">
        <v>4.9219999999999997</v>
      </c>
      <c r="Z66" s="53">
        <v>9.98</v>
      </c>
      <c r="AA66" s="54">
        <v>4.9219999999999997</v>
      </c>
      <c r="AB66" s="54">
        <v>9.43</v>
      </c>
      <c r="AC66" s="54">
        <v>4.9219999999999997</v>
      </c>
      <c r="AD66" s="54">
        <v>9.15</v>
      </c>
      <c r="AE66" s="54">
        <v>4.9219999999999997</v>
      </c>
      <c r="AF66" s="54">
        <v>8.7799999999999994</v>
      </c>
    </row>
    <row r="67" spans="1:32" ht="15.75" customHeight="1">
      <c r="A67" s="54">
        <v>5.9969999999999999</v>
      </c>
      <c r="B67" s="54">
        <v>14.38</v>
      </c>
      <c r="C67" s="56">
        <v>5.9969999999999999</v>
      </c>
      <c r="D67" s="54">
        <v>10.93</v>
      </c>
      <c r="E67" s="54">
        <v>5.9969999999999999</v>
      </c>
      <c r="F67" s="54">
        <v>11.83</v>
      </c>
      <c r="G67" s="54">
        <v>5.9969999999999999</v>
      </c>
      <c r="H67" s="54">
        <v>13.72</v>
      </c>
      <c r="I67" s="54">
        <v>5.9969999999999999</v>
      </c>
      <c r="J67" s="54">
        <v>14.72</v>
      </c>
      <c r="K67" s="54">
        <v>5.9969999999999999</v>
      </c>
      <c r="L67" s="54">
        <v>14.32</v>
      </c>
      <c r="M67" s="54">
        <v>5.9969999999999999</v>
      </c>
      <c r="N67" s="54">
        <v>16.87</v>
      </c>
      <c r="O67" s="54">
        <v>5.9969999999999999</v>
      </c>
      <c r="P67" s="54">
        <v>13.18</v>
      </c>
      <c r="Q67" s="54">
        <v>5.9969999999999999</v>
      </c>
      <c r="R67" s="54">
        <v>17.88</v>
      </c>
      <c r="S67" s="54">
        <v>5.9969999999999999</v>
      </c>
      <c r="T67" s="54">
        <v>15.1</v>
      </c>
      <c r="U67" s="54">
        <v>5.9969999999999999</v>
      </c>
      <c r="V67" s="54">
        <v>14.3</v>
      </c>
      <c r="W67" s="56">
        <v>5.9969999999999999</v>
      </c>
      <c r="X67" s="54">
        <v>14.05</v>
      </c>
      <c r="Y67" s="53">
        <v>5.9969999999999999</v>
      </c>
      <c r="Z67" s="53">
        <v>11.9</v>
      </c>
      <c r="AA67" s="54">
        <v>5.9969999999999999</v>
      </c>
      <c r="AB67" s="54">
        <v>11.38</v>
      </c>
      <c r="AC67" s="54">
        <v>5.9969999999999999</v>
      </c>
      <c r="AD67" s="54">
        <v>10.93</v>
      </c>
      <c r="AE67" s="54">
        <v>5.9969999999999999</v>
      </c>
      <c r="AF67" s="54">
        <v>10.77</v>
      </c>
    </row>
    <row r="68" spans="1:32" ht="15.75" customHeight="1">
      <c r="A68" s="54">
        <v>9.1760000000000002</v>
      </c>
      <c r="B68" s="54">
        <v>15.57</v>
      </c>
      <c r="C68" s="56">
        <v>9.1760000000000002</v>
      </c>
      <c r="D68" s="54">
        <v>11.15</v>
      </c>
      <c r="E68" s="54">
        <v>9.1760000000000002</v>
      </c>
      <c r="F68" s="54">
        <v>11.97</v>
      </c>
      <c r="G68" s="54">
        <v>9.1760000000000002</v>
      </c>
      <c r="H68" s="54">
        <v>14.12</v>
      </c>
      <c r="I68" s="54">
        <v>9.1760000000000002</v>
      </c>
      <c r="J68" s="54">
        <v>15.43</v>
      </c>
      <c r="K68" s="54">
        <v>6.4550000000000001</v>
      </c>
      <c r="L68" s="54">
        <v>15.18</v>
      </c>
      <c r="M68" s="54">
        <v>9.1760000000000002</v>
      </c>
      <c r="N68" s="54">
        <v>18.77</v>
      </c>
      <c r="O68" s="54">
        <v>6.4550000000000001</v>
      </c>
      <c r="P68" s="54">
        <v>13.97</v>
      </c>
      <c r="Q68" s="54">
        <v>9.1760000000000002</v>
      </c>
      <c r="R68" s="54">
        <v>18.55</v>
      </c>
      <c r="S68" s="54">
        <v>9.1760000000000002</v>
      </c>
      <c r="T68" s="54">
        <v>15.3</v>
      </c>
      <c r="U68" s="54">
        <v>9.1760000000000002</v>
      </c>
      <c r="V68" s="54">
        <v>15.17</v>
      </c>
      <c r="W68" s="56">
        <v>9.1760000000000002</v>
      </c>
      <c r="X68" s="54">
        <v>15.53</v>
      </c>
      <c r="Y68" s="53">
        <v>9.1760000000000002</v>
      </c>
      <c r="Z68" s="53">
        <v>12.22</v>
      </c>
      <c r="AA68" s="54">
        <v>9.1760000000000002</v>
      </c>
      <c r="AB68" s="54">
        <v>11.53</v>
      </c>
      <c r="AC68" s="54">
        <v>9.1760000000000002</v>
      </c>
      <c r="AD68" s="54">
        <v>10.85</v>
      </c>
      <c r="AE68" s="54">
        <v>9.1760000000000002</v>
      </c>
      <c r="AF68" s="54">
        <v>10.83</v>
      </c>
    </row>
    <row r="69" spans="1:32" ht="15.75" customHeight="1">
      <c r="A69" s="54">
        <v>6.9690000000000003</v>
      </c>
      <c r="B69" s="54">
        <v>16.55</v>
      </c>
      <c r="C69" s="56">
        <v>6.9690000000000003</v>
      </c>
      <c r="D69" s="54">
        <v>12.83</v>
      </c>
      <c r="E69" s="54">
        <v>6.9690000000000003</v>
      </c>
      <c r="F69" s="54">
        <v>13.83</v>
      </c>
      <c r="G69" s="54">
        <v>6.9690000000000003</v>
      </c>
      <c r="H69" s="54">
        <v>15.7</v>
      </c>
      <c r="I69" s="54">
        <v>6.9690000000000003</v>
      </c>
      <c r="J69" s="54">
        <v>16.53</v>
      </c>
      <c r="K69" s="54">
        <v>6.9690000000000003</v>
      </c>
      <c r="L69" s="54">
        <v>16.12</v>
      </c>
      <c r="M69" s="54">
        <v>6.9690000000000003</v>
      </c>
      <c r="N69" s="54">
        <v>18.78</v>
      </c>
      <c r="O69" s="54">
        <v>6.9690000000000003</v>
      </c>
      <c r="P69" s="54">
        <v>14.83</v>
      </c>
      <c r="Q69" s="54">
        <v>6.9690000000000003</v>
      </c>
      <c r="R69" s="54">
        <v>20.02</v>
      </c>
      <c r="S69" s="54">
        <v>6.9690000000000003</v>
      </c>
      <c r="T69" s="54">
        <v>17</v>
      </c>
      <c r="U69" s="54">
        <v>6.9690000000000003</v>
      </c>
      <c r="V69" s="54">
        <v>16.13</v>
      </c>
      <c r="W69" s="56">
        <v>6.9690000000000003</v>
      </c>
      <c r="X69" s="54">
        <v>16.05</v>
      </c>
      <c r="Y69" s="53">
        <v>6.9690000000000003</v>
      </c>
      <c r="Z69" s="53">
        <v>13.82</v>
      </c>
      <c r="AA69" s="54">
        <v>6.9690000000000003</v>
      </c>
      <c r="AB69" s="54">
        <v>13.28</v>
      </c>
      <c r="AC69" s="54">
        <v>6.9690000000000003</v>
      </c>
      <c r="AD69" s="54">
        <v>12.82</v>
      </c>
      <c r="AE69" s="54">
        <v>6.9690000000000003</v>
      </c>
      <c r="AF69" s="54">
        <v>12.65</v>
      </c>
    </row>
    <row r="70" spans="1:32" ht="15.75" customHeight="1">
      <c r="A70" s="54">
        <v>8.1590000000000007</v>
      </c>
      <c r="B70" s="54">
        <v>14.9</v>
      </c>
      <c r="C70" s="56">
        <v>8.1590000000000007</v>
      </c>
      <c r="D70" s="54">
        <v>10.48</v>
      </c>
      <c r="E70" s="54">
        <v>8.1590000000000007</v>
      </c>
      <c r="F70" s="54">
        <v>11.47</v>
      </c>
      <c r="G70" s="54">
        <v>8.1590000000000007</v>
      </c>
      <c r="H70" s="54">
        <v>13.78</v>
      </c>
      <c r="I70" s="54">
        <v>8.1590000000000007</v>
      </c>
      <c r="J70" s="54">
        <v>14.78</v>
      </c>
      <c r="K70" s="54">
        <v>8.1590000000000007</v>
      </c>
      <c r="L70" s="54">
        <v>16.73</v>
      </c>
      <c r="M70" s="54">
        <v>8.1590000000000007</v>
      </c>
      <c r="N70" s="54">
        <v>18.350000000000001</v>
      </c>
      <c r="O70" s="54">
        <v>8.1590000000000007</v>
      </c>
      <c r="P70" s="54">
        <v>15.52</v>
      </c>
      <c r="Q70" s="54">
        <v>8.1590000000000007</v>
      </c>
      <c r="R70" s="54">
        <v>17.93</v>
      </c>
      <c r="S70" s="54">
        <v>8.1590000000000007</v>
      </c>
      <c r="T70" s="54">
        <v>14.72</v>
      </c>
      <c r="U70" s="54">
        <v>8.1590000000000007</v>
      </c>
      <c r="V70" s="54">
        <v>14.52</v>
      </c>
      <c r="W70" s="56">
        <v>8.1590000000000007</v>
      </c>
      <c r="X70" s="54">
        <v>14.62</v>
      </c>
      <c r="Y70" s="53">
        <v>8.1590000000000007</v>
      </c>
      <c r="Z70" s="53">
        <v>11.67</v>
      </c>
      <c r="AA70" s="54">
        <v>8.1590000000000007</v>
      </c>
      <c r="AB70" s="54">
        <v>10.88</v>
      </c>
      <c r="AC70" s="54">
        <v>8.1590000000000007</v>
      </c>
      <c r="AD70" s="54">
        <v>10.32</v>
      </c>
      <c r="AE70" s="54">
        <v>8.1590000000000007</v>
      </c>
      <c r="AF70" s="54">
        <v>10.28</v>
      </c>
    </row>
    <row r="71" spans="1:32" ht="15.75" customHeight="1">
      <c r="A71" s="54">
        <v>8.2989999999999995</v>
      </c>
      <c r="B71" s="54">
        <v>16.2</v>
      </c>
      <c r="C71" s="56">
        <v>8.2989999999999995</v>
      </c>
      <c r="D71" s="54">
        <v>11.17</v>
      </c>
      <c r="E71" s="54">
        <v>8.2989999999999995</v>
      </c>
      <c r="F71" s="54">
        <v>12.43</v>
      </c>
      <c r="G71" s="54">
        <v>8.2989999999999995</v>
      </c>
      <c r="H71" s="54">
        <v>14.53</v>
      </c>
      <c r="I71" s="54">
        <v>8.2989999999999995</v>
      </c>
      <c r="J71" s="54">
        <v>15.57</v>
      </c>
      <c r="K71" s="54">
        <v>8.2989999999999995</v>
      </c>
      <c r="L71" s="54">
        <v>17.73</v>
      </c>
      <c r="M71" s="54">
        <v>8.2989999999999995</v>
      </c>
      <c r="N71" s="54">
        <v>19.38</v>
      </c>
      <c r="O71" s="54">
        <v>8.2989999999999995</v>
      </c>
      <c r="P71" s="54">
        <v>16.52</v>
      </c>
      <c r="Q71" s="54">
        <v>8.2989999999999995</v>
      </c>
      <c r="R71" s="54">
        <v>18.899999999999999</v>
      </c>
      <c r="S71" s="54">
        <v>8.2989999999999995</v>
      </c>
      <c r="T71" s="54">
        <v>15.42</v>
      </c>
      <c r="U71" s="54">
        <v>8.2989999999999995</v>
      </c>
      <c r="V71" s="54">
        <v>14.93</v>
      </c>
      <c r="W71" s="56">
        <v>8.2989999999999995</v>
      </c>
      <c r="X71" s="54">
        <v>15.35</v>
      </c>
      <c r="Y71" s="53">
        <v>8.2989999999999995</v>
      </c>
      <c r="Z71" s="53">
        <v>12.43</v>
      </c>
      <c r="AA71" s="54">
        <v>8.2989999999999995</v>
      </c>
      <c r="AB71" s="54">
        <v>12.25</v>
      </c>
      <c r="AC71" s="54">
        <v>8.2989999999999995</v>
      </c>
      <c r="AD71" s="54">
        <v>11</v>
      </c>
      <c r="AE71" s="54">
        <v>8.2989999999999995</v>
      </c>
      <c r="AF71" s="54">
        <v>10.9</v>
      </c>
    </row>
    <row r="72" spans="1:32" ht="15.75" customHeight="1">
      <c r="A72" s="54">
        <v>7.4539999999999997</v>
      </c>
      <c r="B72" s="54">
        <v>12.93</v>
      </c>
      <c r="C72" s="56">
        <v>7.4539999999999997</v>
      </c>
      <c r="D72" s="54">
        <v>9.3699999999999992</v>
      </c>
      <c r="E72" s="54">
        <v>7.4539999999999997</v>
      </c>
      <c r="F72" s="54">
        <v>10.08</v>
      </c>
      <c r="G72" s="54">
        <v>7.4539999999999997</v>
      </c>
      <c r="H72" s="54">
        <v>12.22</v>
      </c>
      <c r="I72" s="54">
        <v>7.4539999999999997</v>
      </c>
      <c r="J72" s="54">
        <v>13.53</v>
      </c>
      <c r="K72" s="54">
        <v>7.4539999999999997</v>
      </c>
      <c r="L72" s="54">
        <v>15.32</v>
      </c>
      <c r="M72" s="54">
        <v>7.4539999999999997</v>
      </c>
      <c r="N72" s="54">
        <v>16.850000000000001</v>
      </c>
      <c r="O72" s="54">
        <v>7.4539999999999997</v>
      </c>
      <c r="P72" s="54">
        <v>13.67</v>
      </c>
      <c r="Q72" s="54">
        <v>7.4539999999999997</v>
      </c>
      <c r="R72" s="54">
        <v>16.13</v>
      </c>
      <c r="S72" s="54">
        <v>7.4539999999999997</v>
      </c>
      <c r="T72" s="54">
        <v>13.48</v>
      </c>
      <c r="U72" s="54">
        <v>7.4539999999999997</v>
      </c>
      <c r="V72" s="54">
        <v>13.37</v>
      </c>
      <c r="W72" s="56">
        <v>7.4539999999999997</v>
      </c>
      <c r="X72" s="54">
        <v>13.4</v>
      </c>
      <c r="Y72" s="53">
        <v>7.4539999999999997</v>
      </c>
      <c r="Z72" s="53">
        <v>10.52</v>
      </c>
      <c r="AA72" s="54">
        <v>7.4539999999999997</v>
      </c>
      <c r="AB72" s="54">
        <v>9.73</v>
      </c>
      <c r="AC72" s="54">
        <v>7.4539999999999997</v>
      </c>
      <c r="AD72" s="54">
        <v>9.07</v>
      </c>
      <c r="AE72" s="54">
        <v>7.4539999999999997</v>
      </c>
      <c r="AF72" s="54">
        <v>8.92</v>
      </c>
    </row>
    <row r="73" spans="1:32" ht="15.75" customHeight="1">
      <c r="A73" s="54">
        <v>6.8650000000000002</v>
      </c>
      <c r="B73" s="54">
        <v>12.02</v>
      </c>
      <c r="C73" s="56">
        <v>6.8650000000000002</v>
      </c>
      <c r="D73" s="54">
        <v>8.5299999999999994</v>
      </c>
      <c r="E73" s="54">
        <v>6.8650000000000002</v>
      </c>
      <c r="F73" s="54">
        <v>9.32</v>
      </c>
      <c r="G73" s="54">
        <v>6.8650000000000002</v>
      </c>
      <c r="H73" s="54">
        <v>11.48</v>
      </c>
      <c r="I73" s="54">
        <v>6.8650000000000002</v>
      </c>
      <c r="J73" s="54">
        <v>12.72</v>
      </c>
      <c r="K73" s="54">
        <v>6.8650000000000002</v>
      </c>
      <c r="L73" s="54">
        <v>13.53</v>
      </c>
      <c r="M73" s="54">
        <v>6.8650000000000002</v>
      </c>
      <c r="N73" s="54">
        <v>16.420000000000002</v>
      </c>
      <c r="O73" s="54">
        <v>6.8650000000000002</v>
      </c>
      <c r="P73" s="54">
        <v>12.28</v>
      </c>
      <c r="Q73" s="54">
        <v>6.8650000000000002</v>
      </c>
      <c r="R73" s="54">
        <v>15.47</v>
      </c>
      <c r="S73" s="54">
        <v>6.8650000000000002</v>
      </c>
      <c r="T73" s="54">
        <v>12.8</v>
      </c>
      <c r="U73" s="54">
        <v>6.8650000000000002</v>
      </c>
      <c r="V73" s="54">
        <v>12.58</v>
      </c>
      <c r="W73" s="56">
        <v>6.8650000000000002</v>
      </c>
      <c r="X73" s="54">
        <v>12.58</v>
      </c>
      <c r="Y73" s="53">
        <v>6.8650000000000002</v>
      </c>
      <c r="Z73" s="53">
        <v>9.77</v>
      </c>
      <c r="AA73" s="54">
        <v>6.8650000000000002</v>
      </c>
      <c r="AB73" s="54">
        <v>8.8699999999999992</v>
      </c>
      <c r="AC73" s="54">
        <v>6.8650000000000002</v>
      </c>
      <c r="AD73" s="54">
        <v>8.2799999999999994</v>
      </c>
      <c r="AE73" s="54">
        <v>6.8650000000000002</v>
      </c>
      <c r="AF73" s="54">
        <v>8.1300000000000008</v>
      </c>
    </row>
    <row r="74" spans="1:32" ht="15.75" customHeight="1">
      <c r="A74" s="54">
        <v>7.4749999999999996</v>
      </c>
      <c r="B74" s="54">
        <v>13.3</v>
      </c>
      <c r="C74" s="56">
        <v>7.4749999999999996</v>
      </c>
      <c r="D74" s="54">
        <v>9.75</v>
      </c>
      <c r="E74" s="54">
        <v>7.4749999999999996</v>
      </c>
      <c r="F74" s="54">
        <v>10.55</v>
      </c>
      <c r="G74" s="54">
        <v>7.4749999999999996</v>
      </c>
      <c r="H74" s="54">
        <v>12.78</v>
      </c>
      <c r="I74" s="54">
        <v>7.4749999999999996</v>
      </c>
      <c r="J74" s="54">
        <v>13.9</v>
      </c>
      <c r="K74" s="54">
        <v>7.4749999999999996</v>
      </c>
      <c r="L74" s="54">
        <v>14.73</v>
      </c>
      <c r="M74" s="54">
        <v>7.4749999999999996</v>
      </c>
      <c r="N74" s="54">
        <v>17.7</v>
      </c>
      <c r="O74" s="54">
        <v>7.4749999999999996</v>
      </c>
      <c r="P74" s="54">
        <v>13.53</v>
      </c>
      <c r="Q74" s="54">
        <v>7.4749999999999996</v>
      </c>
      <c r="R74" s="54">
        <v>16.63</v>
      </c>
      <c r="S74" s="54">
        <v>7.4749999999999996</v>
      </c>
      <c r="T74" s="54">
        <v>14.03</v>
      </c>
      <c r="U74" s="54">
        <v>7.4749999999999996</v>
      </c>
      <c r="V74" s="54">
        <v>13.75</v>
      </c>
      <c r="W74" s="56">
        <v>7.4749999999999996</v>
      </c>
      <c r="X74" s="54">
        <v>13.83</v>
      </c>
      <c r="Y74" s="53">
        <v>7.4749999999999996</v>
      </c>
      <c r="Z74" s="53">
        <v>10.93</v>
      </c>
      <c r="AA74" s="54">
        <v>7.4749999999999996</v>
      </c>
      <c r="AB74" s="54">
        <v>10.07</v>
      </c>
      <c r="AC74" s="54">
        <v>7.4749999999999996</v>
      </c>
      <c r="AD74" s="54">
        <v>9.52</v>
      </c>
      <c r="AE74" s="54">
        <v>7.4749999999999996</v>
      </c>
      <c r="AF74" s="54">
        <v>9.5</v>
      </c>
    </row>
    <row r="75" spans="1:32" ht="15.75" customHeight="1">
      <c r="A75" s="54">
        <v>8.0380000000000003</v>
      </c>
      <c r="B75" s="54">
        <v>14.73</v>
      </c>
      <c r="C75" s="56">
        <v>8.0380000000000003</v>
      </c>
      <c r="D75" s="54">
        <v>11.15</v>
      </c>
      <c r="E75" s="54">
        <v>8.0380000000000003</v>
      </c>
      <c r="F75" s="54">
        <v>11.95</v>
      </c>
      <c r="G75" s="54">
        <v>8.0380000000000003</v>
      </c>
      <c r="H75" s="54">
        <v>14.13</v>
      </c>
      <c r="I75" s="54">
        <v>8.0380000000000003</v>
      </c>
      <c r="J75" s="54">
        <v>15.23</v>
      </c>
      <c r="K75" s="54">
        <v>8.0380000000000003</v>
      </c>
      <c r="L75" s="54">
        <v>16.12</v>
      </c>
      <c r="M75" s="54">
        <v>8.0380000000000003</v>
      </c>
      <c r="N75" s="54">
        <v>18.88</v>
      </c>
      <c r="O75" s="54">
        <v>8.0380000000000003</v>
      </c>
      <c r="P75" s="54">
        <v>15.32</v>
      </c>
      <c r="Q75" s="54">
        <v>8.0380000000000003</v>
      </c>
      <c r="R75" s="54">
        <v>18.02</v>
      </c>
      <c r="S75" s="54">
        <v>8.0380000000000003</v>
      </c>
      <c r="T75" s="54">
        <v>15.37</v>
      </c>
      <c r="U75" s="54">
        <v>8.0380000000000003</v>
      </c>
      <c r="V75" s="54">
        <v>15.03</v>
      </c>
      <c r="W75" s="56">
        <v>8.0380000000000003</v>
      </c>
      <c r="X75" s="54">
        <v>15.23</v>
      </c>
      <c r="Y75" s="53">
        <v>8.0380000000000003</v>
      </c>
      <c r="Z75" s="53">
        <v>12.22</v>
      </c>
      <c r="AA75" s="54">
        <v>8.0380000000000003</v>
      </c>
      <c r="AB75" s="54">
        <v>11.4</v>
      </c>
      <c r="AC75" s="54">
        <v>8.0380000000000003</v>
      </c>
      <c r="AD75" s="54">
        <v>10.83</v>
      </c>
      <c r="AE75" s="54">
        <v>8.0380000000000003</v>
      </c>
      <c r="AF75" s="54">
        <v>10.72</v>
      </c>
    </row>
    <row r="76" spans="1:32" ht="15.75" customHeight="1">
      <c r="A76" s="54">
        <v>5.8719999999999999</v>
      </c>
      <c r="B76" s="54">
        <v>14.22</v>
      </c>
      <c r="C76" s="56">
        <v>5.8719999999999999</v>
      </c>
      <c r="D76" s="54">
        <v>10.82</v>
      </c>
      <c r="E76" s="54">
        <v>5.8719999999999999</v>
      </c>
      <c r="F76" s="54">
        <v>11.93</v>
      </c>
      <c r="G76" s="54">
        <v>5.8719999999999999</v>
      </c>
      <c r="H76" s="54">
        <v>13.55</v>
      </c>
      <c r="I76" s="54">
        <v>5.8719999999999999</v>
      </c>
      <c r="J76" s="54">
        <v>14.57</v>
      </c>
      <c r="K76" s="54">
        <v>5.8719999999999999</v>
      </c>
      <c r="L76" s="54">
        <v>14.38</v>
      </c>
      <c r="M76" s="54">
        <v>5.8719999999999999</v>
      </c>
      <c r="N76" s="54">
        <v>16.72</v>
      </c>
      <c r="O76" s="54">
        <v>5.8719999999999999</v>
      </c>
      <c r="P76" s="54">
        <v>13.27</v>
      </c>
      <c r="Q76" s="54">
        <v>6.532</v>
      </c>
      <c r="R76" s="54">
        <v>15.23</v>
      </c>
      <c r="S76" s="54">
        <v>5.8719999999999999</v>
      </c>
      <c r="T76" s="54">
        <v>14.92</v>
      </c>
      <c r="U76" s="54">
        <v>5.8719999999999999</v>
      </c>
      <c r="V76" s="54">
        <v>14.2</v>
      </c>
      <c r="W76" s="56">
        <v>5.8719999999999999</v>
      </c>
      <c r="X76" s="54">
        <v>13.8</v>
      </c>
      <c r="Y76" s="53">
        <v>5.8719999999999999</v>
      </c>
      <c r="Z76" s="53">
        <v>11.83</v>
      </c>
      <c r="AA76" s="54">
        <v>5.8719999999999999</v>
      </c>
      <c r="AB76" s="54">
        <v>11.28</v>
      </c>
      <c r="AC76" s="54">
        <v>5.8719999999999999</v>
      </c>
      <c r="AD76" s="54">
        <v>11.03</v>
      </c>
      <c r="AE76" s="54">
        <v>5.8719999999999999</v>
      </c>
      <c r="AF76" s="54">
        <v>10.95</v>
      </c>
    </row>
    <row r="77" spans="1:32" ht="15.75" customHeight="1">
      <c r="A77" s="54">
        <v>4.6539999999999999</v>
      </c>
      <c r="B77" s="54">
        <v>12.35</v>
      </c>
      <c r="C77" s="56">
        <v>4.6539999999999999</v>
      </c>
      <c r="D77" s="54">
        <v>9</v>
      </c>
      <c r="E77" s="54">
        <v>4.6539999999999999</v>
      </c>
      <c r="F77" s="54">
        <v>10</v>
      </c>
      <c r="G77" s="54">
        <v>4.6539999999999999</v>
      </c>
      <c r="H77" s="54">
        <v>11.8</v>
      </c>
      <c r="I77" s="54">
        <v>4.6539999999999999</v>
      </c>
      <c r="J77" s="54">
        <v>12.62</v>
      </c>
      <c r="K77" s="54">
        <v>4.6539999999999999</v>
      </c>
      <c r="L77" s="54">
        <v>12.75</v>
      </c>
      <c r="M77" s="54">
        <v>4.6539999999999999</v>
      </c>
      <c r="N77" s="54">
        <v>14.82</v>
      </c>
      <c r="O77" s="54">
        <v>4.6539999999999999</v>
      </c>
      <c r="P77" s="54">
        <v>11.33</v>
      </c>
      <c r="Q77" s="54">
        <v>4.6539999999999999</v>
      </c>
      <c r="R77" s="54">
        <v>15.77</v>
      </c>
      <c r="S77" s="54">
        <v>4.6539999999999999</v>
      </c>
      <c r="T77" s="54">
        <v>13.03</v>
      </c>
      <c r="U77" s="54">
        <v>4.6539999999999999</v>
      </c>
      <c r="V77" s="54">
        <v>12.33</v>
      </c>
      <c r="W77" s="56">
        <v>4.6539999999999999</v>
      </c>
      <c r="X77" s="54">
        <v>12.12</v>
      </c>
      <c r="Y77" s="53">
        <v>4.6539999999999999</v>
      </c>
      <c r="Z77" s="53">
        <v>9.82</v>
      </c>
      <c r="AA77" s="54">
        <v>4.6539999999999999</v>
      </c>
      <c r="AB77" s="54">
        <v>9.3000000000000007</v>
      </c>
      <c r="AC77" s="54">
        <v>4.6539999999999999</v>
      </c>
      <c r="AD77" s="54">
        <v>8.85</v>
      </c>
      <c r="AE77" s="54">
        <v>4.6539999999999999</v>
      </c>
      <c r="AF77" s="54">
        <v>8.6300000000000008</v>
      </c>
    </row>
    <row r="78" spans="1:32" ht="15.75" customHeight="1">
      <c r="A78" s="54">
        <v>5.5469999999999997</v>
      </c>
      <c r="B78" s="54">
        <v>13.52</v>
      </c>
      <c r="C78" s="56">
        <v>5.5469999999999997</v>
      </c>
      <c r="D78" s="54">
        <v>10.25</v>
      </c>
      <c r="E78" s="54">
        <v>5.5469999999999997</v>
      </c>
      <c r="F78" s="54">
        <v>11.13</v>
      </c>
      <c r="G78" s="54">
        <v>5.5469999999999997</v>
      </c>
      <c r="H78" s="54">
        <v>13.05</v>
      </c>
      <c r="I78" s="54">
        <v>5.5469999999999997</v>
      </c>
      <c r="J78" s="54">
        <v>13.9</v>
      </c>
      <c r="K78" s="54">
        <v>5.5469999999999997</v>
      </c>
      <c r="L78" s="54">
        <v>13.62</v>
      </c>
      <c r="M78" s="54">
        <v>5.5469999999999997</v>
      </c>
      <c r="N78" s="54">
        <v>16.100000000000001</v>
      </c>
      <c r="O78" s="54">
        <v>5.5469999999999997</v>
      </c>
      <c r="P78" s="54">
        <v>12.32</v>
      </c>
      <c r="Q78" s="54">
        <v>5.5469999999999997</v>
      </c>
      <c r="R78" s="54">
        <v>16.98</v>
      </c>
      <c r="S78" s="54">
        <v>5.5469999999999997</v>
      </c>
      <c r="T78" s="54">
        <v>14.35</v>
      </c>
      <c r="U78" s="54">
        <v>5.5469999999999997</v>
      </c>
      <c r="V78" s="54">
        <v>13.5</v>
      </c>
      <c r="W78" s="56">
        <v>5.5469999999999997</v>
      </c>
      <c r="X78" s="54">
        <v>13.3</v>
      </c>
      <c r="Y78" s="53">
        <v>5.5469999999999997</v>
      </c>
      <c r="Z78" s="53">
        <v>11.08</v>
      </c>
      <c r="AA78" s="54">
        <v>5.5469999999999997</v>
      </c>
      <c r="AB78" s="54">
        <v>10.65</v>
      </c>
      <c r="AC78" s="54">
        <v>5.5469999999999997</v>
      </c>
      <c r="AD78" s="54">
        <v>10.119999999999999</v>
      </c>
      <c r="AE78" s="54">
        <v>5.5469999999999997</v>
      </c>
      <c r="AF78" s="54">
        <v>10.050000000000001</v>
      </c>
    </row>
    <row r="79" spans="1:32" ht="15.75" customHeight="1">
      <c r="A79" s="54">
        <v>5.4290000000000003</v>
      </c>
      <c r="B79" s="54">
        <v>12.85</v>
      </c>
      <c r="C79" s="56">
        <v>5.4290000000000003</v>
      </c>
      <c r="D79" s="54">
        <v>9.58</v>
      </c>
      <c r="E79" s="54">
        <v>5.4290000000000003</v>
      </c>
      <c r="F79" s="54">
        <v>10.35</v>
      </c>
      <c r="G79" s="54">
        <v>5.4290000000000003</v>
      </c>
      <c r="H79" s="54">
        <v>12.18</v>
      </c>
      <c r="I79" s="54">
        <v>5.2839999999999998</v>
      </c>
      <c r="J79" s="54">
        <v>13.55</v>
      </c>
      <c r="K79" s="54">
        <v>5.2839999999999998</v>
      </c>
      <c r="L79" s="54">
        <v>13.25</v>
      </c>
      <c r="M79" s="54">
        <v>5.2839999999999998</v>
      </c>
      <c r="N79" s="54">
        <v>15.45</v>
      </c>
      <c r="O79" s="54">
        <v>5.2839999999999998</v>
      </c>
      <c r="P79" s="54">
        <v>11.7</v>
      </c>
      <c r="Q79" s="54">
        <v>5.4290000000000003</v>
      </c>
      <c r="R79" s="54">
        <v>16.18</v>
      </c>
      <c r="S79" s="54">
        <v>5.4290000000000003</v>
      </c>
      <c r="T79" s="54">
        <v>13.47</v>
      </c>
      <c r="U79" s="54">
        <v>5.4290000000000003</v>
      </c>
      <c r="V79" s="54">
        <v>12.88</v>
      </c>
      <c r="W79" s="56">
        <v>5.4290000000000003</v>
      </c>
      <c r="X79" s="54">
        <v>12.57</v>
      </c>
      <c r="Y79" s="53">
        <v>5.2839999999999998</v>
      </c>
      <c r="Z79" s="53">
        <v>10.45</v>
      </c>
      <c r="AA79" s="54">
        <v>5.4290000000000003</v>
      </c>
      <c r="AB79" s="54">
        <v>9.8800000000000008</v>
      </c>
      <c r="AC79" s="54">
        <v>5.4290000000000003</v>
      </c>
      <c r="AD79" s="54">
        <v>9.3800000000000008</v>
      </c>
      <c r="AE79" s="54">
        <v>5.4290000000000003</v>
      </c>
      <c r="AF79" s="54">
        <v>9.0500000000000007</v>
      </c>
    </row>
    <row r="80" spans="1:32" ht="15.75" customHeight="1">
      <c r="A80" s="54">
        <v>5.5309999999999997</v>
      </c>
      <c r="B80" s="54">
        <v>13</v>
      </c>
      <c r="C80" s="56">
        <v>5.5309999999999997</v>
      </c>
      <c r="D80" s="54">
        <v>9.8000000000000007</v>
      </c>
      <c r="E80" s="54">
        <v>5.5309999999999997</v>
      </c>
      <c r="F80" s="54">
        <v>10.77</v>
      </c>
      <c r="G80" s="54">
        <v>5.5309999999999997</v>
      </c>
      <c r="H80" s="54">
        <v>12.53</v>
      </c>
      <c r="I80" s="54">
        <v>5.3860000000000001</v>
      </c>
      <c r="J80" s="54">
        <v>13.77</v>
      </c>
      <c r="K80" s="54">
        <v>5.3860000000000001</v>
      </c>
      <c r="L80" s="54">
        <v>13.55</v>
      </c>
      <c r="M80" s="54">
        <v>5.3860000000000001</v>
      </c>
      <c r="N80" s="54">
        <v>15.62</v>
      </c>
      <c r="O80" s="54">
        <v>5.3860000000000001</v>
      </c>
      <c r="P80" s="54">
        <v>11.83</v>
      </c>
      <c r="Q80" s="54">
        <v>5.5309999999999997</v>
      </c>
      <c r="R80" s="54">
        <v>16.57</v>
      </c>
      <c r="S80" s="54">
        <v>5.5309999999999997</v>
      </c>
      <c r="T80" s="54">
        <v>13.67</v>
      </c>
      <c r="U80" s="54">
        <v>5.5309999999999997</v>
      </c>
      <c r="V80" s="54">
        <v>13.18</v>
      </c>
      <c r="W80" s="56">
        <v>5.5309999999999997</v>
      </c>
      <c r="X80" s="54">
        <v>12.75</v>
      </c>
      <c r="Y80" s="53">
        <v>5.3860000000000001</v>
      </c>
      <c r="Z80" s="53">
        <v>10.62</v>
      </c>
      <c r="AA80" s="54">
        <v>5.5309999999999997</v>
      </c>
      <c r="AB80" s="54">
        <v>9.9700000000000006</v>
      </c>
      <c r="AC80" s="54">
        <v>5.5309999999999997</v>
      </c>
      <c r="AD80" s="54">
        <v>9.92</v>
      </c>
      <c r="AE80" s="54">
        <v>5.5309999999999997</v>
      </c>
      <c r="AF80" s="54">
        <v>9.3000000000000007</v>
      </c>
    </row>
    <row r="81" spans="1:32" ht="15.75" customHeight="1">
      <c r="A81" s="54">
        <v>5.7880000000000003</v>
      </c>
      <c r="B81" s="54">
        <v>14.15</v>
      </c>
      <c r="C81" s="56">
        <v>5.7880000000000003</v>
      </c>
      <c r="D81" s="54">
        <v>11.07</v>
      </c>
      <c r="E81" s="54">
        <v>5.7880000000000003</v>
      </c>
      <c r="F81" s="54">
        <v>11.7</v>
      </c>
      <c r="G81" s="54">
        <v>5.7880000000000003</v>
      </c>
      <c r="H81" s="54">
        <v>13.35</v>
      </c>
      <c r="I81" s="54">
        <v>5.7210000000000001</v>
      </c>
      <c r="J81" s="54">
        <v>14.3</v>
      </c>
      <c r="K81" s="54">
        <v>5.7210000000000001</v>
      </c>
      <c r="L81" s="54">
        <v>14.03</v>
      </c>
      <c r="M81" s="54">
        <v>5.7210000000000001</v>
      </c>
      <c r="N81" s="54">
        <v>16.37</v>
      </c>
      <c r="O81" s="54">
        <v>5.7210000000000001</v>
      </c>
      <c r="P81" s="54">
        <v>12.65</v>
      </c>
      <c r="Q81" s="54">
        <v>5.7880000000000003</v>
      </c>
      <c r="R81" s="54">
        <v>17.170000000000002</v>
      </c>
      <c r="S81" s="54">
        <v>5.7880000000000003</v>
      </c>
      <c r="T81" s="54">
        <v>14.52</v>
      </c>
      <c r="U81" s="54">
        <v>5.7880000000000003</v>
      </c>
      <c r="V81" s="54">
        <v>13.97</v>
      </c>
      <c r="W81" s="56">
        <v>5.7880000000000003</v>
      </c>
      <c r="X81" s="54">
        <v>14.03</v>
      </c>
      <c r="Y81" s="53">
        <v>5.7210000000000001</v>
      </c>
      <c r="Z81" s="53">
        <v>11.13</v>
      </c>
      <c r="AA81" s="54">
        <v>5.7880000000000003</v>
      </c>
      <c r="AB81" s="54">
        <v>11.33</v>
      </c>
      <c r="AC81" s="54">
        <v>5.7880000000000003</v>
      </c>
      <c r="AD81" s="54">
        <v>11</v>
      </c>
      <c r="AE81" s="54">
        <v>5.7880000000000003</v>
      </c>
      <c r="AF81" s="54">
        <v>10.58</v>
      </c>
    </row>
    <row r="82" spans="1:32" ht="15.75" customHeight="1">
      <c r="A82" s="54">
        <v>6.0650000000000004</v>
      </c>
      <c r="B82" s="54">
        <v>14</v>
      </c>
      <c r="C82" s="56">
        <v>6.0650000000000004</v>
      </c>
      <c r="D82" s="54">
        <v>10.68</v>
      </c>
      <c r="E82" s="54">
        <v>6.0650000000000004</v>
      </c>
      <c r="F82" s="54">
        <v>11.43</v>
      </c>
      <c r="G82" s="54">
        <v>6.0650000000000004</v>
      </c>
      <c r="H82" s="54">
        <v>13.35</v>
      </c>
      <c r="I82" s="54">
        <v>6.0650000000000004</v>
      </c>
      <c r="J82" s="54">
        <v>14.58</v>
      </c>
      <c r="K82" s="54">
        <v>6.0650000000000004</v>
      </c>
      <c r="L82" s="54">
        <v>14.25</v>
      </c>
      <c r="M82" s="54">
        <v>6.0650000000000004</v>
      </c>
      <c r="N82" s="54">
        <v>16.57</v>
      </c>
      <c r="O82" s="54">
        <v>6.0650000000000004</v>
      </c>
      <c r="P82" s="54">
        <v>12.85</v>
      </c>
      <c r="Q82" s="54">
        <v>6.0650000000000004</v>
      </c>
      <c r="R82" s="54">
        <v>17.37</v>
      </c>
      <c r="S82" s="54">
        <v>6.0650000000000004</v>
      </c>
      <c r="T82" s="54">
        <v>14.57</v>
      </c>
      <c r="U82" s="54">
        <v>6.0650000000000004</v>
      </c>
      <c r="V82" s="54">
        <v>13.95</v>
      </c>
      <c r="W82" s="56">
        <v>6.0650000000000004</v>
      </c>
      <c r="X82" s="54">
        <v>13.57</v>
      </c>
      <c r="Y82" s="53">
        <v>6.0650000000000004</v>
      </c>
      <c r="Z82" s="53">
        <v>11.47</v>
      </c>
      <c r="AA82" s="54">
        <v>6.0650000000000004</v>
      </c>
      <c r="AB82" s="54">
        <v>11</v>
      </c>
      <c r="AC82" s="54">
        <v>6.0650000000000004</v>
      </c>
      <c r="AD82" s="54">
        <v>10.45</v>
      </c>
      <c r="AE82" s="54">
        <v>6.0650000000000004</v>
      </c>
      <c r="AF82" s="54">
        <v>10.25</v>
      </c>
    </row>
    <row r="83" spans="1:32" ht="15.75" customHeight="1">
      <c r="A83" s="54">
        <v>8.3040000000000003</v>
      </c>
      <c r="B83" s="54">
        <v>15.03</v>
      </c>
      <c r="C83" s="56">
        <v>8.3040000000000003</v>
      </c>
      <c r="D83" s="54">
        <v>10.75</v>
      </c>
      <c r="E83" s="54">
        <v>8.3040000000000003</v>
      </c>
      <c r="F83" s="54">
        <v>11.6</v>
      </c>
      <c r="G83" s="54">
        <v>8.3040000000000003</v>
      </c>
      <c r="H83" s="54">
        <v>13.65</v>
      </c>
      <c r="I83" s="54">
        <v>8.3040000000000003</v>
      </c>
      <c r="J83" s="54">
        <v>14.9</v>
      </c>
      <c r="K83" s="54">
        <v>6.0970000000000004</v>
      </c>
      <c r="L83" s="54">
        <v>14.32</v>
      </c>
      <c r="M83" s="54">
        <v>6.0970000000000004</v>
      </c>
      <c r="N83" s="54">
        <v>16.62</v>
      </c>
      <c r="O83" s="54">
        <v>6.0970000000000004</v>
      </c>
      <c r="P83" s="54">
        <v>12.7</v>
      </c>
      <c r="Q83" s="54">
        <v>8.3040000000000003</v>
      </c>
      <c r="R83" s="54">
        <v>17.75</v>
      </c>
      <c r="S83" s="54">
        <v>8.3040000000000003</v>
      </c>
      <c r="T83" s="54">
        <v>14.93</v>
      </c>
      <c r="U83" s="54">
        <v>8.3040000000000003</v>
      </c>
      <c r="V83" s="54">
        <v>15.02</v>
      </c>
      <c r="W83" s="56">
        <v>8.3040000000000003</v>
      </c>
      <c r="X83" s="54">
        <v>14.72</v>
      </c>
      <c r="Y83" s="53">
        <v>8.3040000000000003</v>
      </c>
      <c r="Z83" s="53">
        <v>11.9</v>
      </c>
      <c r="AA83" s="54">
        <v>8.3040000000000003</v>
      </c>
      <c r="AB83" s="54">
        <v>10.93</v>
      </c>
      <c r="AC83" s="54">
        <v>8.3040000000000003</v>
      </c>
      <c r="AD83" s="54">
        <v>10.37</v>
      </c>
      <c r="AE83" s="54">
        <v>8.3040000000000003</v>
      </c>
      <c r="AF83" s="54">
        <v>10.119999999999999</v>
      </c>
    </row>
    <row r="84" spans="1:32" ht="15.75" customHeight="1">
      <c r="A84" s="54">
        <v>5.1379999999999999</v>
      </c>
      <c r="B84" s="54">
        <v>12.48</v>
      </c>
      <c r="C84" s="56">
        <v>5.1379999999999999</v>
      </c>
      <c r="D84" s="54">
        <v>9.1</v>
      </c>
      <c r="E84" s="54">
        <v>5.1379999999999999</v>
      </c>
      <c r="F84" s="54">
        <v>9.9</v>
      </c>
      <c r="G84" s="54">
        <v>5.1379999999999999</v>
      </c>
      <c r="H84" s="54">
        <v>11.75</v>
      </c>
      <c r="I84" s="54">
        <v>5.1379999999999999</v>
      </c>
      <c r="J84" s="54">
        <v>13.08</v>
      </c>
      <c r="K84" s="54">
        <v>5.1379999999999999</v>
      </c>
      <c r="L84" s="54">
        <v>12.77</v>
      </c>
      <c r="M84" s="54">
        <v>5.1379999999999999</v>
      </c>
      <c r="N84" s="54">
        <v>15.05</v>
      </c>
      <c r="O84" s="54">
        <v>5.1379999999999999</v>
      </c>
      <c r="P84" s="54">
        <v>11.25</v>
      </c>
      <c r="Q84" s="54">
        <v>5.1379999999999999</v>
      </c>
      <c r="R84" s="54">
        <v>15.88</v>
      </c>
      <c r="S84" s="54">
        <v>5.7960000000000003</v>
      </c>
      <c r="T84" s="54">
        <v>11.28</v>
      </c>
      <c r="U84" s="54">
        <v>5.1379999999999999</v>
      </c>
      <c r="V84" s="54">
        <v>12.5</v>
      </c>
      <c r="W84" s="56">
        <v>5.1379999999999999</v>
      </c>
      <c r="X84" s="54">
        <v>12.18</v>
      </c>
      <c r="Y84" s="53">
        <v>5.1379999999999999</v>
      </c>
      <c r="Z84" s="53">
        <v>9.92</v>
      </c>
      <c r="AA84" s="54">
        <v>5.1379999999999999</v>
      </c>
      <c r="AB84" s="54">
        <v>9.42</v>
      </c>
      <c r="AC84" s="54">
        <v>5.1379999999999999</v>
      </c>
      <c r="AD84" s="54">
        <v>8.92</v>
      </c>
      <c r="AE84" s="54">
        <v>5.1379999999999999</v>
      </c>
      <c r="AF84" s="54">
        <v>8.65</v>
      </c>
    </row>
    <row r="85" spans="1:32" ht="15.75" customHeight="1">
      <c r="A85" s="54">
        <v>4.665</v>
      </c>
      <c r="B85" s="54">
        <v>11.55</v>
      </c>
      <c r="C85" s="56">
        <v>4.665</v>
      </c>
      <c r="D85" s="54">
        <v>8.32</v>
      </c>
      <c r="E85" s="54">
        <v>4.665</v>
      </c>
      <c r="F85" s="54">
        <v>9.1300000000000008</v>
      </c>
      <c r="G85" s="54">
        <v>4.665</v>
      </c>
      <c r="H85" s="54">
        <v>10.92</v>
      </c>
      <c r="I85" s="54">
        <v>4.665</v>
      </c>
      <c r="J85" s="54">
        <v>12.27</v>
      </c>
      <c r="K85" s="54">
        <v>4.665</v>
      </c>
      <c r="L85" s="54">
        <v>12.12</v>
      </c>
      <c r="M85" s="54">
        <v>4.665</v>
      </c>
      <c r="N85" s="54">
        <v>14.28</v>
      </c>
      <c r="O85" s="54">
        <v>4.665</v>
      </c>
      <c r="P85" s="54">
        <v>10.5</v>
      </c>
      <c r="Q85" s="54">
        <v>4.665</v>
      </c>
      <c r="R85" s="54">
        <v>15.02</v>
      </c>
      <c r="S85" s="54">
        <v>4.665</v>
      </c>
      <c r="T85" s="54">
        <v>12.37</v>
      </c>
      <c r="U85" s="54">
        <v>4.665</v>
      </c>
      <c r="V85" s="54">
        <v>11.7</v>
      </c>
      <c r="W85" s="56">
        <v>4.665</v>
      </c>
      <c r="X85" s="54">
        <v>11.43</v>
      </c>
      <c r="Y85" s="53">
        <v>4.665</v>
      </c>
      <c r="Z85" s="53">
        <v>9.2200000000000006</v>
      </c>
      <c r="AA85" s="54">
        <v>4.665</v>
      </c>
      <c r="AB85" s="54">
        <v>8.7200000000000006</v>
      </c>
      <c r="AC85" s="54">
        <v>4.665</v>
      </c>
      <c r="AD85" s="54">
        <v>8.18</v>
      </c>
      <c r="AE85" s="54">
        <v>4.665</v>
      </c>
      <c r="AF85" s="54">
        <v>7.92</v>
      </c>
    </row>
    <row r="86" spans="1:32" ht="15.75" customHeight="1">
      <c r="A86" s="54">
        <v>5.032</v>
      </c>
      <c r="B86" s="54">
        <v>12.77</v>
      </c>
      <c r="C86" s="56">
        <v>5.032</v>
      </c>
      <c r="D86" s="54">
        <v>9.2200000000000006</v>
      </c>
      <c r="E86" s="54">
        <v>5.032</v>
      </c>
      <c r="F86" s="54">
        <v>10.17</v>
      </c>
      <c r="G86" s="54">
        <v>5.032</v>
      </c>
      <c r="H86" s="54">
        <v>11.83</v>
      </c>
      <c r="I86" s="54">
        <v>5.032</v>
      </c>
      <c r="J86" s="54">
        <v>13.08</v>
      </c>
      <c r="K86" s="54">
        <v>5.032</v>
      </c>
      <c r="L86" s="54">
        <v>12.85</v>
      </c>
      <c r="M86" s="54">
        <v>5.032</v>
      </c>
      <c r="N86" s="54">
        <v>15.12</v>
      </c>
      <c r="O86" s="54">
        <v>5.032</v>
      </c>
      <c r="P86" s="54">
        <v>11.37</v>
      </c>
      <c r="Q86" s="54">
        <v>5.032</v>
      </c>
      <c r="R86" s="54">
        <v>15.68</v>
      </c>
      <c r="S86" s="54">
        <v>5.032</v>
      </c>
      <c r="T86" s="54">
        <v>13.15</v>
      </c>
      <c r="U86" s="54">
        <v>5.032</v>
      </c>
      <c r="V86" s="54">
        <v>12.47</v>
      </c>
      <c r="W86" s="56">
        <v>5.032</v>
      </c>
      <c r="X86" s="54">
        <v>12.18</v>
      </c>
      <c r="Y86" s="53">
        <v>5.032</v>
      </c>
      <c r="Z86" s="53">
        <v>10.119999999999999</v>
      </c>
      <c r="AA86" s="54">
        <v>5.032</v>
      </c>
      <c r="AB86" s="54">
        <v>9.8000000000000007</v>
      </c>
      <c r="AC86" s="54">
        <v>5.032</v>
      </c>
      <c r="AD86" s="54">
        <v>9.3699999999999992</v>
      </c>
      <c r="AE86" s="54">
        <v>5.032</v>
      </c>
      <c r="AF86" s="54">
        <v>8.92</v>
      </c>
    </row>
    <row r="87" spans="1:32" ht="15.75" customHeight="1">
      <c r="A87" s="54">
        <v>4.2249999999999996</v>
      </c>
      <c r="B87" s="54">
        <v>11.83</v>
      </c>
      <c r="C87" s="56">
        <v>4.2249999999999996</v>
      </c>
      <c r="D87" s="54">
        <v>8.35</v>
      </c>
      <c r="E87" s="54">
        <v>4.2249999999999996</v>
      </c>
      <c r="F87" s="54">
        <v>9.27</v>
      </c>
      <c r="G87" s="54">
        <v>4.2249999999999996</v>
      </c>
      <c r="H87" s="54">
        <v>11.68</v>
      </c>
      <c r="I87" s="54">
        <v>4.883</v>
      </c>
      <c r="J87" s="54">
        <v>10.58</v>
      </c>
      <c r="K87" s="54">
        <v>4.2249999999999996</v>
      </c>
      <c r="L87" s="54">
        <v>12.1</v>
      </c>
      <c r="M87" s="54">
        <v>4.2249999999999996</v>
      </c>
      <c r="N87" s="54">
        <v>14.32</v>
      </c>
      <c r="O87" s="54">
        <v>4.2249999999999996</v>
      </c>
      <c r="P87" s="54">
        <v>10.62</v>
      </c>
      <c r="Q87" s="54">
        <v>4.2249999999999996</v>
      </c>
      <c r="R87" s="54">
        <v>15.12</v>
      </c>
      <c r="S87" s="54">
        <v>4.2249999999999996</v>
      </c>
      <c r="T87" s="54">
        <v>12.55</v>
      </c>
      <c r="U87" s="54">
        <v>4.2249999999999996</v>
      </c>
      <c r="V87" s="54">
        <v>11.93</v>
      </c>
      <c r="W87" s="56">
        <v>4.2249999999999996</v>
      </c>
      <c r="X87" s="54">
        <v>11.35</v>
      </c>
      <c r="Y87" s="53">
        <v>4.2249999999999996</v>
      </c>
      <c r="Z87" s="53">
        <v>9.35</v>
      </c>
      <c r="AA87" s="54">
        <v>4.2249999999999996</v>
      </c>
      <c r="AB87" s="54">
        <v>8.9499999999999993</v>
      </c>
      <c r="AC87" s="54">
        <v>4.2249999999999996</v>
      </c>
      <c r="AD87" s="54">
        <v>8.4</v>
      </c>
      <c r="AE87" s="54">
        <v>4.2249999999999996</v>
      </c>
      <c r="AF87" s="54">
        <v>8.1</v>
      </c>
    </row>
    <row r="88" spans="1:32" ht="15.75" customHeight="1">
      <c r="A88" s="54">
        <v>3.9260000000000002</v>
      </c>
      <c r="B88" s="54">
        <v>11.05</v>
      </c>
      <c r="C88" s="56">
        <v>3.9260000000000002</v>
      </c>
      <c r="D88" s="54">
        <v>7.67</v>
      </c>
      <c r="E88" s="54">
        <v>3.9260000000000002</v>
      </c>
      <c r="F88" s="54">
        <v>8.32</v>
      </c>
      <c r="G88" s="54">
        <v>3.9260000000000002</v>
      </c>
      <c r="H88" s="54">
        <v>10.28</v>
      </c>
      <c r="I88" s="54">
        <v>3.9260000000000002</v>
      </c>
      <c r="J88" s="54">
        <v>11.47</v>
      </c>
      <c r="K88" s="54">
        <v>3.9260000000000002</v>
      </c>
      <c r="L88" s="54">
        <v>11.33</v>
      </c>
      <c r="M88" s="54">
        <v>3.9260000000000002</v>
      </c>
      <c r="N88" s="54">
        <v>13.28</v>
      </c>
      <c r="O88" s="54">
        <v>3.9260000000000002</v>
      </c>
      <c r="P88" s="54">
        <v>9.8699999999999992</v>
      </c>
      <c r="Q88" s="54">
        <v>3.9260000000000002</v>
      </c>
      <c r="R88" s="54">
        <v>14.43</v>
      </c>
      <c r="S88" s="54">
        <v>3.9260000000000002</v>
      </c>
      <c r="T88" s="54">
        <v>11.83</v>
      </c>
      <c r="U88" s="54">
        <v>3.9260000000000002</v>
      </c>
      <c r="V88" s="54">
        <v>10.85</v>
      </c>
      <c r="W88" s="56">
        <v>3.9260000000000002</v>
      </c>
      <c r="X88" s="54">
        <v>10.53</v>
      </c>
      <c r="Y88" s="53">
        <v>3.9260000000000002</v>
      </c>
      <c r="Z88" s="53">
        <v>8.4499999999999993</v>
      </c>
      <c r="AA88" s="54">
        <v>3.9260000000000002</v>
      </c>
      <c r="AB88" s="54">
        <v>8.02</v>
      </c>
      <c r="AC88" s="54">
        <v>3.9260000000000002</v>
      </c>
      <c r="AD88" s="54">
        <v>7.55</v>
      </c>
      <c r="AE88" s="54">
        <v>3.9260000000000002</v>
      </c>
      <c r="AF88" s="54">
        <v>7.43</v>
      </c>
    </row>
    <row r="89" spans="1:32" ht="15.75" customHeight="1">
      <c r="A89" s="54">
        <v>3.0550000000000002</v>
      </c>
      <c r="B89" s="54">
        <v>9.2799999999999994</v>
      </c>
      <c r="C89" s="56">
        <v>3.0550000000000002</v>
      </c>
      <c r="D89" s="54">
        <v>6.02</v>
      </c>
      <c r="E89" s="54">
        <v>3.0550000000000002</v>
      </c>
      <c r="F89" s="54">
        <v>6.65</v>
      </c>
      <c r="G89" s="54">
        <v>3.0550000000000002</v>
      </c>
      <c r="H89" s="54">
        <v>8.58</v>
      </c>
      <c r="I89" s="54">
        <v>3.0550000000000002</v>
      </c>
      <c r="J89" s="54">
        <v>9.8000000000000007</v>
      </c>
      <c r="K89" s="54">
        <v>3.0550000000000002</v>
      </c>
      <c r="L89" s="54">
        <v>9.68</v>
      </c>
      <c r="M89" s="54">
        <v>3.0550000000000002</v>
      </c>
      <c r="N89" s="54">
        <v>11.68</v>
      </c>
      <c r="O89" s="54">
        <v>3.0550000000000002</v>
      </c>
      <c r="P89" s="54">
        <v>8.08</v>
      </c>
      <c r="Q89" s="54">
        <v>3.0550000000000002</v>
      </c>
      <c r="R89" s="54">
        <v>12.6</v>
      </c>
      <c r="S89" s="54">
        <v>3.0550000000000002</v>
      </c>
      <c r="T89" s="54">
        <v>10.07</v>
      </c>
      <c r="U89" s="54">
        <v>3.0550000000000002</v>
      </c>
      <c r="V89" s="54">
        <v>9.2799999999999994</v>
      </c>
      <c r="W89" s="56">
        <v>3.0550000000000002</v>
      </c>
      <c r="X89" s="54">
        <v>8.98</v>
      </c>
      <c r="Y89" s="53">
        <v>3.0550000000000002</v>
      </c>
      <c r="Z89" s="53">
        <v>6.9</v>
      </c>
      <c r="AA89" s="54">
        <v>3.0550000000000002</v>
      </c>
      <c r="AB89" s="54">
        <v>6.48</v>
      </c>
      <c r="AC89" s="54">
        <v>3.0550000000000002</v>
      </c>
      <c r="AD89" s="54">
        <v>5.87</v>
      </c>
      <c r="AE89" s="54">
        <v>3.0550000000000002</v>
      </c>
      <c r="AF89" s="54">
        <v>5.72</v>
      </c>
    </row>
    <row r="90" spans="1:32" ht="15.75" customHeight="1">
      <c r="A90" s="54">
        <v>3.19</v>
      </c>
      <c r="B90" s="54">
        <v>9.82</v>
      </c>
      <c r="C90" s="56">
        <v>3.19</v>
      </c>
      <c r="D90" s="54">
        <v>6.28</v>
      </c>
      <c r="E90" s="54">
        <v>3.19</v>
      </c>
      <c r="F90" s="54">
        <v>7.05</v>
      </c>
      <c r="G90" s="54">
        <v>3.19</v>
      </c>
      <c r="H90" s="54">
        <v>9.3699999999999992</v>
      </c>
      <c r="I90" s="54">
        <v>3.19</v>
      </c>
      <c r="J90" s="54">
        <v>10.23</v>
      </c>
      <c r="K90" s="54">
        <v>3.19</v>
      </c>
      <c r="L90" s="54">
        <v>10.07</v>
      </c>
      <c r="M90" s="54">
        <v>3.19</v>
      </c>
      <c r="N90" s="54">
        <v>12.18</v>
      </c>
      <c r="O90" s="54">
        <v>3.19</v>
      </c>
      <c r="P90" s="54">
        <v>8.5500000000000007</v>
      </c>
      <c r="Q90" s="54">
        <v>3.19</v>
      </c>
      <c r="R90" s="54">
        <v>13.03</v>
      </c>
      <c r="S90" s="54">
        <v>3.19</v>
      </c>
      <c r="T90" s="54">
        <v>10.48</v>
      </c>
      <c r="U90" s="54">
        <v>3.19</v>
      </c>
      <c r="V90" s="54">
        <v>9.82</v>
      </c>
      <c r="W90" s="56">
        <v>3.19</v>
      </c>
      <c r="X90" s="54">
        <v>9.3000000000000007</v>
      </c>
      <c r="Y90" s="53">
        <v>3.19</v>
      </c>
      <c r="Z90" s="53">
        <v>7.15</v>
      </c>
      <c r="AA90" s="54">
        <v>3.19</v>
      </c>
      <c r="AB90" s="54">
        <v>6.87</v>
      </c>
      <c r="AC90" s="54">
        <v>3.19</v>
      </c>
      <c r="AD90" s="54">
        <v>6.22</v>
      </c>
      <c r="AE90" s="54">
        <v>3.19</v>
      </c>
      <c r="AF90" s="54">
        <v>6.02</v>
      </c>
    </row>
    <row r="91" spans="1:32" ht="15.75" customHeight="1">
      <c r="A91" s="54">
        <v>5.8949999999999996</v>
      </c>
      <c r="B91" s="54">
        <v>13.93</v>
      </c>
      <c r="C91" s="56">
        <v>5.8949999999999996</v>
      </c>
      <c r="D91" s="54">
        <v>10.43</v>
      </c>
      <c r="E91" s="54">
        <v>5.8949999999999996</v>
      </c>
      <c r="F91" s="54">
        <v>11.28</v>
      </c>
      <c r="G91" s="54">
        <v>5.8949999999999996</v>
      </c>
      <c r="H91" s="54">
        <v>13.22</v>
      </c>
      <c r="I91" s="54">
        <v>5.8949999999999996</v>
      </c>
      <c r="J91" s="54">
        <v>14.35</v>
      </c>
      <c r="K91" s="54">
        <v>5.8949999999999996</v>
      </c>
      <c r="L91" s="54">
        <v>14.08</v>
      </c>
      <c r="M91" s="54">
        <v>5.8949999999999996</v>
      </c>
      <c r="N91" s="54">
        <v>16.079999999999998</v>
      </c>
      <c r="O91" s="54">
        <v>5.8949999999999996</v>
      </c>
      <c r="P91" s="54">
        <v>12.68</v>
      </c>
      <c r="Q91" s="54">
        <v>5.8949999999999996</v>
      </c>
      <c r="R91" s="54">
        <v>17.63</v>
      </c>
      <c r="S91" s="54">
        <v>5.8949999999999996</v>
      </c>
      <c r="T91" s="54">
        <v>14.47</v>
      </c>
      <c r="U91" s="54">
        <v>5.8949999999999996</v>
      </c>
      <c r="V91" s="54">
        <v>13.83</v>
      </c>
      <c r="W91" s="56">
        <v>5.8949999999999996</v>
      </c>
      <c r="X91" s="54">
        <v>13.5</v>
      </c>
      <c r="Y91" s="53">
        <v>5.8949999999999996</v>
      </c>
      <c r="Z91" s="53">
        <v>11.2</v>
      </c>
      <c r="AA91" s="54">
        <v>5.8949999999999996</v>
      </c>
      <c r="AB91" s="54">
        <v>10.77</v>
      </c>
      <c r="AC91" s="54">
        <v>5.8949999999999996</v>
      </c>
      <c r="AD91" s="54">
        <v>10.28</v>
      </c>
      <c r="AE91" s="54">
        <v>5.8949999999999996</v>
      </c>
      <c r="AF91" s="54">
        <v>10.050000000000001</v>
      </c>
    </row>
    <row r="92" spans="1:32" ht="15.75" customHeight="1">
      <c r="A92" s="54">
        <v>4.9790000000000001</v>
      </c>
      <c r="B92" s="54">
        <v>11.48</v>
      </c>
      <c r="C92" s="56">
        <v>4.9790000000000001</v>
      </c>
      <c r="D92" s="54">
        <v>8.3800000000000008</v>
      </c>
      <c r="E92" s="54">
        <v>4.9790000000000001</v>
      </c>
      <c r="F92" s="54">
        <v>9.0500000000000007</v>
      </c>
      <c r="G92" s="54">
        <v>4.9790000000000001</v>
      </c>
      <c r="H92" s="54">
        <v>11.07</v>
      </c>
      <c r="I92" s="54">
        <v>4.9790000000000001</v>
      </c>
      <c r="J92" s="54">
        <v>12.17</v>
      </c>
      <c r="K92" s="54">
        <v>4.9790000000000001</v>
      </c>
      <c r="L92" s="54">
        <v>11.97</v>
      </c>
      <c r="M92" s="54">
        <v>4.9790000000000001</v>
      </c>
      <c r="N92" s="54">
        <v>14.07</v>
      </c>
      <c r="O92" s="54">
        <v>4.9790000000000001</v>
      </c>
      <c r="P92" s="54">
        <v>10.55</v>
      </c>
      <c r="Q92" s="54">
        <v>4.9790000000000001</v>
      </c>
      <c r="R92" s="54">
        <v>14.93</v>
      </c>
      <c r="S92" s="54">
        <v>4.9790000000000001</v>
      </c>
      <c r="T92" s="54">
        <v>12.35</v>
      </c>
      <c r="U92" s="54">
        <v>4.9790000000000001</v>
      </c>
      <c r="V92" s="54">
        <v>11.62</v>
      </c>
      <c r="W92" s="56">
        <v>4.9790000000000001</v>
      </c>
      <c r="X92" s="54">
        <v>11.28</v>
      </c>
      <c r="Y92" s="53">
        <v>4.9790000000000001</v>
      </c>
      <c r="Z92" s="53">
        <v>9.1300000000000008</v>
      </c>
      <c r="AA92" s="54">
        <v>4.9790000000000001</v>
      </c>
      <c r="AB92" s="54">
        <v>8.6199999999999992</v>
      </c>
      <c r="AC92" s="54">
        <v>4.9790000000000001</v>
      </c>
      <c r="AD92" s="54">
        <v>8.2200000000000006</v>
      </c>
      <c r="AE92" s="54">
        <v>4.9790000000000001</v>
      </c>
      <c r="AF92" s="54">
        <v>7.85</v>
      </c>
    </row>
    <row r="93" spans="1:32" ht="15.75" customHeight="1">
      <c r="A93" s="54">
        <v>5.3639999999999999</v>
      </c>
      <c r="B93" s="54">
        <v>12.6</v>
      </c>
      <c r="C93" s="56">
        <v>5.3639999999999999</v>
      </c>
      <c r="D93" s="54">
        <v>9.35</v>
      </c>
      <c r="E93" s="54">
        <v>5.3639999999999999</v>
      </c>
      <c r="F93" s="54">
        <v>10.050000000000001</v>
      </c>
      <c r="G93" s="54">
        <v>5.3639999999999999</v>
      </c>
      <c r="H93" s="54">
        <v>12.07</v>
      </c>
      <c r="I93" s="54">
        <v>5.3639999999999999</v>
      </c>
      <c r="J93" s="54">
        <v>13.12</v>
      </c>
      <c r="K93" s="54">
        <v>5.3639999999999999</v>
      </c>
      <c r="L93" s="54">
        <v>13.13</v>
      </c>
      <c r="M93" s="54">
        <v>5.3639999999999999</v>
      </c>
      <c r="N93" s="54">
        <v>15.08</v>
      </c>
      <c r="O93" s="54">
        <v>5.3639999999999999</v>
      </c>
      <c r="P93" s="54">
        <v>11.55</v>
      </c>
      <c r="Q93" s="54">
        <v>5.3639999999999999</v>
      </c>
      <c r="R93" s="54">
        <v>16.02</v>
      </c>
      <c r="S93" s="54">
        <v>5.3639999999999999</v>
      </c>
      <c r="T93" s="54">
        <v>13.33</v>
      </c>
      <c r="U93" s="54">
        <v>5.3639999999999999</v>
      </c>
      <c r="V93" s="54">
        <v>12.65</v>
      </c>
      <c r="W93" s="56">
        <v>5.3639999999999999</v>
      </c>
      <c r="X93" s="54">
        <v>12.32</v>
      </c>
      <c r="Y93" s="53">
        <v>5.3639999999999999</v>
      </c>
      <c r="Z93" s="53">
        <v>10.1</v>
      </c>
      <c r="AA93" s="54">
        <v>5.3639999999999999</v>
      </c>
      <c r="AB93" s="54">
        <v>9.67</v>
      </c>
      <c r="AC93" s="54">
        <v>5.3639999999999999</v>
      </c>
      <c r="AD93" s="54">
        <v>9.23</v>
      </c>
      <c r="AE93" s="54">
        <v>5.3639999999999999</v>
      </c>
      <c r="AF93" s="54">
        <v>8.9700000000000006</v>
      </c>
    </row>
    <row r="94" spans="1:32" ht="15.75" customHeight="1">
      <c r="A94" s="54">
        <v>6.891</v>
      </c>
      <c r="B94" s="54">
        <v>13.2</v>
      </c>
      <c r="C94" s="56">
        <v>6.891</v>
      </c>
      <c r="D94" s="54">
        <v>10.17</v>
      </c>
      <c r="E94" s="54">
        <v>6.891</v>
      </c>
      <c r="F94" s="54">
        <v>10.63</v>
      </c>
      <c r="G94" s="54">
        <v>6.891</v>
      </c>
      <c r="H94" s="54">
        <v>12.72</v>
      </c>
      <c r="I94" s="54">
        <v>6.891</v>
      </c>
      <c r="J94" s="54">
        <v>13.77</v>
      </c>
      <c r="K94" s="54">
        <v>6.891</v>
      </c>
      <c r="L94" s="54">
        <v>13.58</v>
      </c>
      <c r="M94" s="54">
        <v>6.891</v>
      </c>
      <c r="N94" s="54">
        <v>15.53</v>
      </c>
      <c r="O94" s="54">
        <v>6.891</v>
      </c>
      <c r="P94" s="54">
        <v>12.18</v>
      </c>
      <c r="Q94" s="54">
        <v>6.891</v>
      </c>
      <c r="R94" s="54">
        <v>16.55</v>
      </c>
      <c r="S94" s="54">
        <v>6.891</v>
      </c>
      <c r="T94" s="54">
        <v>13.92</v>
      </c>
      <c r="U94" s="54">
        <v>6.891</v>
      </c>
      <c r="V94" s="54">
        <v>13.18</v>
      </c>
      <c r="W94" s="56">
        <v>6.891</v>
      </c>
      <c r="X94" s="54">
        <v>12.95</v>
      </c>
      <c r="Y94" s="53">
        <v>6.891</v>
      </c>
      <c r="Z94" s="53">
        <v>10.73</v>
      </c>
      <c r="AA94" s="54">
        <v>6.891</v>
      </c>
      <c r="AB94" s="54">
        <v>10.15</v>
      </c>
      <c r="AC94" s="54">
        <v>6.891</v>
      </c>
      <c r="AD94" s="54">
        <v>9.73</v>
      </c>
      <c r="AE94" s="54">
        <v>6.891</v>
      </c>
      <c r="AF94" s="54">
        <v>9.27</v>
      </c>
    </row>
    <row r="95" spans="1:32" ht="15.75" customHeight="1">
      <c r="A95" s="54">
        <v>6.2060000000000004</v>
      </c>
      <c r="B95" s="54">
        <v>12.03</v>
      </c>
      <c r="C95" s="56">
        <v>6.2060000000000004</v>
      </c>
      <c r="D95" s="54">
        <v>9.1</v>
      </c>
      <c r="E95" s="54">
        <v>6.2060000000000004</v>
      </c>
      <c r="F95" s="54">
        <v>9.5500000000000007</v>
      </c>
      <c r="G95" s="54">
        <v>6.2060000000000004</v>
      </c>
      <c r="H95" s="54">
        <v>11.62</v>
      </c>
      <c r="I95" s="54">
        <v>6.2060000000000004</v>
      </c>
      <c r="J95" s="54">
        <v>12.7</v>
      </c>
      <c r="K95" s="54">
        <v>6.2060000000000004</v>
      </c>
      <c r="L95" s="54">
        <v>12.55</v>
      </c>
      <c r="M95" s="54">
        <v>6.2060000000000004</v>
      </c>
      <c r="N95" s="54">
        <v>14.48</v>
      </c>
      <c r="O95" s="54">
        <v>6.2060000000000004</v>
      </c>
      <c r="P95" s="54">
        <v>11.08</v>
      </c>
      <c r="Q95" s="54">
        <v>6.2060000000000004</v>
      </c>
      <c r="R95" s="54">
        <v>15.45</v>
      </c>
      <c r="S95" s="54">
        <v>6.2060000000000004</v>
      </c>
      <c r="T95" s="54">
        <v>12.87</v>
      </c>
      <c r="U95" s="54">
        <v>6.2060000000000004</v>
      </c>
      <c r="V95" s="54">
        <v>12.17</v>
      </c>
      <c r="W95" s="56">
        <v>6.2060000000000004</v>
      </c>
      <c r="X95" s="54">
        <v>11.88</v>
      </c>
      <c r="Y95" s="53">
        <v>6.2060000000000004</v>
      </c>
      <c r="Z95" s="53">
        <v>9.6199999999999992</v>
      </c>
      <c r="AA95" s="54">
        <v>6.2060000000000004</v>
      </c>
      <c r="AB95" s="54">
        <v>9.17</v>
      </c>
      <c r="AC95" s="54">
        <v>6.2060000000000004</v>
      </c>
      <c r="AD95" s="54">
        <v>8.67</v>
      </c>
      <c r="AE95" s="54">
        <v>6.2060000000000004</v>
      </c>
      <c r="AF95" s="54">
        <v>8.25</v>
      </c>
    </row>
    <row r="96" spans="1:32" ht="15.75" customHeight="1">
      <c r="A96" s="54">
        <v>6.766</v>
      </c>
      <c r="B96" s="54">
        <v>12.85</v>
      </c>
      <c r="C96" s="56">
        <v>7.6059999999999999</v>
      </c>
      <c r="D96" s="54">
        <v>9.25</v>
      </c>
      <c r="E96" s="54">
        <v>6.766</v>
      </c>
      <c r="F96" s="54">
        <v>10.27</v>
      </c>
      <c r="G96" s="54">
        <v>6.766</v>
      </c>
      <c r="H96" s="54">
        <v>12.47</v>
      </c>
      <c r="I96" s="54">
        <v>6.766</v>
      </c>
      <c r="J96" s="54">
        <v>13.53</v>
      </c>
      <c r="K96" s="54">
        <v>6.766</v>
      </c>
      <c r="L96" s="54">
        <v>13.38</v>
      </c>
      <c r="M96" s="54">
        <v>6.766</v>
      </c>
      <c r="N96" s="54">
        <v>15.22</v>
      </c>
      <c r="O96" s="54">
        <v>6.766</v>
      </c>
      <c r="P96" s="54">
        <v>11.85</v>
      </c>
      <c r="Q96" s="54">
        <v>6.766</v>
      </c>
      <c r="R96" s="54">
        <v>16.27</v>
      </c>
      <c r="S96" s="54">
        <v>6.766</v>
      </c>
      <c r="T96" s="54">
        <v>13.6</v>
      </c>
      <c r="U96" s="54">
        <v>6.766</v>
      </c>
      <c r="V96" s="54">
        <v>12.92</v>
      </c>
      <c r="W96" s="56">
        <v>6.766</v>
      </c>
      <c r="X96" s="54">
        <v>12.67</v>
      </c>
      <c r="Y96" s="53">
        <v>6.766</v>
      </c>
      <c r="Z96" s="53">
        <v>10.37</v>
      </c>
      <c r="AA96" s="54">
        <v>6.766</v>
      </c>
      <c r="AB96" s="54">
        <v>10.02</v>
      </c>
      <c r="AC96" s="54">
        <v>6.766</v>
      </c>
      <c r="AD96" s="54">
        <v>9.4499999999999993</v>
      </c>
      <c r="AE96" s="54">
        <v>6.766</v>
      </c>
      <c r="AF96" s="54">
        <v>9.4</v>
      </c>
    </row>
    <row r="97" spans="1:32" ht="15.75" customHeight="1">
      <c r="A97" s="54">
        <v>9.9740000000000002</v>
      </c>
      <c r="B97" s="54">
        <v>14.13</v>
      </c>
      <c r="C97" s="56">
        <v>9.9700000000000006</v>
      </c>
      <c r="D97" s="54">
        <v>12.68</v>
      </c>
      <c r="E97" s="54">
        <v>9.9700000000000006</v>
      </c>
      <c r="F97" s="54">
        <v>14.33</v>
      </c>
      <c r="G97" s="54">
        <v>9.9719999999999995</v>
      </c>
      <c r="H97" s="54">
        <v>14</v>
      </c>
      <c r="I97" s="54">
        <v>9.9719999999999995</v>
      </c>
      <c r="J97" s="54">
        <v>14.28</v>
      </c>
      <c r="K97" s="54">
        <v>9.4120000000000008</v>
      </c>
      <c r="L97" s="54">
        <v>15.18</v>
      </c>
      <c r="M97" s="54">
        <v>9.4120000000000008</v>
      </c>
      <c r="N97" s="54">
        <v>15.48</v>
      </c>
      <c r="O97" s="54">
        <v>9.9700000000000006</v>
      </c>
      <c r="P97" s="54">
        <v>15.57</v>
      </c>
      <c r="Q97" s="54">
        <v>9.452</v>
      </c>
      <c r="R97" s="54">
        <v>16.03</v>
      </c>
      <c r="S97" s="54">
        <v>9.4120000000000008</v>
      </c>
      <c r="T97" s="54">
        <v>14.18</v>
      </c>
      <c r="U97" s="54">
        <v>9.4120000000000008</v>
      </c>
      <c r="V97" s="54">
        <v>14.42</v>
      </c>
      <c r="W97" s="56">
        <v>9.9719999999999995</v>
      </c>
      <c r="X97" s="54">
        <v>14.53</v>
      </c>
      <c r="Y97" s="53">
        <v>9.9700000000000006</v>
      </c>
      <c r="Z97" s="53">
        <v>14.12</v>
      </c>
      <c r="AA97" s="54">
        <v>9.9700000000000006</v>
      </c>
      <c r="AB97" s="54">
        <v>13.28</v>
      </c>
      <c r="AC97" s="54">
        <v>9.9700000000000006</v>
      </c>
      <c r="AD97" s="54">
        <v>12.58</v>
      </c>
      <c r="AE97" s="54">
        <v>9.9700000000000006</v>
      </c>
      <c r="AF97" s="54">
        <v>12.4</v>
      </c>
    </row>
    <row r="98" spans="1:32" ht="15.75" customHeight="1">
      <c r="A98" s="54">
        <v>9.9860000000000007</v>
      </c>
      <c r="B98" s="54">
        <v>14.75</v>
      </c>
      <c r="C98" s="56">
        <v>9.9819999999999993</v>
      </c>
      <c r="D98" s="54">
        <v>13.17</v>
      </c>
      <c r="E98" s="54">
        <v>9.9819999999999993</v>
      </c>
      <c r="F98" s="54">
        <v>14.85</v>
      </c>
      <c r="G98" s="54">
        <v>9.984</v>
      </c>
      <c r="H98" s="54">
        <v>14.38</v>
      </c>
      <c r="I98" s="54">
        <v>9.984</v>
      </c>
      <c r="J98" s="54">
        <v>14.83</v>
      </c>
      <c r="K98" s="54">
        <v>9.4239999999999995</v>
      </c>
      <c r="L98" s="54">
        <v>15.75</v>
      </c>
      <c r="M98" s="54">
        <v>9.4239999999999995</v>
      </c>
      <c r="N98" s="54">
        <v>16.13</v>
      </c>
      <c r="O98" s="54">
        <v>9.9819999999999993</v>
      </c>
      <c r="P98" s="54">
        <v>16.12</v>
      </c>
      <c r="Q98" s="54">
        <v>9.4640000000000004</v>
      </c>
      <c r="R98" s="54">
        <v>16.55</v>
      </c>
      <c r="S98" s="54">
        <v>9.4239999999999995</v>
      </c>
      <c r="T98" s="54">
        <v>14.65</v>
      </c>
      <c r="U98" s="54">
        <v>9.4239999999999995</v>
      </c>
      <c r="V98" s="54">
        <v>14.9</v>
      </c>
      <c r="W98" s="56">
        <v>9.984</v>
      </c>
      <c r="X98" s="54">
        <v>14.98</v>
      </c>
      <c r="Y98" s="53">
        <v>9.9819999999999993</v>
      </c>
      <c r="Z98" s="53">
        <v>14.68</v>
      </c>
      <c r="AA98" s="54">
        <v>9.9819999999999993</v>
      </c>
      <c r="AB98" s="54">
        <v>13.77</v>
      </c>
      <c r="AC98" s="54">
        <v>9.9819999999999993</v>
      </c>
      <c r="AD98" s="54">
        <v>13.05</v>
      </c>
      <c r="AE98" s="54">
        <v>9.9819999999999993</v>
      </c>
      <c r="AF98" s="54">
        <v>12.85</v>
      </c>
    </row>
    <row r="99" spans="1:32" ht="15.75" customHeight="1">
      <c r="A99" s="54">
        <v>10.432</v>
      </c>
      <c r="B99" s="54">
        <v>14.83</v>
      </c>
      <c r="C99" s="56">
        <v>10.428000000000001</v>
      </c>
      <c r="D99" s="54">
        <v>13.42</v>
      </c>
      <c r="E99" s="54">
        <v>10.428000000000001</v>
      </c>
      <c r="F99" s="54">
        <v>15</v>
      </c>
      <c r="G99" s="54">
        <v>10.43</v>
      </c>
      <c r="H99" s="54">
        <v>14.7</v>
      </c>
      <c r="I99" s="54">
        <v>10.43</v>
      </c>
      <c r="J99" s="54">
        <v>15.1</v>
      </c>
      <c r="K99" s="54">
        <v>9.8699999999999992</v>
      </c>
      <c r="L99" s="54">
        <v>16.02</v>
      </c>
      <c r="M99" s="54">
        <v>9.8699999999999992</v>
      </c>
      <c r="N99" s="54">
        <v>16.28</v>
      </c>
      <c r="O99" s="54">
        <v>10.428000000000001</v>
      </c>
      <c r="P99" s="54">
        <v>16.32</v>
      </c>
      <c r="Q99" s="54">
        <v>9.91</v>
      </c>
      <c r="R99" s="54">
        <v>16.55</v>
      </c>
      <c r="S99" s="54">
        <v>9.8699999999999992</v>
      </c>
      <c r="T99" s="54">
        <v>14.88</v>
      </c>
      <c r="U99" s="54">
        <v>9.8699999999999992</v>
      </c>
      <c r="V99" s="54">
        <v>15.22</v>
      </c>
      <c r="W99" s="56">
        <v>10.43</v>
      </c>
      <c r="X99" s="54">
        <v>15.22</v>
      </c>
      <c r="Y99" s="53">
        <v>10.428000000000001</v>
      </c>
      <c r="Z99" s="53">
        <v>14.73</v>
      </c>
      <c r="AA99" s="54">
        <v>10.428000000000001</v>
      </c>
      <c r="AB99" s="54">
        <v>13.88</v>
      </c>
      <c r="AC99" s="54">
        <v>10.428000000000001</v>
      </c>
      <c r="AD99" s="54">
        <v>13.18</v>
      </c>
      <c r="AE99" s="54">
        <v>10.428000000000001</v>
      </c>
      <c r="AF99" s="54">
        <v>12.93</v>
      </c>
    </row>
    <row r="100" spans="1:32" ht="15.75" customHeight="1">
      <c r="A100" s="54">
        <v>9.0310000000000006</v>
      </c>
      <c r="B100" s="54">
        <v>12.65</v>
      </c>
      <c r="C100" s="56">
        <v>9.0269999999999992</v>
      </c>
      <c r="D100" s="54">
        <v>11.72</v>
      </c>
      <c r="E100" s="54">
        <v>9.0269999999999992</v>
      </c>
      <c r="F100" s="54">
        <v>12.85</v>
      </c>
      <c r="G100" s="54">
        <v>9.0289999999999999</v>
      </c>
      <c r="H100" s="54">
        <v>12.65</v>
      </c>
      <c r="I100" s="54">
        <v>9.0289999999999999</v>
      </c>
      <c r="J100" s="54">
        <v>13.07</v>
      </c>
      <c r="K100" s="54">
        <v>8.4689999999999994</v>
      </c>
      <c r="L100" s="54">
        <v>13.77</v>
      </c>
      <c r="M100" s="54">
        <v>8.4689999999999994</v>
      </c>
      <c r="N100" s="54">
        <v>13.9</v>
      </c>
      <c r="O100" s="54">
        <v>9.0269999999999992</v>
      </c>
      <c r="P100" s="54">
        <v>13.93</v>
      </c>
      <c r="Q100" s="54">
        <v>8.5090000000000003</v>
      </c>
      <c r="R100" s="54">
        <v>14.77</v>
      </c>
      <c r="S100" s="54">
        <v>8.4689999999999994</v>
      </c>
      <c r="T100" s="54">
        <v>12.78</v>
      </c>
      <c r="U100" s="54">
        <v>8.4689999999999994</v>
      </c>
      <c r="V100" s="54">
        <v>12.88</v>
      </c>
      <c r="W100" s="56">
        <v>9.0289999999999999</v>
      </c>
      <c r="X100" s="54">
        <v>13.27</v>
      </c>
      <c r="Y100" s="53">
        <v>9.0269999999999992</v>
      </c>
      <c r="Z100" s="53">
        <v>12.88</v>
      </c>
      <c r="AA100" s="54">
        <v>9.0269999999999992</v>
      </c>
      <c r="AB100" s="54">
        <v>12.1</v>
      </c>
      <c r="AC100" s="54">
        <v>9.0269999999999992</v>
      </c>
      <c r="AD100" s="54">
        <v>11.48</v>
      </c>
      <c r="AE100" s="54">
        <v>9.0269999999999992</v>
      </c>
      <c r="AF100" s="54">
        <v>11.3</v>
      </c>
    </row>
    <row r="101" spans="1:32" ht="15.75" customHeight="1">
      <c r="A101" s="54">
        <v>8.782</v>
      </c>
      <c r="B101" s="54">
        <v>12.2</v>
      </c>
      <c r="C101" s="56">
        <v>8.7780000000000005</v>
      </c>
      <c r="D101" s="54">
        <v>11.22</v>
      </c>
      <c r="E101" s="54">
        <v>8.7780000000000005</v>
      </c>
      <c r="F101" s="54">
        <v>12.32</v>
      </c>
      <c r="G101" s="54">
        <v>8.7799999999999994</v>
      </c>
      <c r="H101" s="54">
        <v>12.2</v>
      </c>
      <c r="I101" s="54">
        <v>8.782</v>
      </c>
      <c r="J101" s="54">
        <v>12.92</v>
      </c>
      <c r="K101" s="54">
        <v>8.2200000000000006</v>
      </c>
      <c r="L101" s="54">
        <v>12.83</v>
      </c>
      <c r="M101" s="54">
        <v>8.2200000000000006</v>
      </c>
      <c r="N101" s="54">
        <v>13.33</v>
      </c>
      <c r="O101" s="54">
        <v>8.7780000000000005</v>
      </c>
      <c r="P101" s="54">
        <v>13.52</v>
      </c>
      <c r="Q101" s="54">
        <v>8.26</v>
      </c>
      <c r="R101" s="54">
        <v>14.25</v>
      </c>
      <c r="S101" s="54">
        <v>8.2200000000000006</v>
      </c>
      <c r="T101" s="54">
        <v>12.35</v>
      </c>
      <c r="U101" s="54">
        <v>8.2200000000000006</v>
      </c>
      <c r="V101" s="54">
        <v>12.45</v>
      </c>
      <c r="W101" s="56">
        <v>8.7799999999999994</v>
      </c>
      <c r="X101" s="54">
        <v>12.82</v>
      </c>
      <c r="Y101" s="53">
        <v>8.7780000000000005</v>
      </c>
      <c r="Z101" s="53">
        <v>12.53</v>
      </c>
      <c r="AA101" s="54">
        <v>8.7780000000000005</v>
      </c>
      <c r="AB101" s="54">
        <v>11.58</v>
      </c>
      <c r="AC101" s="54">
        <v>8.7780000000000005</v>
      </c>
      <c r="AD101" s="54">
        <v>11.07</v>
      </c>
      <c r="AE101" s="54">
        <v>8.7780000000000005</v>
      </c>
      <c r="AF101" s="54">
        <v>10.75</v>
      </c>
    </row>
    <row r="102" spans="1:32" ht="15.75" customHeight="1">
      <c r="A102" s="54">
        <v>8.0500000000000007</v>
      </c>
      <c r="B102" s="54">
        <v>10.65</v>
      </c>
      <c r="C102" s="56">
        <v>8.0459999999999994</v>
      </c>
      <c r="D102" s="54">
        <v>9.3699999999999992</v>
      </c>
      <c r="E102" s="54">
        <v>8.0459999999999994</v>
      </c>
      <c r="F102" s="54">
        <v>10.62</v>
      </c>
      <c r="G102" s="54">
        <v>8.048</v>
      </c>
      <c r="H102" s="54">
        <v>10.45</v>
      </c>
      <c r="I102" s="54">
        <v>7.4880000000000004</v>
      </c>
      <c r="J102" s="54">
        <v>11.58</v>
      </c>
      <c r="K102" s="54">
        <v>7.4880000000000004</v>
      </c>
      <c r="L102" s="54">
        <v>11.25</v>
      </c>
      <c r="M102" s="54">
        <v>7.4880000000000004</v>
      </c>
      <c r="N102" s="54">
        <v>11.75</v>
      </c>
      <c r="O102" s="54">
        <v>7.4880000000000004</v>
      </c>
      <c r="P102" s="54">
        <v>11.42</v>
      </c>
      <c r="Q102" s="54">
        <v>7.5279999999999996</v>
      </c>
      <c r="R102" s="54">
        <v>12.63</v>
      </c>
      <c r="S102" s="54">
        <v>7.4880000000000004</v>
      </c>
      <c r="T102" s="54">
        <v>10.97</v>
      </c>
      <c r="U102" s="54">
        <v>7.4880000000000004</v>
      </c>
      <c r="V102" s="54">
        <v>11</v>
      </c>
      <c r="W102" s="56">
        <v>8.048</v>
      </c>
      <c r="X102" s="54">
        <v>11.12</v>
      </c>
      <c r="Y102" s="53">
        <v>8.0459999999999994</v>
      </c>
      <c r="Z102" s="53">
        <v>10.95</v>
      </c>
      <c r="AA102" s="54">
        <v>8.0459999999999994</v>
      </c>
      <c r="AB102" s="54">
        <v>9.93</v>
      </c>
      <c r="AC102" s="54">
        <v>8.0459999999999994</v>
      </c>
      <c r="AD102" s="54">
        <v>9.27</v>
      </c>
      <c r="AE102" s="54">
        <v>8.0459999999999994</v>
      </c>
      <c r="AF102" s="54">
        <v>9.27</v>
      </c>
    </row>
    <row r="103" spans="1:32" ht="15.75" customHeight="1">
      <c r="A103" s="54">
        <v>8.782</v>
      </c>
      <c r="B103" s="54">
        <v>11.77</v>
      </c>
      <c r="C103" s="56">
        <v>8.7780000000000005</v>
      </c>
      <c r="D103" s="54">
        <v>10.42</v>
      </c>
      <c r="E103" s="54">
        <v>8.7780000000000005</v>
      </c>
      <c r="F103" s="54">
        <v>11.83</v>
      </c>
      <c r="G103" s="54">
        <v>8.7799999999999994</v>
      </c>
      <c r="H103" s="54">
        <v>11.57</v>
      </c>
      <c r="I103" s="54">
        <v>8.7799999999999994</v>
      </c>
      <c r="J103" s="54">
        <v>11.87</v>
      </c>
      <c r="K103" s="54">
        <v>8.2200000000000006</v>
      </c>
      <c r="L103" s="54">
        <v>12.33</v>
      </c>
      <c r="M103" s="54">
        <v>8.2200000000000006</v>
      </c>
      <c r="N103" s="54">
        <v>13.03</v>
      </c>
      <c r="O103" s="54">
        <v>8.7780000000000005</v>
      </c>
      <c r="P103" s="54">
        <v>13.15</v>
      </c>
      <c r="Q103" s="54">
        <v>8.26</v>
      </c>
      <c r="R103" s="54">
        <v>13.7</v>
      </c>
      <c r="S103" s="54">
        <v>8.2200000000000006</v>
      </c>
      <c r="T103" s="54">
        <v>11.88</v>
      </c>
      <c r="U103" s="54">
        <v>8.2200000000000006</v>
      </c>
      <c r="V103" s="54">
        <v>11.95</v>
      </c>
      <c r="W103" s="56">
        <v>8.7799999999999994</v>
      </c>
      <c r="X103" s="54">
        <v>12.15</v>
      </c>
      <c r="Y103" s="53">
        <v>8.7780000000000005</v>
      </c>
      <c r="Z103" s="53">
        <v>11.85</v>
      </c>
      <c r="AA103" s="54">
        <v>8.7780000000000005</v>
      </c>
      <c r="AB103" s="54">
        <v>10.97</v>
      </c>
      <c r="AC103" s="54">
        <v>8.7780000000000005</v>
      </c>
      <c r="AD103" s="54">
        <v>10.3</v>
      </c>
      <c r="AE103" s="54">
        <v>8.7780000000000005</v>
      </c>
      <c r="AF103" s="54">
        <v>10.1</v>
      </c>
    </row>
    <row r="104" spans="1:32" ht="15.75" customHeight="1">
      <c r="A104" s="54">
        <v>8.5340000000000007</v>
      </c>
      <c r="B104" s="54">
        <v>11.92</v>
      </c>
      <c r="C104" s="56">
        <v>8.6059999999999999</v>
      </c>
      <c r="D104" s="54">
        <v>10.75</v>
      </c>
      <c r="E104" s="54">
        <v>8.6059999999999999</v>
      </c>
      <c r="F104" s="54">
        <v>12.12</v>
      </c>
      <c r="G104" s="54">
        <v>8.532</v>
      </c>
      <c r="H104" s="54">
        <v>11.77</v>
      </c>
      <c r="I104" s="54">
        <v>8.532</v>
      </c>
      <c r="J104" s="54">
        <v>12.15</v>
      </c>
      <c r="K104" s="54">
        <v>8.6059999999999999</v>
      </c>
      <c r="L104" s="54">
        <v>15.32</v>
      </c>
      <c r="M104" s="54">
        <v>7.9720000000000004</v>
      </c>
      <c r="N104" s="54">
        <v>13.27</v>
      </c>
      <c r="O104" s="54">
        <v>8.6059999999999999</v>
      </c>
      <c r="P104" s="54">
        <v>13.55</v>
      </c>
      <c r="Q104" s="54">
        <v>8.0120000000000005</v>
      </c>
      <c r="R104" s="54">
        <v>13.85</v>
      </c>
      <c r="S104" s="54">
        <v>7.9720000000000004</v>
      </c>
      <c r="T104" s="54">
        <v>12</v>
      </c>
      <c r="U104" s="54">
        <v>7.9720000000000004</v>
      </c>
      <c r="V104" s="54">
        <v>12.15</v>
      </c>
      <c r="W104" s="56">
        <v>8.532</v>
      </c>
      <c r="X104" s="54">
        <v>12.33</v>
      </c>
      <c r="Y104" s="53">
        <v>8.6059999999999999</v>
      </c>
      <c r="Z104" s="53">
        <v>12.33</v>
      </c>
      <c r="AA104" s="54">
        <v>8.6059999999999999</v>
      </c>
      <c r="AB104" s="54">
        <v>11.37</v>
      </c>
      <c r="AC104" s="54">
        <v>8.6059999999999999</v>
      </c>
      <c r="AD104" s="54">
        <v>10.72</v>
      </c>
      <c r="AE104" s="54">
        <v>8.6059999999999999</v>
      </c>
      <c r="AF104" s="54">
        <v>10.57</v>
      </c>
    </row>
    <row r="105" spans="1:32" ht="15.75" customHeight="1">
      <c r="A105" s="54">
        <v>9.6349999999999998</v>
      </c>
      <c r="B105" s="54">
        <v>13</v>
      </c>
      <c r="C105" s="56">
        <v>9.6310000000000002</v>
      </c>
      <c r="D105" s="54">
        <v>11.73</v>
      </c>
      <c r="E105" s="54">
        <v>9.6310000000000002</v>
      </c>
      <c r="F105" s="54">
        <v>13.1</v>
      </c>
      <c r="G105" s="54">
        <v>9.6329999999999991</v>
      </c>
      <c r="H105" s="54">
        <v>12.88</v>
      </c>
      <c r="I105" s="54">
        <v>9.6329999999999991</v>
      </c>
      <c r="J105" s="54">
        <v>13.18</v>
      </c>
      <c r="K105" s="54">
        <v>9.0730000000000004</v>
      </c>
      <c r="L105" s="54">
        <v>13.62</v>
      </c>
      <c r="M105" s="54">
        <v>9.0730000000000004</v>
      </c>
      <c r="N105" s="54">
        <v>14.4</v>
      </c>
      <c r="O105" s="54">
        <v>9.6310000000000002</v>
      </c>
      <c r="P105" s="54">
        <v>14.55</v>
      </c>
      <c r="Q105" s="54">
        <v>9.1129999999999995</v>
      </c>
      <c r="R105" s="54">
        <v>14.93</v>
      </c>
      <c r="S105" s="54">
        <v>9.0730000000000004</v>
      </c>
      <c r="T105" s="54">
        <v>13.13</v>
      </c>
      <c r="U105" s="54">
        <v>9.0730000000000004</v>
      </c>
      <c r="V105" s="54">
        <v>13.3</v>
      </c>
      <c r="W105" s="56">
        <v>9.6329999999999991</v>
      </c>
      <c r="X105" s="54">
        <v>13.48</v>
      </c>
      <c r="Y105" s="53">
        <v>9.6310000000000002</v>
      </c>
      <c r="Z105" s="53">
        <v>13.18</v>
      </c>
      <c r="AA105" s="54">
        <v>9.6310000000000002</v>
      </c>
      <c r="AB105" s="54">
        <v>12.32</v>
      </c>
      <c r="AC105" s="54">
        <v>9.6310000000000002</v>
      </c>
      <c r="AD105" s="54">
        <v>11.63</v>
      </c>
      <c r="AE105" s="54">
        <v>9.6310000000000002</v>
      </c>
      <c r="AF105" s="54">
        <v>11.48</v>
      </c>
    </row>
    <row r="106" spans="1:32" ht="15.75" customHeight="1">
      <c r="A106" s="54">
        <v>9.1639999999999997</v>
      </c>
      <c r="B106" s="54">
        <v>12.87</v>
      </c>
      <c r="C106" s="56">
        <v>9.0489999999999995</v>
      </c>
      <c r="D106" s="54">
        <v>11.72</v>
      </c>
      <c r="E106" s="54">
        <v>9.0489999999999995</v>
      </c>
      <c r="F106" s="54">
        <v>13</v>
      </c>
      <c r="G106" s="54">
        <v>9.1620000000000008</v>
      </c>
      <c r="H106" s="54">
        <v>12.63</v>
      </c>
      <c r="I106" s="54">
        <v>9.1620000000000008</v>
      </c>
      <c r="J106" s="54">
        <v>13.07</v>
      </c>
      <c r="K106" s="54">
        <v>8.6020000000000003</v>
      </c>
      <c r="L106" s="54">
        <v>14</v>
      </c>
      <c r="M106" s="54">
        <v>8.6020000000000003</v>
      </c>
      <c r="N106" s="54">
        <v>14.33</v>
      </c>
      <c r="O106" s="54">
        <v>9.0489999999999995</v>
      </c>
      <c r="P106" s="54">
        <v>14.35</v>
      </c>
      <c r="Q106" s="54">
        <v>8.6419999999999995</v>
      </c>
      <c r="R106" s="54">
        <v>14.9</v>
      </c>
      <c r="S106" s="54">
        <v>8.6020000000000003</v>
      </c>
      <c r="T106" s="54">
        <v>13.07</v>
      </c>
      <c r="U106" s="54">
        <v>9.1620000000000008</v>
      </c>
      <c r="V106" s="54">
        <v>13.03</v>
      </c>
      <c r="W106" s="56">
        <v>9.1620000000000008</v>
      </c>
      <c r="X106" s="54">
        <v>13.27</v>
      </c>
      <c r="Y106" s="53">
        <v>9.0489999999999995</v>
      </c>
      <c r="Z106" s="53">
        <v>13.2</v>
      </c>
      <c r="AA106" s="54">
        <v>9.0489999999999995</v>
      </c>
      <c r="AB106" s="54">
        <v>12.27</v>
      </c>
      <c r="AC106" s="54">
        <v>9.0489999999999995</v>
      </c>
      <c r="AD106" s="54">
        <v>11.63</v>
      </c>
      <c r="AE106" s="54">
        <v>9.0489999999999995</v>
      </c>
      <c r="AF106" s="54">
        <v>11.48</v>
      </c>
    </row>
    <row r="107" spans="1:32" ht="15.75" customHeight="1">
      <c r="A107" s="54">
        <v>10.223000000000001</v>
      </c>
      <c r="B107" s="54">
        <v>13.87</v>
      </c>
      <c r="C107" s="56">
        <v>10.218999999999999</v>
      </c>
      <c r="D107" s="54">
        <v>12.55</v>
      </c>
      <c r="E107" s="54">
        <v>10.218999999999999</v>
      </c>
      <c r="F107" s="54">
        <v>13.88</v>
      </c>
      <c r="G107" s="54">
        <v>10.221</v>
      </c>
      <c r="H107" s="54">
        <v>13.68</v>
      </c>
      <c r="I107" s="54">
        <v>10.221</v>
      </c>
      <c r="J107" s="54">
        <v>13.88</v>
      </c>
      <c r="K107" s="54">
        <v>10.221</v>
      </c>
      <c r="L107" s="54">
        <v>15.95</v>
      </c>
      <c r="M107" s="54">
        <v>9.6609999999999996</v>
      </c>
      <c r="N107" s="54">
        <v>15.22</v>
      </c>
      <c r="O107" s="54">
        <v>10.218999999999999</v>
      </c>
      <c r="P107" s="54">
        <v>15.33</v>
      </c>
      <c r="Q107" s="54">
        <v>9.7010000000000005</v>
      </c>
      <c r="R107" s="54">
        <v>15.83</v>
      </c>
      <c r="S107" s="54">
        <v>9.6609999999999996</v>
      </c>
      <c r="T107" s="54">
        <v>13.98</v>
      </c>
      <c r="U107" s="54">
        <v>9.6609999999999996</v>
      </c>
      <c r="V107" s="54">
        <v>14.15</v>
      </c>
      <c r="W107" s="56">
        <v>10.221</v>
      </c>
      <c r="X107" s="54">
        <v>14.27</v>
      </c>
      <c r="Y107" s="53">
        <v>10.218999999999999</v>
      </c>
      <c r="Z107" s="53">
        <v>13.82</v>
      </c>
      <c r="AA107" s="54">
        <v>10.218999999999999</v>
      </c>
      <c r="AB107" s="54">
        <v>13.13</v>
      </c>
      <c r="AC107" s="54">
        <v>10.218999999999999</v>
      </c>
      <c r="AD107" s="54">
        <v>12.45</v>
      </c>
      <c r="AE107" s="54">
        <v>10.218999999999999</v>
      </c>
      <c r="AF107" s="54">
        <v>12.3</v>
      </c>
    </row>
    <row r="108" spans="1:32" ht="15.75" customHeight="1">
      <c r="A108" s="54">
        <v>9.6419999999999995</v>
      </c>
      <c r="B108" s="54">
        <v>13.47</v>
      </c>
      <c r="C108" s="56">
        <v>9.6379999999999999</v>
      </c>
      <c r="D108" s="54">
        <v>12.2</v>
      </c>
      <c r="E108" s="54">
        <v>9.6379999999999999</v>
      </c>
      <c r="F108" s="54">
        <v>13.47</v>
      </c>
      <c r="G108" s="54">
        <v>9.64</v>
      </c>
      <c r="H108" s="54">
        <v>13.28</v>
      </c>
      <c r="I108" s="54">
        <v>9.64</v>
      </c>
      <c r="J108" s="54">
        <v>13.63</v>
      </c>
      <c r="K108" s="54">
        <v>9.08</v>
      </c>
      <c r="L108" s="54">
        <v>14.47</v>
      </c>
      <c r="M108" s="54">
        <v>9.08</v>
      </c>
      <c r="N108" s="54">
        <v>14.8</v>
      </c>
      <c r="O108" s="54">
        <v>9.6379999999999999</v>
      </c>
      <c r="P108" s="54">
        <v>14.87</v>
      </c>
      <c r="Q108" s="54">
        <v>9.1199999999999992</v>
      </c>
      <c r="R108" s="54">
        <v>15.47</v>
      </c>
      <c r="S108" s="54">
        <v>9.0820000000000007</v>
      </c>
      <c r="T108" s="54">
        <v>13.77</v>
      </c>
      <c r="U108" s="54">
        <v>9.08</v>
      </c>
      <c r="V108" s="54">
        <v>13.8</v>
      </c>
      <c r="W108" s="56">
        <v>9.64</v>
      </c>
      <c r="X108" s="54">
        <v>13.92</v>
      </c>
      <c r="Y108" s="53">
        <v>9.6379999999999999</v>
      </c>
      <c r="Z108" s="53">
        <v>13.63</v>
      </c>
      <c r="AA108" s="54">
        <v>9.6379999999999999</v>
      </c>
      <c r="AB108" s="54">
        <v>12.73</v>
      </c>
      <c r="AC108" s="54">
        <v>9.6379999999999999</v>
      </c>
      <c r="AD108" s="54">
        <v>12.13</v>
      </c>
      <c r="AE108" s="54">
        <v>9.6379999999999999</v>
      </c>
      <c r="AF108" s="54">
        <v>12</v>
      </c>
    </row>
    <row r="109" spans="1:32" ht="15.75" customHeight="1">
      <c r="A109" s="54">
        <v>10.728999999999999</v>
      </c>
      <c r="B109" s="54">
        <v>15.45</v>
      </c>
      <c r="C109" s="56">
        <v>10.725</v>
      </c>
      <c r="D109" s="54">
        <v>14.1</v>
      </c>
      <c r="E109" s="54">
        <v>10.725</v>
      </c>
      <c r="F109" s="54">
        <v>15.45</v>
      </c>
      <c r="G109" s="54">
        <v>10.727</v>
      </c>
      <c r="H109" s="54">
        <v>15.25</v>
      </c>
      <c r="I109" s="54">
        <v>10.727</v>
      </c>
      <c r="J109" s="54">
        <v>15.53</v>
      </c>
      <c r="K109" s="54">
        <v>10.167</v>
      </c>
      <c r="L109" s="54">
        <v>16.079999999999998</v>
      </c>
      <c r="M109" s="54">
        <v>10.167</v>
      </c>
      <c r="N109" s="54">
        <v>16.8</v>
      </c>
      <c r="O109" s="54">
        <v>10.725</v>
      </c>
      <c r="P109" s="54">
        <v>16.829999999999998</v>
      </c>
      <c r="Q109" s="54">
        <v>10.207000000000001</v>
      </c>
      <c r="R109" s="54">
        <v>17.350000000000001</v>
      </c>
      <c r="S109" s="54">
        <v>10.167</v>
      </c>
      <c r="T109" s="54">
        <v>15.5</v>
      </c>
      <c r="U109" s="54">
        <v>10.167</v>
      </c>
      <c r="V109" s="54">
        <v>15.72</v>
      </c>
      <c r="W109" s="56">
        <v>10.727</v>
      </c>
      <c r="X109" s="54">
        <v>15.83</v>
      </c>
      <c r="Y109" s="53">
        <v>10.725</v>
      </c>
      <c r="Z109" s="53">
        <v>15.67</v>
      </c>
      <c r="AA109" s="54">
        <v>10.725</v>
      </c>
      <c r="AB109" s="54">
        <v>14.67</v>
      </c>
      <c r="AC109" s="54">
        <v>10.725</v>
      </c>
      <c r="AD109" s="54">
        <v>14.08</v>
      </c>
      <c r="AE109" s="54">
        <v>10.725</v>
      </c>
      <c r="AF109" s="54">
        <v>13.92</v>
      </c>
    </row>
    <row r="110" spans="1:32" ht="15.75" customHeight="1">
      <c r="A110" s="54">
        <v>4.91</v>
      </c>
      <c r="B110" s="54">
        <v>13.13</v>
      </c>
      <c r="C110" s="56">
        <v>4.91</v>
      </c>
      <c r="D110" s="54">
        <v>10.37</v>
      </c>
      <c r="E110" s="54">
        <v>4.91</v>
      </c>
      <c r="F110" s="54">
        <v>10.9</v>
      </c>
      <c r="G110" s="54">
        <v>4.91</v>
      </c>
      <c r="H110" s="54">
        <v>11.22</v>
      </c>
      <c r="I110" s="54">
        <v>4.91</v>
      </c>
      <c r="J110" s="54">
        <v>11.55</v>
      </c>
      <c r="K110" s="54">
        <v>5.6059999999999999</v>
      </c>
      <c r="L110" s="54">
        <v>12.65</v>
      </c>
      <c r="M110" s="54">
        <v>4.91</v>
      </c>
      <c r="N110" s="54">
        <v>11.63</v>
      </c>
      <c r="O110" s="54">
        <v>4.91</v>
      </c>
      <c r="P110" s="54">
        <v>11.03</v>
      </c>
      <c r="Q110" s="54">
        <v>4.91</v>
      </c>
      <c r="R110" s="54">
        <v>14.15</v>
      </c>
      <c r="S110" s="54">
        <v>4.91</v>
      </c>
      <c r="T110" s="54">
        <v>10.9</v>
      </c>
      <c r="U110" s="54">
        <v>4.91</v>
      </c>
      <c r="V110" s="54">
        <v>11.42</v>
      </c>
      <c r="W110" s="56">
        <v>4.91</v>
      </c>
      <c r="X110" s="54">
        <v>11.45</v>
      </c>
      <c r="Y110" s="53">
        <v>4.91</v>
      </c>
      <c r="Z110" s="53">
        <v>10.47</v>
      </c>
      <c r="AA110" s="54">
        <v>4.91</v>
      </c>
      <c r="AB110" s="54">
        <v>10.43</v>
      </c>
      <c r="AC110" s="54">
        <v>4.91</v>
      </c>
      <c r="AD110" s="54">
        <v>9.7799999999999994</v>
      </c>
      <c r="AE110" s="54">
        <v>4.91</v>
      </c>
      <c r="AF110" s="54">
        <v>9.8699999999999992</v>
      </c>
    </row>
    <row r="111" spans="1:32" ht="15.75" customHeight="1">
      <c r="A111" s="54">
        <v>11.253</v>
      </c>
      <c r="B111" s="54">
        <v>16.32</v>
      </c>
      <c r="C111" s="56">
        <v>11.249000000000001</v>
      </c>
      <c r="D111" s="54">
        <v>14.98</v>
      </c>
      <c r="E111" s="54">
        <v>11.249000000000001</v>
      </c>
      <c r="F111" s="54">
        <v>16.37</v>
      </c>
      <c r="G111" s="54">
        <v>11.250999999999999</v>
      </c>
      <c r="H111" s="54">
        <v>16.13</v>
      </c>
      <c r="I111" s="54">
        <v>11.250999999999999</v>
      </c>
      <c r="J111" s="54">
        <v>16.399999999999999</v>
      </c>
      <c r="K111" s="54">
        <v>10.691000000000001</v>
      </c>
      <c r="L111" s="54">
        <v>17.25</v>
      </c>
      <c r="M111" s="54">
        <v>10.691000000000001</v>
      </c>
      <c r="N111" s="54">
        <v>17.55</v>
      </c>
      <c r="O111" s="54">
        <v>11.249000000000001</v>
      </c>
      <c r="P111" s="54">
        <v>17.649999999999999</v>
      </c>
      <c r="Q111" s="54">
        <v>10.731</v>
      </c>
      <c r="R111" s="54">
        <v>18.18</v>
      </c>
      <c r="S111" s="54">
        <v>10.691000000000001</v>
      </c>
      <c r="T111" s="54">
        <v>16.329999999999998</v>
      </c>
      <c r="U111" s="54">
        <v>10.691000000000001</v>
      </c>
      <c r="V111" s="54">
        <v>16.55</v>
      </c>
      <c r="W111" s="56">
        <v>11.250999999999999</v>
      </c>
      <c r="X111" s="54">
        <v>16.75</v>
      </c>
      <c r="Y111" s="53">
        <v>11.249000000000001</v>
      </c>
      <c r="Z111" s="53">
        <v>16.53</v>
      </c>
      <c r="AA111" s="54">
        <v>11.249000000000001</v>
      </c>
      <c r="AB111" s="54">
        <v>15.57</v>
      </c>
      <c r="AC111" s="54">
        <v>11.249000000000001</v>
      </c>
      <c r="AD111" s="54">
        <v>14.98</v>
      </c>
      <c r="AE111" s="54">
        <v>11.249000000000001</v>
      </c>
      <c r="AF111" s="54">
        <v>14.8</v>
      </c>
    </row>
    <row r="112" spans="1:32" ht="15.75" customHeight="1">
      <c r="A112" s="54">
        <v>4.8140000000000001</v>
      </c>
      <c r="B112" s="54">
        <v>12.68</v>
      </c>
      <c r="C112" s="56">
        <v>4.8140000000000001</v>
      </c>
      <c r="D112" s="54">
        <v>9.9499999999999993</v>
      </c>
      <c r="E112" s="54">
        <v>4.8140000000000001</v>
      </c>
      <c r="F112" s="54">
        <v>10.47</v>
      </c>
      <c r="G112" s="54">
        <v>4.8140000000000001</v>
      </c>
      <c r="H112" s="54">
        <v>10.8</v>
      </c>
      <c r="I112" s="54">
        <v>4.8140000000000001</v>
      </c>
      <c r="J112" s="54">
        <v>11.15</v>
      </c>
      <c r="K112" s="54">
        <v>5.51</v>
      </c>
      <c r="L112" s="54">
        <v>12.13</v>
      </c>
      <c r="M112" s="54">
        <v>4.8140000000000001</v>
      </c>
      <c r="N112" s="54">
        <v>11.33</v>
      </c>
      <c r="O112" s="54">
        <v>4.8140000000000001</v>
      </c>
      <c r="P112" s="54">
        <v>10.62</v>
      </c>
      <c r="Q112" s="54">
        <v>4.8140000000000001</v>
      </c>
      <c r="R112" s="54">
        <v>13.68</v>
      </c>
      <c r="S112" s="54">
        <v>4.8140000000000001</v>
      </c>
      <c r="T112" s="54">
        <v>10.45</v>
      </c>
      <c r="U112" s="54">
        <v>4.8140000000000001</v>
      </c>
      <c r="V112" s="54">
        <v>10.98</v>
      </c>
      <c r="W112" s="56">
        <v>4.8140000000000001</v>
      </c>
      <c r="X112" s="54">
        <v>10.98</v>
      </c>
      <c r="Y112" s="53">
        <v>4.8140000000000001</v>
      </c>
      <c r="Z112" s="53">
        <v>10.050000000000001</v>
      </c>
      <c r="AA112" s="54">
        <v>4.8140000000000001</v>
      </c>
      <c r="AB112" s="54">
        <v>10</v>
      </c>
      <c r="AC112" s="54">
        <v>4.8140000000000001</v>
      </c>
      <c r="AD112" s="54">
        <v>9.3699999999999992</v>
      </c>
      <c r="AE112" s="54">
        <v>4.8140000000000001</v>
      </c>
      <c r="AF112" s="54">
        <v>9.43</v>
      </c>
    </row>
    <row r="113" spans="1:32" ht="15.75" customHeight="1">
      <c r="A113" s="54">
        <v>10.946</v>
      </c>
      <c r="B113" s="54">
        <v>12.68</v>
      </c>
      <c r="C113" s="56">
        <v>10.083</v>
      </c>
      <c r="D113" s="54">
        <v>10.7</v>
      </c>
      <c r="E113" s="54">
        <v>10.083</v>
      </c>
      <c r="F113" s="54">
        <v>11.97</v>
      </c>
      <c r="G113" s="54">
        <v>10.085000000000001</v>
      </c>
      <c r="H113" s="54">
        <v>11.65</v>
      </c>
      <c r="I113" s="54">
        <v>10.087</v>
      </c>
      <c r="J113" s="54">
        <v>12.45</v>
      </c>
      <c r="K113" s="54">
        <v>9.5250000000000004</v>
      </c>
      <c r="L113" s="54">
        <v>12.7</v>
      </c>
      <c r="M113" s="54">
        <v>9.5250000000000004</v>
      </c>
      <c r="N113" s="54">
        <v>13.03</v>
      </c>
      <c r="O113" s="54">
        <v>10.083</v>
      </c>
      <c r="P113" s="54">
        <v>13.32</v>
      </c>
      <c r="Q113" s="54">
        <v>9.5649999999999995</v>
      </c>
      <c r="R113" s="54">
        <v>14.17</v>
      </c>
      <c r="S113" s="54">
        <v>9.5250000000000004</v>
      </c>
      <c r="T113" s="54">
        <v>11.98</v>
      </c>
      <c r="U113" s="54">
        <v>9.5250000000000004</v>
      </c>
      <c r="V113" s="54">
        <v>12.08</v>
      </c>
      <c r="W113" s="56">
        <v>10.085000000000001</v>
      </c>
      <c r="X113" s="54">
        <v>12.33</v>
      </c>
      <c r="Y113" s="53">
        <v>10.083</v>
      </c>
      <c r="Z113" s="53">
        <v>12.05</v>
      </c>
      <c r="AA113" s="54">
        <v>10.083</v>
      </c>
      <c r="AB113" s="54">
        <v>11.1</v>
      </c>
      <c r="AC113" s="54">
        <v>10.083</v>
      </c>
      <c r="AD113" s="54">
        <v>10.47</v>
      </c>
      <c r="AE113" s="54">
        <v>10.083</v>
      </c>
      <c r="AF113" s="54">
        <v>10.28</v>
      </c>
    </row>
    <row r="114" spans="1:32" ht="15.75" customHeight="1">
      <c r="A114" s="54">
        <v>3.6469999999999998</v>
      </c>
      <c r="B114" s="54">
        <v>9.57</v>
      </c>
      <c r="C114" s="56">
        <v>3.6469999999999998</v>
      </c>
      <c r="D114" s="54">
        <v>8.1199999999999992</v>
      </c>
      <c r="E114" s="54">
        <v>3.6469999999999998</v>
      </c>
      <c r="F114" s="54">
        <v>8.6300000000000008</v>
      </c>
      <c r="G114" s="54">
        <v>3.6469999999999998</v>
      </c>
      <c r="H114" s="54">
        <v>8.92</v>
      </c>
      <c r="I114" s="54">
        <v>3.6469999999999998</v>
      </c>
      <c r="J114" s="54">
        <v>9.27</v>
      </c>
      <c r="K114" s="54">
        <v>4.343</v>
      </c>
      <c r="L114" s="54">
        <v>10.23</v>
      </c>
      <c r="M114" s="54">
        <v>3.6469999999999998</v>
      </c>
      <c r="N114" s="54">
        <v>9.23</v>
      </c>
      <c r="O114" s="54">
        <v>3.6469999999999998</v>
      </c>
      <c r="P114" s="54">
        <v>8.98</v>
      </c>
      <c r="Q114" s="54">
        <v>3.6469999999999998</v>
      </c>
      <c r="R114" s="54">
        <v>11.23</v>
      </c>
      <c r="S114" s="54">
        <v>3.6469999999999998</v>
      </c>
      <c r="T114" s="54">
        <v>8.7799999999999994</v>
      </c>
      <c r="U114" s="54">
        <v>3.6469999999999998</v>
      </c>
      <c r="V114" s="54">
        <v>9.17</v>
      </c>
      <c r="W114" s="56">
        <v>3.6469999999999998</v>
      </c>
      <c r="X114" s="54">
        <v>9.23</v>
      </c>
      <c r="Y114" s="53">
        <v>3.6469999999999998</v>
      </c>
      <c r="Z114" s="53">
        <v>8.57</v>
      </c>
      <c r="AA114" s="54">
        <v>3.6469999999999998</v>
      </c>
      <c r="AB114" s="54">
        <v>8.35</v>
      </c>
      <c r="AC114" s="54">
        <v>3.6469999999999998</v>
      </c>
      <c r="AD114" s="54">
        <v>7.77</v>
      </c>
      <c r="AE114" s="54">
        <v>3.6469999999999998</v>
      </c>
      <c r="AF114" s="54">
        <v>7.83</v>
      </c>
    </row>
    <row r="115" spans="1:32" ht="15.75" customHeight="1">
      <c r="A115" s="54">
        <v>4.1180000000000003</v>
      </c>
      <c r="B115" s="54">
        <v>10.85</v>
      </c>
      <c r="C115" s="56">
        <v>4.1180000000000003</v>
      </c>
      <c r="D115" s="54">
        <v>8.57</v>
      </c>
      <c r="E115" s="54">
        <v>4.1180000000000003</v>
      </c>
      <c r="F115" s="54">
        <v>9.1199999999999992</v>
      </c>
      <c r="G115" s="54">
        <v>4.1180000000000003</v>
      </c>
      <c r="H115" s="54">
        <v>9.4499999999999993</v>
      </c>
      <c r="I115" s="54">
        <v>4.1180000000000003</v>
      </c>
      <c r="J115" s="54">
        <v>9.92</v>
      </c>
      <c r="K115" s="54">
        <v>4.8140000000000001</v>
      </c>
      <c r="L115" s="54">
        <v>11.15</v>
      </c>
      <c r="M115" s="54">
        <v>4.1180000000000003</v>
      </c>
      <c r="N115" s="54">
        <v>10.18</v>
      </c>
      <c r="O115" s="54">
        <v>4.1180000000000003</v>
      </c>
      <c r="P115" s="54">
        <v>9.43</v>
      </c>
      <c r="Q115" s="54">
        <v>4.1180000000000003</v>
      </c>
      <c r="R115" s="54">
        <v>11.93</v>
      </c>
      <c r="S115" s="54">
        <v>4.1180000000000003</v>
      </c>
      <c r="T115" s="54">
        <v>9.2200000000000006</v>
      </c>
      <c r="U115" s="54">
        <v>4.1180000000000003</v>
      </c>
      <c r="V115" s="54">
        <v>9.67</v>
      </c>
      <c r="W115" s="56">
        <v>4.1180000000000003</v>
      </c>
      <c r="X115" s="54">
        <v>9.68</v>
      </c>
      <c r="Y115" s="53">
        <v>4.1180000000000003</v>
      </c>
      <c r="Z115" s="53">
        <v>9.0299999999999994</v>
      </c>
      <c r="AA115" s="54">
        <v>4.1180000000000003</v>
      </c>
      <c r="AB115" s="54">
        <v>8.6999999999999993</v>
      </c>
      <c r="AC115" s="54">
        <v>4.1180000000000003</v>
      </c>
      <c r="AD115" s="54">
        <v>8.17</v>
      </c>
      <c r="AE115" s="54">
        <v>4.1180000000000003</v>
      </c>
      <c r="AF115" s="54">
        <v>8.1999999999999993</v>
      </c>
    </row>
    <row r="116" spans="1:32" ht="15.75" customHeight="1">
      <c r="A116" s="54">
        <v>4.7229999999999999</v>
      </c>
      <c r="B116" s="54">
        <v>11.75</v>
      </c>
      <c r="C116" s="56">
        <v>4.7229999999999999</v>
      </c>
      <c r="D116" s="54">
        <v>9.4</v>
      </c>
      <c r="E116" s="54">
        <v>4.7229999999999999</v>
      </c>
      <c r="F116" s="54">
        <v>9.98</v>
      </c>
      <c r="G116" s="54">
        <v>4.7229999999999999</v>
      </c>
      <c r="H116" s="54">
        <v>10.27</v>
      </c>
      <c r="I116" s="54">
        <v>4.7229999999999999</v>
      </c>
      <c r="J116" s="54">
        <v>10.77</v>
      </c>
      <c r="K116" s="54">
        <v>5.4189999999999996</v>
      </c>
      <c r="L116" s="54">
        <v>11.78</v>
      </c>
      <c r="M116" s="54">
        <v>4.7229999999999999</v>
      </c>
      <c r="N116" s="54">
        <v>10.88</v>
      </c>
      <c r="O116" s="54">
        <v>4.7229999999999999</v>
      </c>
      <c r="P116" s="54">
        <v>10.199999999999999</v>
      </c>
      <c r="Q116" s="54">
        <v>4.7229999999999999</v>
      </c>
      <c r="R116" s="54">
        <v>12.92</v>
      </c>
      <c r="S116" s="54">
        <v>4.7229999999999999</v>
      </c>
      <c r="T116" s="54">
        <v>10.08</v>
      </c>
      <c r="U116" s="54">
        <v>4.7229999999999999</v>
      </c>
      <c r="V116" s="54">
        <v>10.48</v>
      </c>
      <c r="W116" s="56">
        <v>4.7229999999999999</v>
      </c>
      <c r="X116" s="54">
        <v>10.5</v>
      </c>
      <c r="Y116" s="53">
        <v>4.7229999999999999</v>
      </c>
      <c r="Z116" s="53">
        <v>9.8699999999999992</v>
      </c>
      <c r="AA116" s="54">
        <v>4.7229999999999999</v>
      </c>
      <c r="AB116" s="54">
        <v>9.6300000000000008</v>
      </c>
      <c r="AC116" s="54">
        <v>4.7229999999999999</v>
      </c>
      <c r="AD116" s="54">
        <v>8.8800000000000008</v>
      </c>
      <c r="AE116" s="54">
        <v>4.7229999999999999</v>
      </c>
      <c r="AF116" s="54">
        <v>8.98</v>
      </c>
    </row>
    <row r="117" spans="1:32" ht="15.75" customHeight="1">
      <c r="A117" s="54">
        <v>4.8049999999999997</v>
      </c>
      <c r="B117" s="54">
        <v>12.63</v>
      </c>
      <c r="C117" s="56">
        <v>4.8049999999999997</v>
      </c>
      <c r="D117" s="54">
        <v>10.35</v>
      </c>
      <c r="E117" s="54">
        <v>4.8049999999999997</v>
      </c>
      <c r="F117" s="54">
        <v>10.95</v>
      </c>
      <c r="G117" s="54">
        <v>4.8049999999999997</v>
      </c>
      <c r="H117" s="54">
        <v>11.25</v>
      </c>
      <c r="I117" s="54">
        <v>4.8049999999999997</v>
      </c>
      <c r="J117" s="54">
        <v>11.53</v>
      </c>
      <c r="K117" s="54">
        <v>4.9080000000000004</v>
      </c>
      <c r="L117" s="54">
        <v>12.4</v>
      </c>
      <c r="M117" s="54">
        <v>4.8049999999999997</v>
      </c>
      <c r="N117" s="54">
        <v>11.62</v>
      </c>
      <c r="O117" s="54">
        <v>4.8049999999999997</v>
      </c>
      <c r="P117" s="54">
        <v>11.08</v>
      </c>
      <c r="Q117" s="54">
        <v>4.8049999999999997</v>
      </c>
      <c r="R117" s="54">
        <v>13.75</v>
      </c>
      <c r="S117" s="54">
        <v>4.8049999999999997</v>
      </c>
      <c r="T117" s="54">
        <v>11.07</v>
      </c>
      <c r="U117" s="54">
        <v>4.8049999999999997</v>
      </c>
      <c r="V117" s="54">
        <v>11.52</v>
      </c>
      <c r="W117" s="56">
        <v>4.8049999999999997</v>
      </c>
      <c r="X117" s="54">
        <v>11.57</v>
      </c>
      <c r="Y117" s="53">
        <v>4.8049999999999997</v>
      </c>
      <c r="Z117" s="53">
        <v>10.63</v>
      </c>
      <c r="AA117" s="54">
        <v>4.8049999999999997</v>
      </c>
      <c r="AB117" s="54">
        <v>10.55</v>
      </c>
      <c r="AC117" s="54">
        <v>4.8049999999999997</v>
      </c>
      <c r="AD117" s="54">
        <v>9.9499999999999993</v>
      </c>
      <c r="AE117" s="54">
        <v>4.8049999999999997</v>
      </c>
      <c r="AF117" s="54">
        <v>10</v>
      </c>
    </row>
    <row r="118" spans="1:32" ht="15.75" customHeight="1">
      <c r="A118" s="54">
        <v>10.356999999999999</v>
      </c>
      <c r="B118" s="54">
        <v>16.47</v>
      </c>
      <c r="C118" s="56">
        <v>10.353999999999999</v>
      </c>
      <c r="D118" s="54">
        <v>13.98</v>
      </c>
      <c r="E118" s="54">
        <v>10.353</v>
      </c>
      <c r="F118" s="54">
        <v>16.07</v>
      </c>
      <c r="G118" s="54">
        <v>10.355</v>
      </c>
      <c r="H118" s="54">
        <v>15.7</v>
      </c>
      <c r="I118" s="54">
        <v>10.355</v>
      </c>
      <c r="J118" s="54">
        <v>16.37</v>
      </c>
      <c r="K118" s="54">
        <v>9.7629999999999999</v>
      </c>
      <c r="L118" s="54">
        <v>17.3</v>
      </c>
      <c r="M118" s="54">
        <v>9.7629999999999999</v>
      </c>
      <c r="N118" s="54">
        <v>17.12</v>
      </c>
      <c r="O118" s="54">
        <v>10.353</v>
      </c>
      <c r="P118" s="54">
        <v>17.13</v>
      </c>
      <c r="Q118" s="54">
        <v>9.8030000000000008</v>
      </c>
      <c r="R118" s="54">
        <v>18.12</v>
      </c>
      <c r="S118" s="54">
        <v>9.798</v>
      </c>
      <c r="T118" s="54">
        <v>16.170000000000002</v>
      </c>
      <c r="U118" s="54">
        <v>9.7959999999999994</v>
      </c>
      <c r="V118" s="54">
        <v>15.92</v>
      </c>
      <c r="W118" s="56">
        <v>10.356</v>
      </c>
      <c r="X118" s="54">
        <v>16.23</v>
      </c>
      <c r="Y118" s="53">
        <v>10.353</v>
      </c>
      <c r="Z118" s="53">
        <v>15.53</v>
      </c>
      <c r="AA118" s="54">
        <v>10.353999999999999</v>
      </c>
      <c r="AB118" s="54">
        <v>14.7</v>
      </c>
      <c r="AC118" s="54">
        <v>10.353999999999999</v>
      </c>
      <c r="AD118" s="54">
        <v>14</v>
      </c>
      <c r="AE118" s="54">
        <v>10.353999999999999</v>
      </c>
      <c r="AF118" s="54">
        <v>13.43</v>
      </c>
    </row>
    <row r="119" spans="1:32" ht="15.75" customHeight="1">
      <c r="A119" s="54">
        <v>13.185</v>
      </c>
      <c r="B119" s="54">
        <v>16.88</v>
      </c>
      <c r="C119" s="56">
        <v>13.180999999999999</v>
      </c>
      <c r="D119" s="54">
        <v>14.58</v>
      </c>
      <c r="E119" s="54">
        <v>13.180999999999999</v>
      </c>
      <c r="F119" s="54">
        <v>16.05</v>
      </c>
      <c r="G119" s="54">
        <v>13.183</v>
      </c>
      <c r="H119" s="54">
        <v>15.77</v>
      </c>
      <c r="I119" s="54">
        <v>13.183</v>
      </c>
      <c r="J119" s="54">
        <v>16.12</v>
      </c>
      <c r="K119" s="54">
        <v>12.622999999999999</v>
      </c>
      <c r="L119" s="54">
        <v>17.13</v>
      </c>
      <c r="M119" s="54">
        <v>12.622999999999999</v>
      </c>
      <c r="N119" s="54">
        <v>16.87</v>
      </c>
      <c r="O119" s="54">
        <v>13.180999999999999</v>
      </c>
      <c r="P119" s="54">
        <v>17.57</v>
      </c>
      <c r="Q119" s="54">
        <v>12.663</v>
      </c>
      <c r="R119" s="54">
        <v>18.600000000000001</v>
      </c>
      <c r="S119" s="54">
        <v>12.622999999999999</v>
      </c>
      <c r="T119" s="54">
        <v>15.98</v>
      </c>
      <c r="U119" s="54">
        <v>12.622999999999999</v>
      </c>
      <c r="V119" s="54">
        <v>16.2</v>
      </c>
      <c r="W119" s="56">
        <v>13.183</v>
      </c>
      <c r="X119" s="54">
        <v>16.350000000000001</v>
      </c>
      <c r="Y119" s="53">
        <v>13.180999999999999</v>
      </c>
      <c r="Z119" s="53">
        <v>16.079999999999998</v>
      </c>
      <c r="AA119" s="54">
        <v>13.180999999999999</v>
      </c>
      <c r="AB119" s="54">
        <v>15.17</v>
      </c>
      <c r="AC119" s="54">
        <v>13.180999999999999</v>
      </c>
      <c r="AD119" s="54">
        <v>14.38</v>
      </c>
      <c r="AE119" s="54">
        <v>13.180999999999999</v>
      </c>
      <c r="AF119" s="54">
        <v>14.15</v>
      </c>
    </row>
    <row r="120" spans="1:32" ht="15.75" customHeight="1">
      <c r="A120" s="54">
        <v>10.945</v>
      </c>
      <c r="B120" s="54">
        <v>18.13</v>
      </c>
      <c r="C120" s="56">
        <v>13.63</v>
      </c>
      <c r="D120" s="54">
        <v>15.48</v>
      </c>
      <c r="E120" s="54">
        <v>13.63</v>
      </c>
      <c r="F120" s="54">
        <v>17.03</v>
      </c>
      <c r="G120" s="54">
        <v>13.632</v>
      </c>
      <c r="H120" s="54">
        <v>16.8</v>
      </c>
      <c r="I120" s="54">
        <v>13.632</v>
      </c>
      <c r="J120" s="54">
        <v>16.98</v>
      </c>
      <c r="K120" s="54">
        <v>13.071999999999999</v>
      </c>
      <c r="L120" s="54">
        <v>17.47</v>
      </c>
      <c r="M120" s="54">
        <v>13.071999999999999</v>
      </c>
      <c r="N120" s="54">
        <v>17.8</v>
      </c>
      <c r="O120" s="54">
        <v>13.63</v>
      </c>
      <c r="P120" s="54">
        <v>18.43</v>
      </c>
      <c r="Q120" s="54">
        <v>10.423</v>
      </c>
      <c r="R120" s="54">
        <v>19.75</v>
      </c>
      <c r="S120" s="54">
        <v>13.071999999999999</v>
      </c>
      <c r="T120" s="54">
        <v>16.829999999999998</v>
      </c>
      <c r="U120" s="54">
        <v>13.071999999999999</v>
      </c>
      <c r="V120" s="54">
        <v>17.07</v>
      </c>
      <c r="W120" s="56">
        <v>13.632</v>
      </c>
      <c r="X120" s="54">
        <v>17.23</v>
      </c>
      <c r="Y120" s="53">
        <v>13.63</v>
      </c>
      <c r="Z120" s="53">
        <v>16.98</v>
      </c>
      <c r="AA120" s="54">
        <v>13.63</v>
      </c>
      <c r="AB120" s="54">
        <v>16.100000000000001</v>
      </c>
      <c r="AC120" s="54">
        <v>13.63</v>
      </c>
      <c r="AD120" s="54">
        <v>15.37</v>
      </c>
      <c r="AE120" s="54">
        <v>13.63</v>
      </c>
      <c r="AF120" s="54">
        <v>15.08</v>
      </c>
    </row>
    <row r="121" spans="1:32" ht="15.75" customHeight="1">
      <c r="A121" s="54">
        <v>11.567</v>
      </c>
      <c r="B121" s="54">
        <v>19.55</v>
      </c>
      <c r="C121" s="56">
        <v>14.22</v>
      </c>
      <c r="D121" s="54">
        <v>16.93</v>
      </c>
      <c r="E121" s="54">
        <v>14.22</v>
      </c>
      <c r="F121" s="54">
        <v>18.38</v>
      </c>
      <c r="G121" s="54">
        <v>14.222</v>
      </c>
      <c r="H121" s="54">
        <v>18.27</v>
      </c>
      <c r="I121" s="54">
        <v>14.222</v>
      </c>
      <c r="J121" s="54">
        <v>18.43</v>
      </c>
      <c r="K121" s="54">
        <v>14.222</v>
      </c>
      <c r="L121" s="54">
        <v>20.48</v>
      </c>
      <c r="M121" s="54">
        <v>13.662000000000001</v>
      </c>
      <c r="N121" s="54">
        <v>19.2</v>
      </c>
      <c r="O121" s="54">
        <v>14.22</v>
      </c>
      <c r="P121" s="54">
        <v>19.920000000000002</v>
      </c>
      <c r="Q121" s="54">
        <v>13.702</v>
      </c>
      <c r="R121" s="54">
        <v>20.75</v>
      </c>
      <c r="S121" s="54">
        <v>13.662000000000001</v>
      </c>
      <c r="T121" s="54">
        <v>18.32</v>
      </c>
      <c r="U121" s="54">
        <v>13.662000000000001</v>
      </c>
      <c r="V121" s="54">
        <v>18.52</v>
      </c>
      <c r="W121" s="56">
        <v>14.222</v>
      </c>
      <c r="X121" s="54">
        <v>18.72</v>
      </c>
      <c r="Y121" s="53">
        <v>14.22</v>
      </c>
      <c r="Z121" s="53">
        <v>18.48</v>
      </c>
      <c r="AA121" s="54">
        <v>14.22</v>
      </c>
      <c r="AB121" s="54">
        <v>17.55</v>
      </c>
      <c r="AC121" s="54">
        <v>14.22</v>
      </c>
      <c r="AD121" s="54">
        <v>16.829999999999998</v>
      </c>
      <c r="AE121" s="54">
        <v>14.22</v>
      </c>
      <c r="AF121" s="54">
        <v>16.63</v>
      </c>
    </row>
    <row r="122" spans="1:32" ht="15.75" customHeight="1">
      <c r="A122" s="54">
        <v>11.843</v>
      </c>
      <c r="B122" s="54">
        <v>13.7</v>
      </c>
      <c r="C122" s="56">
        <v>11.839</v>
      </c>
      <c r="D122" s="54">
        <v>12.25</v>
      </c>
      <c r="E122" s="54">
        <v>11.839</v>
      </c>
      <c r="F122" s="54">
        <v>13.6</v>
      </c>
      <c r="G122" s="54">
        <v>11.840999999999999</v>
      </c>
      <c r="H122" s="54">
        <v>13.42</v>
      </c>
      <c r="I122" s="54">
        <v>11.840999999999999</v>
      </c>
      <c r="J122" s="54">
        <v>13.75</v>
      </c>
      <c r="K122" s="54">
        <v>11.281000000000001</v>
      </c>
      <c r="L122" s="54">
        <v>14.18</v>
      </c>
      <c r="M122" s="54">
        <v>11.281000000000001</v>
      </c>
      <c r="N122" s="54">
        <v>14.55</v>
      </c>
      <c r="O122" s="54">
        <v>11.839</v>
      </c>
      <c r="P122" s="54">
        <v>14.83</v>
      </c>
      <c r="Q122" s="54">
        <v>11.321</v>
      </c>
      <c r="R122" s="54">
        <v>15.45</v>
      </c>
      <c r="S122" s="54">
        <v>11.281000000000001</v>
      </c>
      <c r="T122" s="54">
        <v>13.63</v>
      </c>
      <c r="U122" s="54">
        <v>11.281000000000001</v>
      </c>
      <c r="V122" s="54">
        <v>13.9</v>
      </c>
      <c r="W122" s="56">
        <v>11.840999999999999</v>
      </c>
      <c r="X122" s="54">
        <v>14.03</v>
      </c>
      <c r="Y122" s="53">
        <v>11.839</v>
      </c>
      <c r="Z122" s="53">
        <v>13.75</v>
      </c>
      <c r="AA122" s="54">
        <v>11.839</v>
      </c>
      <c r="AB122" s="54">
        <v>12.83</v>
      </c>
      <c r="AC122" s="54">
        <v>11.839</v>
      </c>
      <c r="AD122" s="54">
        <v>12.15</v>
      </c>
      <c r="AE122" s="54">
        <v>11.839</v>
      </c>
      <c r="AF122" s="54">
        <v>11.92</v>
      </c>
    </row>
    <row r="123" spans="1:32" ht="15.75" customHeight="1">
      <c r="A123" s="54">
        <v>8.5020000000000007</v>
      </c>
      <c r="B123" s="54">
        <v>12.05</v>
      </c>
      <c r="C123" s="56">
        <v>8.8170000000000002</v>
      </c>
      <c r="D123" s="54">
        <v>10.47</v>
      </c>
      <c r="E123" s="54">
        <v>8.8170000000000002</v>
      </c>
      <c r="F123" s="54">
        <v>11.95</v>
      </c>
      <c r="G123" s="54">
        <v>8.8190000000000008</v>
      </c>
      <c r="H123" s="54">
        <v>11.67</v>
      </c>
      <c r="I123" s="54">
        <v>8.8190000000000008</v>
      </c>
      <c r="J123" s="54">
        <v>12.02</v>
      </c>
      <c r="K123" s="54">
        <v>7.94</v>
      </c>
      <c r="L123" s="54">
        <v>13.08</v>
      </c>
      <c r="M123" s="54">
        <v>7.94</v>
      </c>
      <c r="N123" s="54">
        <v>13.13</v>
      </c>
      <c r="O123" s="54">
        <v>8.8170000000000002</v>
      </c>
      <c r="P123" s="54">
        <v>13.38</v>
      </c>
      <c r="Q123" s="54">
        <v>7.98</v>
      </c>
      <c r="R123" s="54">
        <v>13.97</v>
      </c>
      <c r="S123" s="54">
        <v>7.9420000000000002</v>
      </c>
      <c r="T123" s="54">
        <v>12.43</v>
      </c>
      <c r="U123" s="54">
        <v>7.94</v>
      </c>
      <c r="V123" s="54">
        <v>12.42</v>
      </c>
      <c r="W123" s="56">
        <v>8.5</v>
      </c>
      <c r="X123" s="54">
        <v>12.57</v>
      </c>
      <c r="Y123" s="53">
        <v>8.8170000000000002</v>
      </c>
      <c r="Z123" s="53">
        <v>11.97</v>
      </c>
      <c r="AA123" s="54">
        <v>8.8170000000000002</v>
      </c>
      <c r="AB123" s="54">
        <v>11.03</v>
      </c>
      <c r="AC123" s="54">
        <v>8.8170000000000002</v>
      </c>
      <c r="AD123" s="54">
        <v>10.35</v>
      </c>
      <c r="AE123" s="54">
        <v>8.8170000000000002</v>
      </c>
      <c r="AF123" s="54">
        <v>10.130000000000001</v>
      </c>
    </row>
    <row r="124" spans="1:32" ht="15.75" customHeight="1">
      <c r="A124" s="54">
        <v>7.0389999999999997</v>
      </c>
      <c r="B124" s="54">
        <v>12.13</v>
      </c>
      <c r="C124" s="56">
        <v>7.0389999999999997</v>
      </c>
      <c r="D124" s="54">
        <v>10.18</v>
      </c>
      <c r="E124" s="54">
        <v>7.0389999999999997</v>
      </c>
      <c r="F124" s="54">
        <v>10.77</v>
      </c>
      <c r="G124" s="54">
        <v>7.0389999999999997</v>
      </c>
      <c r="H124" s="54">
        <v>11.1</v>
      </c>
      <c r="I124" s="54">
        <v>7.0389999999999997</v>
      </c>
      <c r="J124" s="54">
        <v>11.05</v>
      </c>
      <c r="K124" s="54">
        <v>7.0389999999999997</v>
      </c>
      <c r="L124" s="54">
        <v>11.6</v>
      </c>
      <c r="M124" s="54">
        <v>5.8049999999999997</v>
      </c>
      <c r="N124" s="54">
        <v>11.98</v>
      </c>
      <c r="O124" s="54">
        <v>7.0389999999999997</v>
      </c>
      <c r="P124" s="54">
        <v>10.78</v>
      </c>
      <c r="Q124" s="54">
        <v>7.0389999999999997</v>
      </c>
      <c r="R124" s="54">
        <v>12.62</v>
      </c>
      <c r="S124" s="54">
        <v>7.0389999999999997</v>
      </c>
      <c r="T124" s="54">
        <v>11.6</v>
      </c>
      <c r="U124" s="54">
        <v>7.0389999999999997</v>
      </c>
      <c r="V124" s="54">
        <v>11.13</v>
      </c>
      <c r="W124" s="56">
        <v>7.0389999999999997</v>
      </c>
      <c r="X124" s="54">
        <v>11.05</v>
      </c>
      <c r="Y124" s="53">
        <v>7.0389999999999997</v>
      </c>
      <c r="Z124" s="53">
        <v>10.38</v>
      </c>
      <c r="AA124" s="54">
        <v>7.0389999999999997</v>
      </c>
      <c r="AB124" s="54">
        <v>10.130000000000001</v>
      </c>
      <c r="AC124" s="54">
        <v>7.0389999999999997</v>
      </c>
      <c r="AD124" s="54">
        <v>9.98</v>
      </c>
      <c r="AE124" s="54">
        <v>7.0389999999999997</v>
      </c>
      <c r="AF124" s="54">
        <v>9.85</v>
      </c>
    </row>
    <row r="125" spans="1:32" ht="15.75" customHeight="1">
      <c r="A125" s="54">
        <v>1.512</v>
      </c>
      <c r="B125" s="54">
        <v>7.23</v>
      </c>
      <c r="C125" s="56">
        <v>1.512</v>
      </c>
      <c r="D125" s="54">
        <v>3.58</v>
      </c>
      <c r="E125" s="54">
        <v>1.512</v>
      </c>
      <c r="F125" s="54">
        <v>3.78</v>
      </c>
      <c r="G125" s="54">
        <v>1.512</v>
      </c>
      <c r="H125" s="54">
        <v>3.95</v>
      </c>
      <c r="I125" s="54">
        <v>1.512</v>
      </c>
      <c r="J125" s="54">
        <v>4.18</v>
      </c>
      <c r="K125" s="54">
        <v>1.512</v>
      </c>
      <c r="L125" s="54">
        <v>5.03</v>
      </c>
      <c r="M125" s="54">
        <v>1.512</v>
      </c>
      <c r="N125" s="54">
        <v>4.17</v>
      </c>
      <c r="O125" s="54">
        <v>1.512</v>
      </c>
      <c r="P125" s="54">
        <v>4.17</v>
      </c>
      <c r="Q125" s="54">
        <v>2.1520000000000001</v>
      </c>
      <c r="R125" s="54">
        <v>3.9</v>
      </c>
      <c r="S125" s="54">
        <v>1.512</v>
      </c>
      <c r="T125" s="54">
        <v>3.92</v>
      </c>
      <c r="U125" s="54">
        <v>1.512</v>
      </c>
      <c r="V125" s="54">
        <v>3.82</v>
      </c>
      <c r="W125" s="56">
        <v>1.512</v>
      </c>
      <c r="X125" s="54">
        <v>3.98</v>
      </c>
      <c r="Y125" s="53">
        <v>1.512</v>
      </c>
      <c r="Z125" s="53">
        <v>3.72</v>
      </c>
      <c r="AA125" s="54">
        <v>1.512</v>
      </c>
      <c r="AB125" s="54">
        <v>3.53</v>
      </c>
      <c r="AC125" s="54">
        <v>1.512</v>
      </c>
      <c r="AD125" s="54">
        <v>3.47</v>
      </c>
      <c r="AE125" s="54">
        <v>1.512</v>
      </c>
      <c r="AF125" s="54">
        <v>3.72</v>
      </c>
    </row>
    <row r="126" spans="1:32" ht="15.75" customHeight="1">
      <c r="A126" s="54">
        <v>2.5739999999999998</v>
      </c>
      <c r="B126" s="54">
        <v>7.1</v>
      </c>
      <c r="C126" s="56">
        <v>2.3069999999999999</v>
      </c>
      <c r="D126" s="54">
        <v>4.55</v>
      </c>
      <c r="E126" s="54">
        <v>2.3069999999999999</v>
      </c>
      <c r="F126" s="54">
        <v>4.87</v>
      </c>
      <c r="G126" s="54">
        <v>2.3069999999999999</v>
      </c>
      <c r="H126" s="54">
        <v>5</v>
      </c>
      <c r="I126" s="54">
        <v>2.3069999999999999</v>
      </c>
      <c r="J126" s="54">
        <v>5.27</v>
      </c>
      <c r="K126" s="54">
        <v>2.3069999999999999</v>
      </c>
      <c r="L126" s="54">
        <v>6.33</v>
      </c>
      <c r="M126" s="54">
        <v>2.3069999999999999</v>
      </c>
      <c r="N126" s="54">
        <v>5.12</v>
      </c>
      <c r="O126" s="54">
        <v>2.3069999999999999</v>
      </c>
      <c r="P126" s="54">
        <v>4.92</v>
      </c>
      <c r="Q126" s="54">
        <v>2.5739999999999998</v>
      </c>
      <c r="R126" s="54">
        <v>4.4000000000000004</v>
      </c>
      <c r="S126" s="54">
        <v>2.3069999999999999</v>
      </c>
      <c r="T126" s="54">
        <v>5.03</v>
      </c>
      <c r="U126" s="54">
        <v>2.3069999999999999</v>
      </c>
      <c r="V126" s="54">
        <v>4.78</v>
      </c>
      <c r="W126" s="56">
        <v>2.3069999999999999</v>
      </c>
      <c r="X126" s="54">
        <v>5.05</v>
      </c>
      <c r="Y126" s="53">
        <v>2.3069999999999999</v>
      </c>
      <c r="Z126" s="53">
        <v>4.68</v>
      </c>
      <c r="AA126" s="54">
        <v>2.3069999999999999</v>
      </c>
      <c r="AB126" s="54">
        <v>4.92</v>
      </c>
      <c r="AC126" s="54">
        <v>2.3069999999999999</v>
      </c>
      <c r="AD126" s="54">
        <v>4.55</v>
      </c>
      <c r="AE126" s="54">
        <v>2.3069999999999999</v>
      </c>
      <c r="AF126" s="54">
        <v>4.63</v>
      </c>
    </row>
    <row r="127" spans="1:32" ht="15.75" customHeight="1">
      <c r="A127" s="54">
        <v>2.391</v>
      </c>
      <c r="B127" s="54">
        <v>10.42</v>
      </c>
      <c r="C127" s="56">
        <v>2.391</v>
      </c>
      <c r="D127" s="54">
        <v>5.0999999999999996</v>
      </c>
      <c r="E127" s="54">
        <v>2.391</v>
      </c>
      <c r="F127" s="54">
        <v>5.63</v>
      </c>
      <c r="G127" s="54">
        <v>2.391</v>
      </c>
      <c r="H127" s="54">
        <v>5.57</v>
      </c>
      <c r="I127" s="54">
        <v>2.391</v>
      </c>
      <c r="J127" s="54">
        <v>6.12</v>
      </c>
      <c r="K127" s="54">
        <v>2.391</v>
      </c>
      <c r="L127" s="54">
        <v>7.58</v>
      </c>
      <c r="M127" s="54">
        <v>2.391</v>
      </c>
      <c r="N127" s="54">
        <v>5.72</v>
      </c>
      <c r="O127" s="54">
        <v>2.391</v>
      </c>
      <c r="P127" s="54">
        <v>5.42</v>
      </c>
      <c r="Q127" s="54">
        <v>2.391</v>
      </c>
      <c r="R127" s="54">
        <v>7.27</v>
      </c>
      <c r="S127" s="54">
        <v>2.391</v>
      </c>
      <c r="T127" s="54">
        <v>5.55</v>
      </c>
      <c r="U127" s="54">
        <v>2.391</v>
      </c>
      <c r="V127" s="54">
        <v>5.18</v>
      </c>
      <c r="W127" s="56">
        <v>2.391</v>
      </c>
      <c r="X127" s="54">
        <v>5.42</v>
      </c>
      <c r="Y127" s="53">
        <v>2.391</v>
      </c>
      <c r="Z127" s="53">
        <v>5.12</v>
      </c>
      <c r="AA127" s="54">
        <v>2.391</v>
      </c>
      <c r="AB127" s="54">
        <v>5.32</v>
      </c>
      <c r="AC127" s="54">
        <v>2.391</v>
      </c>
      <c r="AD127" s="54">
        <v>4.92</v>
      </c>
      <c r="AE127" s="54">
        <v>2.391</v>
      </c>
      <c r="AF127" s="54">
        <v>5.12</v>
      </c>
    </row>
    <row r="128" spans="1:32" ht="15.75" customHeight="1">
      <c r="A128" s="54">
        <v>2.6680000000000001</v>
      </c>
      <c r="B128" s="54">
        <v>11.72</v>
      </c>
      <c r="C128" s="56">
        <v>2.6680000000000001</v>
      </c>
      <c r="D128" s="54">
        <v>6.45</v>
      </c>
      <c r="E128" s="54">
        <v>2.6680000000000001</v>
      </c>
      <c r="F128" s="54">
        <v>6.2</v>
      </c>
      <c r="G128" s="54">
        <v>2.6680000000000001</v>
      </c>
      <c r="H128" s="54">
        <v>6.33</v>
      </c>
      <c r="I128" s="54">
        <v>2.6680000000000001</v>
      </c>
      <c r="J128" s="54">
        <v>6.9</v>
      </c>
      <c r="K128" s="54">
        <v>2.6680000000000001</v>
      </c>
      <c r="L128" s="54">
        <v>7.47</v>
      </c>
      <c r="M128" s="54">
        <v>2.6680000000000001</v>
      </c>
      <c r="N128" s="54">
        <v>7.23</v>
      </c>
      <c r="O128" s="54">
        <v>2.6680000000000001</v>
      </c>
      <c r="P128" s="54">
        <v>6.62</v>
      </c>
      <c r="Q128" s="54">
        <v>2.6680000000000001</v>
      </c>
      <c r="R128" s="54">
        <v>8.6300000000000008</v>
      </c>
      <c r="S128" s="54">
        <v>2.6680000000000001</v>
      </c>
      <c r="T128" s="54">
        <v>6.37</v>
      </c>
      <c r="U128" s="54">
        <v>2.6680000000000001</v>
      </c>
      <c r="V128" s="54">
        <v>6.02</v>
      </c>
      <c r="W128" s="56">
        <v>2.6680000000000001</v>
      </c>
      <c r="X128" s="54">
        <v>6.18</v>
      </c>
      <c r="Y128" s="53">
        <v>2.6680000000000001</v>
      </c>
      <c r="Z128" s="53">
        <v>6.35</v>
      </c>
      <c r="AA128" s="54">
        <v>2.6680000000000001</v>
      </c>
      <c r="AB128" s="54">
        <v>5.85</v>
      </c>
      <c r="AC128" s="54">
        <v>2.6680000000000001</v>
      </c>
      <c r="AD128" s="54">
        <v>5.92</v>
      </c>
      <c r="AE128" s="54">
        <v>2.6680000000000001</v>
      </c>
      <c r="AF128" s="54">
        <v>6.02</v>
      </c>
    </row>
    <row r="129" spans="1:32" ht="15.75" customHeight="1">
      <c r="A129" s="54">
        <v>1.9510000000000001</v>
      </c>
      <c r="B129" s="54">
        <v>9.5</v>
      </c>
      <c r="C129" s="56">
        <v>1.9510000000000001</v>
      </c>
      <c r="D129" s="54">
        <v>3.98</v>
      </c>
      <c r="E129" s="54">
        <v>1.9510000000000001</v>
      </c>
      <c r="F129" s="54">
        <v>4.32</v>
      </c>
      <c r="G129" s="54">
        <v>1.9510000000000001</v>
      </c>
      <c r="H129" s="54">
        <v>4.43</v>
      </c>
      <c r="I129" s="54">
        <v>1.9510000000000001</v>
      </c>
      <c r="J129" s="54">
        <v>4.57</v>
      </c>
      <c r="K129" s="54">
        <v>1.9510000000000001</v>
      </c>
      <c r="L129" s="54">
        <v>6.08</v>
      </c>
      <c r="M129" s="54">
        <v>1.9510000000000001</v>
      </c>
      <c r="N129" s="54">
        <v>4.88</v>
      </c>
      <c r="O129" s="54">
        <v>1.9510000000000001</v>
      </c>
      <c r="P129" s="54">
        <v>5.0999999999999996</v>
      </c>
      <c r="Q129" s="54">
        <v>1.9510000000000001</v>
      </c>
      <c r="R129" s="54">
        <v>7.88</v>
      </c>
      <c r="S129" s="54">
        <v>1.9510000000000001</v>
      </c>
      <c r="T129" s="54">
        <v>4.97</v>
      </c>
      <c r="U129" s="54">
        <v>1.9510000000000001</v>
      </c>
      <c r="V129" s="54">
        <v>4.33</v>
      </c>
      <c r="W129" s="56">
        <v>1.9510000000000001</v>
      </c>
      <c r="X129" s="54">
        <v>4.75</v>
      </c>
      <c r="Y129" s="53">
        <v>1.9510000000000001</v>
      </c>
      <c r="Z129" s="53">
        <v>3.95</v>
      </c>
      <c r="AA129" s="54">
        <v>1.9510000000000001</v>
      </c>
      <c r="AB129" s="54">
        <v>3.93</v>
      </c>
      <c r="AC129" s="54">
        <v>1.9510000000000001</v>
      </c>
      <c r="AD129" s="54">
        <v>3.78</v>
      </c>
      <c r="AE129" s="54">
        <v>1.9510000000000001</v>
      </c>
      <c r="AF129" s="54">
        <v>3.78</v>
      </c>
    </row>
    <row r="130" spans="1:32" ht="15.75" customHeight="1">
      <c r="A130" s="54">
        <v>2.9980000000000002</v>
      </c>
      <c r="B130" s="54">
        <v>13.4</v>
      </c>
      <c r="C130" s="56">
        <v>2.9980000000000002</v>
      </c>
      <c r="D130" s="54">
        <v>5.67</v>
      </c>
      <c r="E130" s="54">
        <v>2.9980000000000002</v>
      </c>
      <c r="F130" s="54">
        <v>5.72</v>
      </c>
      <c r="G130" s="54">
        <v>2.9980000000000002</v>
      </c>
      <c r="H130" s="54">
        <v>5.77</v>
      </c>
      <c r="I130" s="54">
        <v>2.9980000000000002</v>
      </c>
      <c r="J130" s="54">
        <v>5.65</v>
      </c>
      <c r="K130" s="54">
        <v>2.9980000000000002</v>
      </c>
      <c r="L130" s="54">
        <v>6.77</v>
      </c>
      <c r="M130" s="54">
        <v>2.9980000000000002</v>
      </c>
      <c r="N130" s="54">
        <v>7.1</v>
      </c>
      <c r="O130" s="54">
        <v>2.9980000000000002</v>
      </c>
      <c r="P130" s="54">
        <v>6.45</v>
      </c>
      <c r="Q130" s="54">
        <v>2.9980000000000002</v>
      </c>
      <c r="R130" s="54">
        <v>10.63</v>
      </c>
      <c r="S130" s="54">
        <v>2.9980000000000002</v>
      </c>
      <c r="T130" s="54">
        <v>5.8</v>
      </c>
      <c r="U130" s="54">
        <v>2.9980000000000002</v>
      </c>
      <c r="V130" s="54">
        <v>5.48</v>
      </c>
      <c r="W130" s="56">
        <v>2.9980000000000002</v>
      </c>
      <c r="X130" s="54">
        <v>5.63</v>
      </c>
      <c r="Y130" s="53">
        <v>2.9980000000000002</v>
      </c>
      <c r="Z130" s="53">
        <v>5.58</v>
      </c>
      <c r="AA130" s="54">
        <v>2.9980000000000002</v>
      </c>
      <c r="AB130" s="54">
        <v>5.17</v>
      </c>
      <c r="AC130" s="54">
        <v>2.9980000000000002</v>
      </c>
      <c r="AD130" s="54">
        <v>5.25</v>
      </c>
      <c r="AE130" s="54">
        <v>2.9980000000000002</v>
      </c>
      <c r="AF130" s="54">
        <v>5.15</v>
      </c>
    </row>
    <row r="131" spans="1:32" ht="15.75" customHeight="1">
      <c r="A131" s="54">
        <v>4.6619999999999999</v>
      </c>
      <c r="B131" s="54">
        <v>16.850000000000001</v>
      </c>
      <c r="C131" s="56">
        <v>4.6619999999999999</v>
      </c>
      <c r="D131" s="54">
        <v>8.77</v>
      </c>
      <c r="E131" s="54">
        <v>4.6619999999999999</v>
      </c>
      <c r="F131" s="54">
        <v>9.32</v>
      </c>
      <c r="G131" s="54">
        <v>4.6619999999999999</v>
      </c>
      <c r="H131" s="54">
        <v>9.32</v>
      </c>
      <c r="I131" s="54">
        <v>4.6619999999999999</v>
      </c>
      <c r="J131" s="54">
        <v>9.1199999999999992</v>
      </c>
      <c r="K131" s="54">
        <v>4.6619999999999999</v>
      </c>
      <c r="L131" s="54">
        <v>10.029999999999999</v>
      </c>
      <c r="M131" s="54">
        <v>4.6619999999999999</v>
      </c>
      <c r="N131" s="54">
        <v>10.23</v>
      </c>
      <c r="O131" s="54">
        <v>4.6619999999999999</v>
      </c>
      <c r="P131" s="54">
        <v>9.6</v>
      </c>
      <c r="Q131" s="54">
        <v>7.3520000000000003</v>
      </c>
      <c r="R131" s="54">
        <v>8.1</v>
      </c>
      <c r="S131" s="54">
        <v>4.6619999999999999</v>
      </c>
      <c r="T131" s="54">
        <v>9.07</v>
      </c>
      <c r="U131" s="54">
        <v>4.6619999999999999</v>
      </c>
      <c r="V131" s="54">
        <v>8.58</v>
      </c>
      <c r="W131" s="56">
        <v>4.6619999999999999</v>
      </c>
      <c r="X131" s="54">
        <v>8.92</v>
      </c>
      <c r="Y131" s="53">
        <v>4.6619999999999999</v>
      </c>
      <c r="Z131" s="53">
        <v>8.85</v>
      </c>
      <c r="AA131" s="54">
        <v>4.6619999999999999</v>
      </c>
      <c r="AB131" s="54">
        <v>8.77</v>
      </c>
      <c r="AC131" s="54">
        <v>4.6619999999999999</v>
      </c>
      <c r="AD131" s="54">
        <v>8.23</v>
      </c>
      <c r="AE131" s="54">
        <v>4.6619999999999999</v>
      </c>
      <c r="AF131" s="54">
        <v>8.4</v>
      </c>
    </row>
    <row r="132" spans="1:32" ht="15.75" customHeight="1">
      <c r="A132" s="54">
        <v>3.7450000000000001</v>
      </c>
      <c r="B132" s="54">
        <v>14.72</v>
      </c>
      <c r="C132" s="56">
        <v>3.7450000000000001</v>
      </c>
      <c r="D132" s="54">
        <v>6.8</v>
      </c>
      <c r="E132" s="54">
        <v>3.7450000000000001</v>
      </c>
      <c r="F132" s="54">
        <v>6.95</v>
      </c>
      <c r="G132" s="54">
        <v>3.7450000000000001</v>
      </c>
      <c r="H132" s="54">
        <v>6.87</v>
      </c>
      <c r="I132" s="54">
        <v>3.7450000000000001</v>
      </c>
      <c r="J132" s="54">
        <v>6.95</v>
      </c>
      <c r="K132" s="54">
        <v>3.7450000000000001</v>
      </c>
      <c r="L132" s="54">
        <v>7.98</v>
      </c>
      <c r="M132" s="54">
        <v>3.7450000000000001</v>
      </c>
      <c r="N132" s="54">
        <v>8.27</v>
      </c>
      <c r="O132" s="54">
        <v>3.7450000000000001</v>
      </c>
      <c r="P132" s="54">
        <v>7.62</v>
      </c>
      <c r="Q132" s="54">
        <v>3.7450000000000001</v>
      </c>
      <c r="R132" s="54">
        <v>11.82</v>
      </c>
      <c r="S132" s="54">
        <v>3.7450000000000001</v>
      </c>
      <c r="T132" s="54">
        <v>6.97</v>
      </c>
      <c r="U132" s="54">
        <v>3.7450000000000001</v>
      </c>
      <c r="V132" s="54">
        <v>6.62</v>
      </c>
      <c r="W132" s="56">
        <v>3.7450000000000001</v>
      </c>
      <c r="X132" s="54">
        <v>6.77</v>
      </c>
      <c r="Y132" s="53">
        <v>3.7450000000000001</v>
      </c>
      <c r="Z132" s="53">
        <v>6.67</v>
      </c>
      <c r="AA132" s="54">
        <v>3.7450000000000001</v>
      </c>
      <c r="AB132" s="54">
        <v>6.27</v>
      </c>
      <c r="AC132" s="54">
        <v>3.7450000000000001</v>
      </c>
      <c r="AD132" s="54">
        <v>6.4</v>
      </c>
      <c r="AE132" s="54">
        <v>3.7450000000000001</v>
      </c>
      <c r="AF132" s="54">
        <v>6.27</v>
      </c>
    </row>
    <row r="133" spans="1:32" ht="15.75" customHeight="1">
      <c r="A133" s="54">
        <v>1.222</v>
      </c>
      <c r="B133" s="54">
        <v>6.48</v>
      </c>
      <c r="C133" s="56">
        <v>1.222</v>
      </c>
      <c r="D133" s="54">
        <v>2.5</v>
      </c>
      <c r="E133" s="54">
        <v>1.222</v>
      </c>
      <c r="F133" s="54">
        <v>2.8</v>
      </c>
      <c r="G133" s="54">
        <v>1.222</v>
      </c>
      <c r="H133" s="54">
        <v>3.08</v>
      </c>
      <c r="I133" s="54">
        <v>1.222</v>
      </c>
      <c r="J133" s="54">
        <v>3.08</v>
      </c>
      <c r="K133" s="54">
        <v>1.222</v>
      </c>
      <c r="L133" s="54">
        <v>4.17</v>
      </c>
      <c r="M133" s="54">
        <v>1.222</v>
      </c>
      <c r="N133" s="54">
        <v>3.1</v>
      </c>
      <c r="O133" s="54">
        <v>1.222</v>
      </c>
      <c r="P133" s="54">
        <v>2.93</v>
      </c>
      <c r="Q133" s="54">
        <v>1.222</v>
      </c>
      <c r="R133" s="54">
        <v>4.5199999999999996</v>
      </c>
      <c r="S133" s="54">
        <v>1.222</v>
      </c>
      <c r="T133" s="54">
        <v>2.77</v>
      </c>
      <c r="U133" s="54">
        <v>1.222</v>
      </c>
      <c r="V133" s="54">
        <v>2.8</v>
      </c>
      <c r="W133" s="56">
        <v>1.222</v>
      </c>
      <c r="X133" s="54">
        <v>2.95</v>
      </c>
      <c r="Y133" s="53">
        <v>1.222</v>
      </c>
      <c r="Z133" s="53">
        <v>2.68</v>
      </c>
      <c r="AA133" s="54">
        <v>1.222</v>
      </c>
      <c r="AB133" s="54">
        <v>2.72</v>
      </c>
      <c r="AC133" s="54">
        <v>1.222</v>
      </c>
      <c r="AD133" s="54">
        <v>2.5499999999999998</v>
      </c>
      <c r="AE133" s="54">
        <v>1.222</v>
      </c>
      <c r="AF133" s="54">
        <v>2.6</v>
      </c>
    </row>
    <row r="134" spans="1:32" ht="15.75" customHeight="1">
      <c r="A134" s="54">
        <v>1.478</v>
      </c>
      <c r="B134" s="54">
        <v>6.73</v>
      </c>
      <c r="C134" s="56">
        <v>1.478</v>
      </c>
      <c r="D134" s="54">
        <v>2.97</v>
      </c>
      <c r="E134" s="54">
        <v>1.478</v>
      </c>
      <c r="F134" s="54">
        <v>3.1</v>
      </c>
      <c r="G134" s="54">
        <v>1.478</v>
      </c>
      <c r="H134" s="54">
        <v>3.28</v>
      </c>
      <c r="I134" s="54">
        <v>1.478</v>
      </c>
      <c r="J134" s="54">
        <v>3.23</v>
      </c>
      <c r="K134" s="54">
        <v>1.478</v>
      </c>
      <c r="L134" s="54">
        <v>4.2300000000000004</v>
      </c>
      <c r="M134" s="54">
        <v>1.478</v>
      </c>
      <c r="N134" s="54">
        <v>3.57</v>
      </c>
      <c r="O134" s="54">
        <v>1.478</v>
      </c>
      <c r="P134" s="54">
        <v>3.47</v>
      </c>
      <c r="Q134" s="54">
        <v>1.478</v>
      </c>
      <c r="R134" s="54">
        <v>4.8499999999999996</v>
      </c>
      <c r="S134" s="54">
        <v>1.478</v>
      </c>
      <c r="T134" s="54">
        <v>3.28</v>
      </c>
      <c r="U134" s="54">
        <v>1.478</v>
      </c>
      <c r="V134" s="54">
        <v>3.08</v>
      </c>
      <c r="W134" s="56">
        <v>1.478</v>
      </c>
      <c r="X134" s="54">
        <v>3.28</v>
      </c>
      <c r="Y134" s="53">
        <v>1.478</v>
      </c>
      <c r="Z134" s="53">
        <v>3.02</v>
      </c>
      <c r="AA134" s="54">
        <v>1.478</v>
      </c>
      <c r="AB134" s="54">
        <v>2.87</v>
      </c>
      <c r="AC134" s="54">
        <v>1.478</v>
      </c>
      <c r="AD134" s="54">
        <v>2.93</v>
      </c>
      <c r="AE134" s="54">
        <v>1.478</v>
      </c>
      <c r="AF134" s="54">
        <v>2.83</v>
      </c>
    </row>
    <row r="135" spans="1:32" ht="15.75" customHeight="1">
      <c r="A135" s="54">
        <v>2.004</v>
      </c>
      <c r="B135" s="54">
        <v>7.45</v>
      </c>
      <c r="C135" s="56">
        <v>2.004</v>
      </c>
      <c r="D135" s="54">
        <v>3.58</v>
      </c>
      <c r="E135" s="54">
        <v>2.004</v>
      </c>
      <c r="F135" s="54">
        <v>3.78</v>
      </c>
      <c r="G135" s="54">
        <v>2.004</v>
      </c>
      <c r="H135" s="54">
        <v>3.97</v>
      </c>
      <c r="I135" s="54">
        <v>2.004</v>
      </c>
      <c r="J135" s="54">
        <v>3.87</v>
      </c>
      <c r="K135" s="54">
        <v>2.004</v>
      </c>
      <c r="L135" s="54">
        <v>4.83</v>
      </c>
      <c r="M135" s="54">
        <v>2.004</v>
      </c>
      <c r="N135" s="54">
        <v>4.22</v>
      </c>
      <c r="O135" s="54">
        <v>2.004</v>
      </c>
      <c r="P135" s="54">
        <v>4.12</v>
      </c>
      <c r="Q135" s="54">
        <v>2.004</v>
      </c>
      <c r="R135" s="54">
        <v>5.43</v>
      </c>
      <c r="S135" s="54">
        <v>2.004</v>
      </c>
      <c r="T135" s="54">
        <v>4</v>
      </c>
      <c r="U135" s="54">
        <v>2.004</v>
      </c>
      <c r="V135" s="54">
        <v>3.72</v>
      </c>
      <c r="W135" s="56">
        <v>2.004</v>
      </c>
      <c r="X135" s="54">
        <v>3.95</v>
      </c>
      <c r="Y135" s="53">
        <v>2.004</v>
      </c>
      <c r="Z135" s="53">
        <v>3.78</v>
      </c>
      <c r="AA135" s="54">
        <v>2.004</v>
      </c>
      <c r="AB135" s="54">
        <v>3.53</v>
      </c>
      <c r="AC135" s="54">
        <v>2.004</v>
      </c>
      <c r="AD135" s="54">
        <v>3.6</v>
      </c>
      <c r="AE135" s="54">
        <v>2.004</v>
      </c>
      <c r="AF135" s="54">
        <v>3.48</v>
      </c>
    </row>
    <row r="136" spans="1:32" ht="15.75" customHeight="1">
      <c r="A136" s="54">
        <v>1.5720000000000001</v>
      </c>
      <c r="B136" s="54">
        <v>6.67</v>
      </c>
      <c r="C136" s="56">
        <v>1.1930000000000001</v>
      </c>
      <c r="D136" s="54">
        <v>2.63</v>
      </c>
      <c r="E136" s="54">
        <v>1.1930000000000001</v>
      </c>
      <c r="F136" s="54">
        <v>2.85</v>
      </c>
      <c r="G136" s="54">
        <v>1.1930000000000001</v>
      </c>
      <c r="H136" s="54">
        <v>3</v>
      </c>
      <c r="I136" s="54">
        <v>1.1930000000000001</v>
      </c>
      <c r="J136" s="54">
        <v>3.12</v>
      </c>
      <c r="K136" s="54">
        <v>1.1930000000000001</v>
      </c>
      <c r="L136" s="54">
        <v>4.75</v>
      </c>
      <c r="M136" s="54">
        <v>1.1930000000000001</v>
      </c>
      <c r="N136" s="54">
        <v>3.43</v>
      </c>
      <c r="O136" s="54">
        <v>1.1930000000000001</v>
      </c>
      <c r="P136" s="54">
        <v>3.77</v>
      </c>
      <c r="Q136" s="54">
        <v>1.5720000000000001</v>
      </c>
      <c r="R136" s="54">
        <v>4.58</v>
      </c>
      <c r="S136" s="54">
        <v>1.5720000000000001</v>
      </c>
      <c r="T136" s="54">
        <v>3.03</v>
      </c>
      <c r="U136" s="54">
        <v>1.1930000000000001</v>
      </c>
      <c r="V136" s="54">
        <v>3.02</v>
      </c>
      <c r="W136" s="56">
        <v>1.1930000000000001</v>
      </c>
      <c r="X136" s="54">
        <v>3.38</v>
      </c>
      <c r="Y136" s="53">
        <v>1.1930000000000001</v>
      </c>
      <c r="Z136" s="53">
        <v>2.68</v>
      </c>
      <c r="AA136" s="54">
        <v>1.1930000000000001</v>
      </c>
      <c r="AB136" s="54">
        <v>2.65</v>
      </c>
      <c r="AC136" s="54">
        <v>1.1930000000000001</v>
      </c>
      <c r="AD136" s="54">
        <v>2.4700000000000002</v>
      </c>
      <c r="AE136" s="54">
        <v>1.1930000000000001</v>
      </c>
      <c r="AF136" s="54">
        <v>2.5499999999999998</v>
      </c>
    </row>
    <row r="137" spans="1:32" ht="15.75" customHeight="1">
      <c r="A137" s="54">
        <v>3.2040000000000002</v>
      </c>
      <c r="B137" s="54">
        <v>12.45</v>
      </c>
      <c r="C137" s="56">
        <v>3.2040000000000002</v>
      </c>
      <c r="D137" s="54">
        <v>6.13</v>
      </c>
      <c r="E137" s="54">
        <v>3.2040000000000002</v>
      </c>
      <c r="F137" s="54">
        <v>6.12</v>
      </c>
      <c r="G137" s="54">
        <v>3.2040000000000002</v>
      </c>
      <c r="H137" s="54">
        <v>6.18</v>
      </c>
      <c r="I137" s="54">
        <v>3.2040000000000002</v>
      </c>
      <c r="J137" s="54">
        <v>6.17</v>
      </c>
      <c r="K137" s="54">
        <v>3.2040000000000002</v>
      </c>
      <c r="L137" s="54">
        <v>7.15</v>
      </c>
      <c r="M137" s="54">
        <v>3.2040000000000002</v>
      </c>
      <c r="N137" s="54">
        <v>6.75</v>
      </c>
      <c r="O137" s="54">
        <v>3.2040000000000002</v>
      </c>
      <c r="P137" s="54">
        <v>6.72</v>
      </c>
      <c r="Q137" s="54">
        <v>3.2040000000000002</v>
      </c>
      <c r="R137" s="54">
        <v>9.1999999999999993</v>
      </c>
      <c r="S137" s="54">
        <v>3.2040000000000002</v>
      </c>
      <c r="T137" s="54">
        <v>6.37</v>
      </c>
      <c r="U137" s="54">
        <v>3.2040000000000002</v>
      </c>
      <c r="V137" s="54">
        <v>6.03</v>
      </c>
      <c r="W137" s="56">
        <v>3.2040000000000002</v>
      </c>
      <c r="X137" s="54">
        <v>6.1</v>
      </c>
      <c r="Y137" s="53">
        <v>3.2040000000000002</v>
      </c>
      <c r="Z137" s="53">
        <v>6.18</v>
      </c>
      <c r="AA137" s="54">
        <v>3.2040000000000002</v>
      </c>
      <c r="AB137" s="54">
        <v>5.82</v>
      </c>
      <c r="AC137" s="54">
        <v>3.2040000000000002</v>
      </c>
      <c r="AD137" s="54">
        <v>5.88</v>
      </c>
      <c r="AE137" s="54">
        <v>3.2040000000000002</v>
      </c>
      <c r="AF137" s="54">
        <v>5.82</v>
      </c>
    </row>
    <row r="138" spans="1:32" ht="15.75" customHeight="1">
      <c r="A138" s="54">
        <v>4.22</v>
      </c>
      <c r="B138" s="54">
        <v>12.9</v>
      </c>
      <c r="C138" s="56">
        <v>3.851</v>
      </c>
      <c r="D138" s="54">
        <v>7.55</v>
      </c>
      <c r="E138" s="54">
        <v>3.851</v>
      </c>
      <c r="F138" s="54">
        <v>7.25</v>
      </c>
      <c r="G138" s="54">
        <v>3.851</v>
      </c>
      <c r="H138" s="54">
        <v>7.28</v>
      </c>
      <c r="I138" s="54">
        <v>3.851</v>
      </c>
      <c r="J138" s="54">
        <v>7.03</v>
      </c>
      <c r="K138" s="54">
        <v>3.851</v>
      </c>
      <c r="L138" s="54">
        <v>8.3000000000000007</v>
      </c>
      <c r="M138" s="54">
        <v>3.851</v>
      </c>
      <c r="N138" s="54">
        <v>8.5500000000000007</v>
      </c>
      <c r="O138" s="54">
        <v>3.851</v>
      </c>
      <c r="P138" s="54">
        <v>7.92</v>
      </c>
      <c r="Q138" s="54">
        <v>3.8490000000000002</v>
      </c>
      <c r="R138" s="54">
        <v>10.25</v>
      </c>
      <c r="S138" s="54">
        <v>3.851</v>
      </c>
      <c r="T138" s="54">
        <v>7.25</v>
      </c>
      <c r="U138" s="54">
        <v>3.851</v>
      </c>
      <c r="V138" s="54">
        <v>6.92</v>
      </c>
      <c r="W138" s="56">
        <v>3.851</v>
      </c>
      <c r="X138" s="54">
        <v>6.9</v>
      </c>
      <c r="Y138" s="53">
        <v>3.851</v>
      </c>
      <c r="Z138" s="53">
        <v>6.98</v>
      </c>
      <c r="AA138" s="54">
        <v>3.851</v>
      </c>
      <c r="AB138" s="54">
        <v>6.68</v>
      </c>
      <c r="AC138" s="54">
        <v>3.851</v>
      </c>
      <c r="AD138" s="54">
        <v>6.73</v>
      </c>
      <c r="AE138" s="54">
        <v>3.851</v>
      </c>
      <c r="AF138" s="54">
        <v>6.65</v>
      </c>
    </row>
    <row r="139" spans="1:32" ht="15.75" customHeight="1">
      <c r="A139" s="54">
        <v>4.8129999999999997</v>
      </c>
      <c r="B139" s="54">
        <v>14.15</v>
      </c>
      <c r="C139" s="56">
        <v>4.444</v>
      </c>
      <c r="D139" s="54">
        <v>8.65</v>
      </c>
      <c r="E139" s="54">
        <v>4.444</v>
      </c>
      <c r="F139" s="54">
        <v>8.52</v>
      </c>
      <c r="G139" s="54">
        <v>4.444</v>
      </c>
      <c r="H139" s="54">
        <v>8.6</v>
      </c>
      <c r="I139" s="54">
        <v>4.444</v>
      </c>
      <c r="J139" s="54">
        <v>8.27</v>
      </c>
      <c r="K139" s="54">
        <v>4.444</v>
      </c>
      <c r="L139" s="54">
        <v>9.5500000000000007</v>
      </c>
      <c r="M139" s="54">
        <v>4.444</v>
      </c>
      <c r="N139" s="54">
        <v>9.65</v>
      </c>
      <c r="O139" s="54">
        <v>4.444</v>
      </c>
      <c r="P139" s="54">
        <v>9.1300000000000008</v>
      </c>
      <c r="Q139" s="54">
        <v>4.556</v>
      </c>
      <c r="R139" s="54">
        <v>11.7</v>
      </c>
      <c r="S139" s="54">
        <v>4.444</v>
      </c>
      <c r="T139" s="54">
        <v>8.57</v>
      </c>
      <c r="U139" s="54">
        <v>4.444</v>
      </c>
      <c r="V139" s="54">
        <v>7.93</v>
      </c>
      <c r="W139" s="56">
        <v>4.444</v>
      </c>
      <c r="X139" s="54">
        <v>8.02</v>
      </c>
      <c r="Y139" s="53">
        <v>4.444</v>
      </c>
      <c r="Z139" s="53">
        <v>8.02</v>
      </c>
      <c r="AA139" s="54">
        <v>4.444</v>
      </c>
      <c r="AB139" s="54">
        <v>8.1300000000000008</v>
      </c>
      <c r="AC139" s="54">
        <v>4.444</v>
      </c>
      <c r="AD139" s="54">
        <v>7.67</v>
      </c>
      <c r="AE139" s="54">
        <v>4.444</v>
      </c>
      <c r="AF139" s="54">
        <v>7.73</v>
      </c>
    </row>
    <row r="140" spans="1:32" ht="15.75" customHeight="1">
      <c r="A140" s="54">
        <v>5.0359999999999996</v>
      </c>
      <c r="B140" s="54">
        <v>14.58</v>
      </c>
      <c r="C140" s="56">
        <v>5.0209999999999999</v>
      </c>
      <c r="D140" s="54">
        <v>9.2799999999999994</v>
      </c>
      <c r="E140" s="54">
        <v>5.0209999999999999</v>
      </c>
      <c r="F140" s="54">
        <v>9.1</v>
      </c>
      <c r="G140" s="54">
        <v>5.0209999999999999</v>
      </c>
      <c r="H140" s="54">
        <v>8.98</v>
      </c>
      <c r="I140" s="54">
        <v>5.0209999999999999</v>
      </c>
      <c r="J140" s="54">
        <v>8.9</v>
      </c>
      <c r="K140" s="54">
        <v>5.0209999999999999</v>
      </c>
      <c r="L140" s="54">
        <v>10.029999999999999</v>
      </c>
      <c r="M140" s="54">
        <v>5.0209999999999999</v>
      </c>
      <c r="N140" s="54">
        <v>10.130000000000001</v>
      </c>
      <c r="O140" s="54">
        <v>5.0209999999999999</v>
      </c>
      <c r="P140" s="54">
        <v>9.58</v>
      </c>
      <c r="Q140" s="54">
        <v>7.524</v>
      </c>
      <c r="R140" s="54">
        <v>8.4499999999999993</v>
      </c>
      <c r="S140" s="54">
        <v>5.0209999999999999</v>
      </c>
      <c r="T140" s="54">
        <v>8.9</v>
      </c>
      <c r="U140" s="54">
        <v>5.0209999999999999</v>
      </c>
      <c r="V140" s="54">
        <v>8.5299999999999994</v>
      </c>
      <c r="W140" s="56">
        <v>5.0209999999999999</v>
      </c>
      <c r="X140" s="54">
        <v>8.58</v>
      </c>
      <c r="Y140" s="53">
        <v>5.0209999999999999</v>
      </c>
      <c r="Z140" s="53">
        <v>8.7200000000000006</v>
      </c>
      <c r="AA140" s="54">
        <v>5.0209999999999999</v>
      </c>
      <c r="AB140" s="54">
        <v>8.3800000000000008</v>
      </c>
      <c r="AC140" s="54">
        <v>5.0209999999999999</v>
      </c>
      <c r="AD140" s="54">
        <v>8.3699999999999992</v>
      </c>
      <c r="AE140" s="54">
        <v>5.0209999999999999</v>
      </c>
      <c r="AF140" s="54">
        <v>8.4499999999999993</v>
      </c>
    </row>
    <row r="141" spans="1:32" ht="15.75" customHeight="1">
      <c r="A141" s="54">
        <v>1.5309999999999999</v>
      </c>
      <c r="B141" s="54">
        <v>8.85</v>
      </c>
      <c r="C141" s="56">
        <v>1.5309999999999999</v>
      </c>
      <c r="D141" s="54">
        <v>3.42</v>
      </c>
      <c r="E141" s="54">
        <v>1.5309999999999999</v>
      </c>
      <c r="F141" s="54">
        <v>3.95</v>
      </c>
      <c r="G141" s="54">
        <v>1.5309999999999999</v>
      </c>
      <c r="H141" s="54">
        <v>4.17</v>
      </c>
      <c r="I141" s="54">
        <v>1.5309999999999999</v>
      </c>
      <c r="J141" s="54">
        <v>4.2300000000000004</v>
      </c>
      <c r="K141" s="54">
        <v>1.5309999999999999</v>
      </c>
      <c r="L141" s="54">
        <v>5.68</v>
      </c>
      <c r="M141" s="54">
        <v>1.5309999999999999</v>
      </c>
      <c r="N141" s="54">
        <v>4.6500000000000004</v>
      </c>
      <c r="O141" s="54">
        <v>1.5309999999999999</v>
      </c>
      <c r="P141" s="54">
        <v>4.63</v>
      </c>
      <c r="Q141" s="54">
        <v>1.5309999999999999</v>
      </c>
      <c r="R141" s="54">
        <v>7.58</v>
      </c>
      <c r="S141" s="54">
        <v>1.5309999999999999</v>
      </c>
      <c r="T141" s="54">
        <v>4.83</v>
      </c>
      <c r="U141" s="54">
        <v>1.5309999999999999</v>
      </c>
      <c r="V141" s="54">
        <v>4</v>
      </c>
      <c r="W141" s="56">
        <v>1.5309999999999999</v>
      </c>
      <c r="X141" s="54">
        <v>4.0999999999999996</v>
      </c>
      <c r="Y141" s="53">
        <v>1.5309999999999999</v>
      </c>
      <c r="Z141" s="53">
        <v>3.82</v>
      </c>
      <c r="AA141" s="54">
        <v>1.5309999999999999</v>
      </c>
      <c r="AB141" s="54">
        <v>3.77</v>
      </c>
      <c r="AC141" s="54">
        <v>1.5309999999999999</v>
      </c>
      <c r="AD141" s="54">
        <v>3.3</v>
      </c>
      <c r="AE141" s="54">
        <v>1.5309999999999999</v>
      </c>
      <c r="AF141" s="54">
        <v>3.43</v>
      </c>
    </row>
    <row r="142" spans="1:32" ht="15.75" customHeight="1">
      <c r="A142" s="54">
        <v>1.44</v>
      </c>
      <c r="B142" s="54">
        <v>8.6</v>
      </c>
      <c r="C142" s="56">
        <v>1.44</v>
      </c>
      <c r="D142" s="54">
        <v>2.98</v>
      </c>
      <c r="E142" s="54">
        <v>1.44</v>
      </c>
      <c r="F142" s="54">
        <v>3.25</v>
      </c>
      <c r="G142" s="54">
        <v>1.44</v>
      </c>
      <c r="H142" s="54">
        <v>3.35</v>
      </c>
      <c r="I142" s="54">
        <v>1.44</v>
      </c>
      <c r="J142" s="54">
        <v>3.53</v>
      </c>
      <c r="K142" s="54">
        <v>1.44</v>
      </c>
      <c r="L142" s="54">
        <v>5.13</v>
      </c>
      <c r="M142" s="54">
        <v>1.44</v>
      </c>
      <c r="N142" s="54">
        <v>3.75</v>
      </c>
      <c r="O142" s="54">
        <v>1.44</v>
      </c>
      <c r="P142" s="54">
        <v>4.0999999999999996</v>
      </c>
      <c r="Q142" s="54">
        <v>1.44</v>
      </c>
      <c r="R142" s="54">
        <v>7.03</v>
      </c>
      <c r="S142" s="54">
        <v>1.44</v>
      </c>
      <c r="T142" s="54">
        <v>3.97</v>
      </c>
      <c r="U142" s="54">
        <v>1.44</v>
      </c>
      <c r="V142" s="54">
        <v>3.35</v>
      </c>
      <c r="W142" s="56">
        <v>1.44</v>
      </c>
      <c r="X142" s="54">
        <v>3.47</v>
      </c>
      <c r="Y142" s="53">
        <v>1.44</v>
      </c>
      <c r="Z142" s="53">
        <v>3</v>
      </c>
      <c r="AA142" s="54">
        <v>1.44</v>
      </c>
      <c r="AB142" s="54">
        <v>3.03</v>
      </c>
      <c r="AC142" s="54">
        <v>1.44</v>
      </c>
      <c r="AD142" s="54">
        <v>2.82</v>
      </c>
      <c r="AE142" s="54">
        <v>1.44</v>
      </c>
      <c r="AF142" s="54">
        <v>2.9</v>
      </c>
    </row>
    <row r="143" spans="1:32" ht="15.75" customHeight="1">
      <c r="A143" s="54">
        <v>2.4009999999999998</v>
      </c>
      <c r="B143" s="54">
        <v>11.63</v>
      </c>
      <c r="C143" s="56">
        <v>2.4009999999999998</v>
      </c>
      <c r="D143" s="54">
        <v>5.73</v>
      </c>
      <c r="E143" s="54">
        <v>2.4009999999999998</v>
      </c>
      <c r="F143" s="54">
        <v>6.27</v>
      </c>
      <c r="G143" s="54">
        <v>2.4009999999999998</v>
      </c>
      <c r="H143" s="54">
        <v>6.2</v>
      </c>
      <c r="I143" s="54">
        <v>2.4009999999999998</v>
      </c>
      <c r="J143" s="54">
        <v>6.52</v>
      </c>
      <c r="K143" s="54">
        <v>2.4009999999999998</v>
      </c>
      <c r="L143" s="54">
        <v>7.78</v>
      </c>
      <c r="M143" s="54">
        <v>2.4009999999999998</v>
      </c>
      <c r="N143" s="54">
        <v>6.7</v>
      </c>
      <c r="O143" s="54">
        <v>2.4009999999999998</v>
      </c>
      <c r="P143" s="54">
        <v>7.23</v>
      </c>
      <c r="Q143" s="54">
        <v>2.4009999999999998</v>
      </c>
      <c r="R143" s="54">
        <v>10.45</v>
      </c>
      <c r="S143" s="54">
        <v>2.4009999999999998</v>
      </c>
      <c r="T143" s="54">
        <v>7.07</v>
      </c>
      <c r="U143" s="54">
        <v>2.4009999999999998</v>
      </c>
      <c r="V143" s="54">
        <v>6.23</v>
      </c>
      <c r="W143" s="56">
        <v>2.4009999999999998</v>
      </c>
      <c r="X143" s="54">
        <v>6.37</v>
      </c>
      <c r="Y143" s="53">
        <v>2.4009999999999998</v>
      </c>
      <c r="Z143" s="53">
        <v>5.83</v>
      </c>
      <c r="AA143" s="54">
        <v>2.4009999999999998</v>
      </c>
      <c r="AB143" s="54">
        <v>5.85</v>
      </c>
      <c r="AC143" s="54">
        <v>2.4009999999999998</v>
      </c>
      <c r="AD143" s="54">
        <v>5.43</v>
      </c>
      <c r="AE143" s="54">
        <v>2.4009999999999998</v>
      </c>
      <c r="AF143" s="54">
        <v>5.57</v>
      </c>
    </row>
    <row r="144" spans="1:32" ht="15.75" customHeight="1">
      <c r="A144" s="54">
        <v>2.9249999999999998</v>
      </c>
      <c r="B144" s="54">
        <v>12.9</v>
      </c>
      <c r="C144" s="56">
        <v>2.9249999999999998</v>
      </c>
      <c r="D144" s="54">
        <v>6.65</v>
      </c>
      <c r="E144" s="54">
        <v>2.9249999999999998</v>
      </c>
      <c r="F144" s="54">
        <v>7.47</v>
      </c>
      <c r="G144" s="54">
        <v>2.9249999999999998</v>
      </c>
      <c r="H144" s="54">
        <v>7.23</v>
      </c>
      <c r="I144" s="54">
        <v>2.9249999999999998</v>
      </c>
      <c r="J144" s="54">
        <v>7.52</v>
      </c>
      <c r="K144" s="54">
        <v>2.9249999999999998</v>
      </c>
      <c r="L144" s="54">
        <v>8.83</v>
      </c>
      <c r="M144" s="54">
        <v>2.9249999999999998</v>
      </c>
      <c r="N144" s="54">
        <v>7.87</v>
      </c>
      <c r="O144" s="54">
        <v>2.9249999999999998</v>
      </c>
      <c r="P144" s="54">
        <v>8.3699999999999992</v>
      </c>
      <c r="Q144" s="54">
        <v>2.9249999999999998</v>
      </c>
      <c r="R144" s="54">
        <v>11.97</v>
      </c>
      <c r="S144" s="54">
        <v>2.9249999999999998</v>
      </c>
      <c r="T144" s="54">
        <v>8.1199999999999992</v>
      </c>
      <c r="U144" s="54">
        <v>2.9249999999999998</v>
      </c>
      <c r="V144" s="54">
        <v>7.2</v>
      </c>
      <c r="W144" s="56">
        <v>2.9249999999999998</v>
      </c>
      <c r="X144" s="54">
        <v>7.43</v>
      </c>
      <c r="Y144" s="53">
        <v>2.9249999999999998</v>
      </c>
      <c r="Z144" s="53">
        <v>6.85</v>
      </c>
      <c r="AA144" s="54">
        <v>2.9249999999999998</v>
      </c>
      <c r="AB144" s="54">
        <v>6.83</v>
      </c>
      <c r="AC144" s="54">
        <v>2.9249999999999998</v>
      </c>
      <c r="AD144" s="54">
        <v>6.38</v>
      </c>
      <c r="AE144" s="54">
        <v>2.9249999999999998</v>
      </c>
      <c r="AF144" s="54">
        <v>6.67</v>
      </c>
    </row>
    <row r="145" spans="1:32" ht="15.75" customHeight="1">
      <c r="A145" s="54">
        <v>3.4359999999999999</v>
      </c>
      <c r="B145" s="54">
        <v>12.83</v>
      </c>
      <c r="C145" s="56">
        <v>3.4359999999999999</v>
      </c>
      <c r="D145" s="54">
        <v>6.73</v>
      </c>
      <c r="E145" s="54">
        <v>3.4359999999999999</v>
      </c>
      <c r="F145" s="54">
        <v>6.95</v>
      </c>
      <c r="G145" s="54">
        <v>3.4359999999999999</v>
      </c>
      <c r="H145" s="54">
        <v>7.23</v>
      </c>
      <c r="I145" s="54">
        <v>3.4359999999999999</v>
      </c>
      <c r="J145" s="54">
        <v>7.27</v>
      </c>
      <c r="K145" s="54">
        <v>3.4359999999999999</v>
      </c>
      <c r="L145" s="54">
        <v>8.4499999999999993</v>
      </c>
      <c r="M145" s="54">
        <v>3.4359999999999999</v>
      </c>
      <c r="N145" s="54">
        <v>7.63</v>
      </c>
      <c r="O145" s="54">
        <v>3.4359999999999999</v>
      </c>
      <c r="P145" s="54">
        <v>8.2200000000000006</v>
      </c>
      <c r="Q145" s="54">
        <v>3.4359999999999999</v>
      </c>
      <c r="R145" s="54">
        <v>11.18</v>
      </c>
      <c r="S145" s="54">
        <v>3.4359999999999999</v>
      </c>
      <c r="T145" s="54">
        <v>7.8</v>
      </c>
      <c r="U145" s="54">
        <v>3.4359999999999999</v>
      </c>
      <c r="V145" s="54">
        <v>6.92</v>
      </c>
      <c r="W145" s="56">
        <v>3.4359999999999999</v>
      </c>
      <c r="X145" s="54">
        <v>7.13</v>
      </c>
      <c r="Y145" s="53">
        <v>3.4359999999999999</v>
      </c>
      <c r="Z145" s="53">
        <v>6.55</v>
      </c>
      <c r="AA145" s="54">
        <v>3.4359999999999999</v>
      </c>
      <c r="AB145" s="54">
        <v>6.58</v>
      </c>
      <c r="AC145" s="54">
        <v>3.4359999999999999</v>
      </c>
      <c r="AD145" s="54">
        <v>6.27</v>
      </c>
      <c r="AE145" s="54">
        <v>3.4359999999999999</v>
      </c>
      <c r="AF145" s="54">
        <v>6.43</v>
      </c>
    </row>
    <row r="146" spans="1:32" ht="15.75" customHeight="1">
      <c r="A146" s="54">
        <v>4.4889999999999999</v>
      </c>
      <c r="B146" s="54">
        <v>14.82</v>
      </c>
      <c r="C146" s="56">
        <v>4.4889999999999999</v>
      </c>
      <c r="D146" s="54">
        <v>8.42</v>
      </c>
      <c r="E146" s="54">
        <v>4.4889999999999999</v>
      </c>
      <c r="F146" s="54">
        <v>8.67</v>
      </c>
      <c r="G146" s="54">
        <v>4.4889999999999999</v>
      </c>
      <c r="H146" s="54">
        <v>8.9499999999999993</v>
      </c>
      <c r="I146" s="54">
        <v>4.4889999999999999</v>
      </c>
      <c r="J146" s="54">
        <v>9.02</v>
      </c>
      <c r="K146" s="54">
        <v>4.4889999999999999</v>
      </c>
      <c r="L146" s="54">
        <v>10.199999999999999</v>
      </c>
      <c r="M146" s="54">
        <v>4.4889999999999999</v>
      </c>
      <c r="N146" s="54">
        <v>9.3000000000000007</v>
      </c>
      <c r="O146" s="54">
        <v>4.4889999999999999</v>
      </c>
      <c r="P146" s="54">
        <v>9.92</v>
      </c>
      <c r="Q146" s="54">
        <v>4.4889999999999999</v>
      </c>
      <c r="R146" s="54">
        <v>12.93</v>
      </c>
      <c r="S146" s="54">
        <v>4.4889999999999999</v>
      </c>
      <c r="T146" s="54">
        <v>9.5500000000000007</v>
      </c>
      <c r="U146" s="54">
        <v>4.4889999999999999</v>
      </c>
      <c r="V146" s="54">
        <v>8.67</v>
      </c>
      <c r="W146" s="56">
        <v>4.4889999999999999</v>
      </c>
      <c r="X146" s="54">
        <v>8.93</v>
      </c>
      <c r="Y146" s="53">
        <v>4.4889999999999999</v>
      </c>
      <c r="Z146" s="53">
        <v>8.2799999999999994</v>
      </c>
      <c r="AA146" s="54">
        <v>4.4889999999999999</v>
      </c>
      <c r="AB146" s="54">
        <v>8.3000000000000007</v>
      </c>
      <c r="AC146" s="54">
        <v>4.4889999999999999</v>
      </c>
      <c r="AD146" s="54">
        <v>7.93</v>
      </c>
      <c r="AE146" s="54">
        <v>4.4889999999999999</v>
      </c>
      <c r="AF146" s="54">
        <v>8.25</v>
      </c>
    </row>
    <row r="147" spans="1:32" ht="15.75" customHeight="1">
      <c r="A147" s="54">
        <v>2.7250000000000001</v>
      </c>
      <c r="B147" s="54">
        <v>10.78</v>
      </c>
      <c r="C147" s="56">
        <v>2.7250000000000001</v>
      </c>
      <c r="D147" s="54">
        <v>5.5</v>
      </c>
      <c r="E147" s="54">
        <v>2.7250000000000001</v>
      </c>
      <c r="F147" s="54">
        <v>5.52</v>
      </c>
      <c r="G147" s="54">
        <v>2.7250000000000001</v>
      </c>
      <c r="H147" s="54">
        <v>5.75</v>
      </c>
      <c r="I147" s="54">
        <v>2.7250000000000001</v>
      </c>
      <c r="J147" s="54">
        <v>5.7</v>
      </c>
      <c r="K147" s="54">
        <v>2.7250000000000001</v>
      </c>
      <c r="L147" s="54">
        <v>6.8</v>
      </c>
      <c r="M147" s="54">
        <v>2.7250000000000001</v>
      </c>
      <c r="N147" s="54">
        <v>5.9</v>
      </c>
      <c r="O147" s="54">
        <v>2.7250000000000001</v>
      </c>
      <c r="P147" s="54">
        <v>6.32</v>
      </c>
      <c r="Q147" s="54">
        <v>2.7250000000000001</v>
      </c>
      <c r="R147" s="54">
        <v>9.1</v>
      </c>
      <c r="S147" s="54">
        <v>2.7250000000000001</v>
      </c>
      <c r="T147" s="54">
        <v>6.05</v>
      </c>
      <c r="U147" s="54">
        <v>2.7250000000000001</v>
      </c>
      <c r="V147" s="54">
        <v>5.58</v>
      </c>
      <c r="W147" s="56">
        <v>2.7250000000000001</v>
      </c>
      <c r="X147" s="54">
        <v>5.62</v>
      </c>
      <c r="Y147" s="53">
        <v>2.7250000000000001</v>
      </c>
      <c r="Z147" s="53">
        <v>5.05</v>
      </c>
      <c r="AA147" s="54">
        <v>2.7250000000000001</v>
      </c>
      <c r="AB147" s="54">
        <v>5.37</v>
      </c>
      <c r="AC147" s="54">
        <v>2.7250000000000001</v>
      </c>
      <c r="AD147" s="54">
        <v>4.92</v>
      </c>
      <c r="AE147" s="54">
        <v>2.7250000000000001</v>
      </c>
      <c r="AF147" s="54">
        <v>4.95</v>
      </c>
    </row>
    <row r="148" spans="1:32" ht="15.75" customHeight="1">
      <c r="A148" s="54">
        <v>2.8780000000000001</v>
      </c>
      <c r="B148" s="54">
        <v>11.38</v>
      </c>
      <c r="C148" s="56">
        <v>2.8780000000000001</v>
      </c>
      <c r="D148" s="54">
        <v>5.25</v>
      </c>
      <c r="E148" s="54">
        <v>2.8780000000000001</v>
      </c>
      <c r="F148" s="54">
        <v>5.6</v>
      </c>
      <c r="G148" s="54">
        <v>2.8780000000000001</v>
      </c>
      <c r="H148" s="54">
        <v>5.65</v>
      </c>
      <c r="I148" s="54">
        <v>2.8780000000000001</v>
      </c>
      <c r="J148" s="54">
        <v>5.85</v>
      </c>
      <c r="K148" s="54">
        <v>2.8780000000000001</v>
      </c>
      <c r="L148" s="54">
        <v>7.03</v>
      </c>
      <c r="M148" s="54">
        <v>2.8780000000000001</v>
      </c>
      <c r="N148" s="54">
        <v>6.22</v>
      </c>
      <c r="O148" s="54">
        <v>2.8780000000000001</v>
      </c>
      <c r="P148" s="54">
        <v>6.72</v>
      </c>
      <c r="Q148" s="54">
        <v>2.8780000000000001</v>
      </c>
      <c r="R148" s="54">
        <v>9.6199999999999992</v>
      </c>
      <c r="S148" s="54">
        <v>2.8780000000000001</v>
      </c>
      <c r="T148" s="54">
        <v>6.38</v>
      </c>
      <c r="U148" s="54">
        <v>2.8780000000000001</v>
      </c>
      <c r="V148" s="54">
        <v>5.53</v>
      </c>
      <c r="W148" s="56">
        <v>2.8780000000000001</v>
      </c>
      <c r="X148" s="54">
        <v>5.78</v>
      </c>
      <c r="Y148" s="53">
        <v>2.8780000000000001</v>
      </c>
      <c r="Z148" s="53">
        <v>5.17</v>
      </c>
      <c r="AA148" s="54">
        <v>2.8780000000000001</v>
      </c>
      <c r="AB148" s="54">
        <v>5.27</v>
      </c>
      <c r="AC148" s="54">
        <v>2.8780000000000001</v>
      </c>
      <c r="AD148" s="54">
        <v>4.97</v>
      </c>
      <c r="AE148" s="54">
        <v>2.8780000000000001</v>
      </c>
      <c r="AF148" s="54">
        <v>5.12</v>
      </c>
    </row>
    <row r="149" spans="1:32" ht="15.75" customHeight="1">
      <c r="A149" s="54">
        <v>2.395</v>
      </c>
      <c r="B149" s="54">
        <v>10.42</v>
      </c>
      <c r="C149" s="56">
        <v>2.395</v>
      </c>
      <c r="D149" s="54">
        <v>5.2</v>
      </c>
      <c r="E149" s="54">
        <v>2.395</v>
      </c>
      <c r="F149" s="54">
        <v>5.8</v>
      </c>
      <c r="G149" s="54">
        <v>2.395</v>
      </c>
      <c r="H149" s="54">
        <v>6</v>
      </c>
      <c r="I149" s="54">
        <v>2.395</v>
      </c>
      <c r="J149" s="54">
        <v>6.1</v>
      </c>
      <c r="K149" s="54">
        <v>2.395</v>
      </c>
      <c r="L149" s="54">
        <v>7.08</v>
      </c>
      <c r="M149" s="54">
        <v>2.395</v>
      </c>
      <c r="N149" s="54">
        <v>6.4</v>
      </c>
      <c r="O149" s="54">
        <v>2.395</v>
      </c>
      <c r="P149" s="54">
        <v>6.37</v>
      </c>
      <c r="Q149" s="54">
        <v>2.395</v>
      </c>
      <c r="R149" s="54">
        <v>9.35</v>
      </c>
      <c r="S149" s="54">
        <v>2.395</v>
      </c>
      <c r="T149" s="54">
        <v>6.45</v>
      </c>
      <c r="U149" s="54">
        <v>2.395</v>
      </c>
      <c r="V149" s="54">
        <v>5.62</v>
      </c>
      <c r="W149" s="56">
        <v>2.395</v>
      </c>
      <c r="X149" s="54">
        <v>5.93</v>
      </c>
      <c r="Y149" s="53">
        <v>2.395</v>
      </c>
      <c r="Z149" s="53">
        <v>5.42</v>
      </c>
      <c r="AA149" s="54">
        <v>2.395</v>
      </c>
      <c r="AB149" s="54">
        <v>5.47</v>
      </c>
      <c r="AC149" s="54">
        <v>2.395</v>
      </c>
      <c r="AD149" s="54">
        <v>5.13</v>
      </c>
      <c r="AE149" s="54">
        <v>2.395</v>
      </c>
      <c r="AF149" s="54">
        <v>5.33</v>
      </c>
    </row>
    <row r="150" spans="1:32" ht="15.75" customHeight="1">
      <c r="A150" s="54">
        <v>3.577</v>
      </c>
      <c r="B150" s="54">
        <v>12.2</v>
      </c>
      <c r="C150" s="56">
        <v>3.577</v>
      </c>
      <c r="D150" s="54">
        <v>6.22</v>
      </c>
      <c r="E150" s="54">
        <v>3.577</v>
      </c>
      <c r="F150" s="54">
        <v>6.65</v>
      </c>
      <c r="G150" s="54">
        <v>3.577</v>
      </c>
      <c r="H150" s="54">
        <v>6.72</v>
      </c>
      <c r="I150" s="54">
        <v>3.577</v>
      </c>
      <c r="J150" s="54">
        <v>6.93</v>
      </c>
      <c r="K150" s="54">
        <v>3.577</v>
      </c>
      <c r="L150" s="54">
        <v>7.98</v>
      </c>
      <c r="M150" s="54">
        <v>3.577</v>
      </c>
      <c r="N150" s="54">
        <v>7.22</v>
      </c>
      <c r="O150" s="54">
        <v>3.577</v>
      </c>
      <c r="P150" s="54">
        <v>7.58</v>
      </c>
      <c r="Q150" s="54">
        <v>3.577</v>
      </c>
      <c r="R150" s="54">
        <v>10.63</v>
      </c>
      <c r="S150" s="54">
        <v>3.577</v>
      </c>
      <c r="T150" s="54">
        <v>7.4</v>
      </c>
      <c r="U150" s="54">
        <v>3.577</v>
      </c>
      <c r="V150" s="54">
        <v>6.57</v>
      </c>
      <c r="W150" s="56">
        <v>3.577</v>
      </c>
      <c r="X150" s="54">
        <v>6.82</v>
      </c>
      <c r="Y150" s="53">
        <v>3.577</v>
      </c>
      <c r="Z150" s="53">
        <v>6.25</v>
      </c>
      <c r="AA150" s="54">
        <v>3.577</v>
      </c>
      <c r="AB150" s="54">
        <v>6.32</v>
      </c>
      <c r="AC150" s="54">
        <v>3.577</v>
      </c>
      <c r="AD150" s="54">
        <v>6.03</v>
      </c>
      <c r="AE150" s="54">
        <v>3.577</v>
      </c>
      <c r="AF150" s="54">
        <v>6.18</v>
      </c>
    </row>
    <row r="151" spans="1:32" ht="15.75" customHeight="1">
      <c r="A151" s="54">
        <v>3.4369999999999998</v>
      </c>
      <c r="B151" s="54">
        <v>11.83</v>
      </c>
      <c r="C151" s="56">
        <v>3.4369999999999998</v>
      </c>
      <c r="D151" s="54">
        <v>6.95</v>
      </c>
      <c r="E151" s="54">
        <v>3.4369999999999998</v>
      </c>
      <c r="F151" s="54">
        <v>6.67</v>
      </c>
      <c r="G151" s="54">
        <v>3.4369999999999998</v>
      </c>
      <c r="H151" s="54">
        <v>6.8</v>
      </c>
      <c r="I151" s="54">
        <v>3.4369999999999998</v>
      </c>
      <c r="J151" s="54">
        <v>6.87</v>
      </c>
      <c r="K151" s="54">
        <v>3.4369999999999998</v>
      </c>
      <c r="L151" s="54">
        <v>7.87</v>
      </c>
      <c r="M151" s="54">
        <v>3.4369999999999998</v>
      </c>
      <c r="N151" s="54">
        <v>7.03</v>
      </c>
      <c r="O151" s="54">
        <v>3.4369999999999998</v>
      </c>
      <c r="P151" s="54">
        <v>7.43</v>
      </c>
      <c r="Q151" s="54">
        <v>3.4369999999999998</v>
      </c>
      <c r="R151" s="54">
        <v>10.3</v>
      </c>
      <c r="S151" s="54">
        <v>3.4369999999999998</v>
      </c>
      <c r="T151" s="54">
        <v>7.18</v>
      </c>
      <c r="U151" s="54">
        <v>3.4369999999999998</v>
      </c>
      <c r="V151" s="54">
        <v>6.72</v>
      </c>
      <c r="W151" s="56">
        <v>3.4369999999999998</v>
      </c>
      <c r="X151" s="54">
        <v>6.7</v>
      </c>
      <c r="Y151" s="53">
        <v>3.4369999999999998</v>
      </c>
      <c r="Z151" s="53">
        <v>6.23</v>
      </c>
      <c r="AA151" s="54">
        <v>3.4369999999999998</v>
      </c>
      <c r="AB151" s="54">
        <v>6.48</v>
      </c>
      <c r="AC151" s="54">
        <v>3.4369999999999998</v>
      </c>
      <c r="AD151" s="54">
        <v>5.97</v>
      </c>
      <c r="AE151" s="54">
        <v>3.4369999999999998</v>
      </c>
      <c r="AF151" s="54">
        <v>6.08</v>
      </c>
    </row>
    <row r="152" spans="1:32" ht="15.75" customHeight="1">
      <c r="A152" s="54">
        <v>4.1189999999999998</v>
      </c>
      <c r="B152" s="54">
        <v>13.47</v>
      </c>
      <c r="C152" s="56">
        <v>4.1189999999999998</v>
      </c>
      <c r="D152" s="54">
        <v>8.93</v>
      </c>
      <c r="E152" s="54">
        <v>4.1189999999999998</v>
      </c>
      <c r="F152" s="54">
        <v>8.4</v>
      </c>
      <c r="G152" s="54">
        <v>4.1189999999999998</v>
      </c>
      <c r="H152" s="54">
        <v>8.5500000000000007</v>
      </c>
      <c r="I152" s="54">
        <v>4.1189999999999998</v>
      </c>
      <c r="J152" s="54">
        <v>8.6199999999999992</v>
      </c>
      <c r="K152" s="54">
        <v>4.1189999999999998</v>
      </c>
      <c r="L152" s="54">
        <v>9.6999999999999993</v>
      </c>
      <c r="M152" s="54">
        <v>4.1189999999999998</v>
      </c>
      <c r="N152" s="54">
        <v>8.82</v>
      </c>
      <c r="O152" s="54">
        <v>4.1189999999999998</v>
      </c>
      <c r="P152" s="54">
        <v>9.18</v>
      </c>
      <c r="Q152" s="54">
        <v>4.1189999999999998</v>
      </c>
      <c r="R152" s="54">
        <v>12.05</v>
      </c>
      <c r="S152" s="54">
        <v>4.1189999999999998</v>
      </c>
      <c r="T152" s="54">
        <v>8.8699999999999992</v>
      </c>
      <c r="U152" s="54">
        <v>4.1189999999999998</v>
      </c>
      <c r="V152" s="54">
        <v>8.4</v>
      </c>
      <c r="W152" s="56">
        <v>4.1189999999999998</v>
      </c>
      <c r="X152" s="54">
        <v>8.4</v>
      </c>
      <c r="Y152" s="53">
        <v>4.1189999999999998</v>
      </c>
      <c r="Z152" s="53">
        <v>7.87</v>
      </c>
      <c r="AA152" s="54">
        <v>4.1189999999999998</v>
      </c>
      <c r="AB152" s="54">
        <v>8.25</v>
      </c>
      <c r="AC152" s="54">
        <v>4.1189999999999998</v>
      </c>
      <c r="AD152" s="54">
        <v>7.62</v>
      </c>
      <c r="AE152" s="54">
        <v>4.1189999999999998</v>
      </c>
      <c r="AF152" s="54">
        <v>7.68</v>
      </c>
    </row>
    <row r="153" spans="1:32" ht="15.75" customHeight="1">
      <c r="A153" s="54">
        <v>4.3369999999999997</v>
      </c>
      <c r="B153" s="54">
        <v>13.43</v>
      </c>
      <c r="C153" s="56">
        <v>4.3369999999999997</v>
      </c>
      <c r="D153" s="54">
        <v>7.33</v>
      </c>
      <c r="E153" s="54">
        <v>4.3369999999999997</v>
      </c>
      <c r="F153" s="54">
        <v>7.82</v>
      </c>
      <c r="G153" s="54">
        <v>4.3369999999999997</v>
      </c>
      <c r="H153" s="54">
        <v>7.93</v>
      </c>
      <c r="I153" s="54">
        <v>4.5410000000000004</v>
      </c>
      <c r="J153" s="54">
        <v>8.48</v>
      </c>
      <c r="K153" s="54">
        <v>4.5410000000000004</v>
      </c>
      <c r="L153" s="54">
        <v>9.5</v>
      </c>
      <c r="M153" s="54">
        <v>4.5410000000000004</v>
      </c>
      <c r="N153" s="54">
        <v>8.57</v>
      </c>
      <c r="O153" s="54">
        <v>4.5410000000000004</v>
      </c>
      <c r="P153" s="54">
        <v>8.9700000000000006</v>
      </c>
      <c r="Q153" s="54">
        <v>4.3369999999999997</v>
      </c>
      <c r="R153" s="54">
        <v>11.82</v>
      </c>
      <c r="S153" s="54">
        <v>4.3369999999999997</v>
      </c>
      <c r="T153" s="54">
        <v>8.4499999999999993</v>
      </c>
      <c r="U153" s="54">
        <v>4.3369999999999997</v>
      </c>
      <c r="V153" s="54">
        <v>7.63</v>
      </c>
      <c r="W153" s="56">
        <v>4.3369999999999997</v>
      </c>
      <c r="X153" s="54">
        <v>7.9</v>
      </c>
      <c r="Y153" s="53">
        <v>4.5410000000000004</v>
      </c>
      <c r="Z153" s="53">
        <v>7.75</v>
      </c>
      <c r="AA153" s="54">
        <v>4.3369999999999997</v>
      </c>
      <c r="AB153" s="54">
        <v>7.38</v>
      </c>
      <c r="AC153" s="54">
        <v>4.3369999999999997</v>
      </c>
      <c r="AD153" s="54">
        <v>7.13</v>
      </c>
      <c r="AE153" s="54">
        <v>4.3369999999999997</v>
      </c>
      <c r="AF153" s="54">
        <v>7.3</v>
      </c>
    </row>
    <row r="154" spans="1:32" ht="15.75" customHeight="1">
      <c r="A154" s="54">
        <v>4.9740000000000002</v>
      </c>
      <c r="B154" s="54">
        <v>15.08</v>
      </c>
      <c r="C154" s="56">
        <v>4.9740000000000002</v>
      </c>
      <c r="D154" s="54">
        <v>8.93</v>
      </c>
      <c r="E154" s="54">
        <v>4.9740000000000002</v>
      </c>
      <c r="F154" s="54">
        <v>9.52</v>
      </c>
      <c r="G154" s="54">
        <v>4.9740000000000002</v>
      </c>
      <c r="H154" s="54">
        <v>9.82</v>
      </c>
      <c r="I154" s="54">
        <v>5.1769999999999996</v>
      </c>
      <c r="J154" s="54">
        <v>10.18</v>
      </c>
      <c r="K154" s="54">
        <v>5.1769999999999996</v>
      </c>
      <c r="L154" s="54">
        <v>11.07</v>
      </c>
      <c r="M154" s="54">
        <v>5.1769999999999996</v>
      </c>
      <c r="N154" s="54">
        <v>10.199999999999999</v>
      </c>
      <c r="O154" s="54">
        <v>5.1769999999999996</v>
      </c>
      <c r="P154" s="54">
        <v>10.72</v>
      </c>
      <c r="Q154" s="54">
        <v>4.9740000000000002</v>
      </c>
      <c r="R154" s="54">
        <v>13.68</v>
      </c>
      <c r="S154" s="54">
        <v>4.9740000000000002</v>
      </c>
      <c r="T154" s="54">
        <v>10.15</v>
      </c>
      <c r="U154" s="54">
        <v>4.9740000000000002</v>
      </c>
      <c r="V154" s="54">
        <v>9.1999999999999993</v>
      </c>
      <c r="W154" s="56">
        <v>4.9740000000000002</v>
      </c>
      <c r="X154" s="54">
        <v>9.68</v>
      </c>
      <c r="Y154" s="53">
        <v>5.1769999999999996</v>
      </c>
      <c r="Z154" s="53">
        <v>9.42</v>
      </c>
      <c r="AA154" s="54">
        <v>4.9740000000000002</v>
      </c>
      <c r="AB154" s="54">
        <v>8.98</v>
      </c>
      <c r="AC154" s="54">
        <v>4.9740000000000002</v>
      </c>
      <c r="AD154" s="54">
        <v>8.6300000000000008</v>
      </c>
      <c r="AE154" s="54">
        <v>4.9740000000000002</v>
      </c>
      <c r="AF154" s="54">
        <v>8.83</v>
      </c>
    </row>
    <row r="155" spans="1:32" ht="15.75" customHeight="1">
      <c r="A155" s="54">
        <v>3.141</v>
      </c>
      <c r="B155" s="54">
        <v>7.08</v>
      </c>
      <c r="C155" s="56">
        <v>3.141</v>
      </c>
      <c r="D155" s="54">
        <v>6.83</v>
      </c>
      <c r="E155" s="54">
        <v>3.141</v>
      </c>
      <c r="F155" s="54">
        <v>7.05</v>
      </c>
      <c r="G155" s="54">
        <v>3.141</v>
      </c>
      <c r="H155" s="54">
        <v>7.15</v>
      </c>
      <c r="I155" s="54">
        <v>3.141</v>
      </c>
      <c r="J155" s="54">
        <v>7.38</v>
      </c>
      <c r="K155" s="54">
        <v>3.141</v>
      </c>
      <c r="L155" s="54">
        <v>7.22</v>
      </c>
      <c r="M155" s="54">
        <v>3.141</v>
      </c>
      <c r="N155" s="54">
        <v>7.57</v>
      </c>
      <c r="O155" s="54">
        <v>3.141</v>
      </c>
      <c r="P155" s="54">
        <v>7.52</v>
      </c>
      <c r="Q155" s="54">
        <v>3.141</v>
      </c>
      <c r="R155" s="54">
        <v>7.83</v>
      </c>
      <c r="S155" s="54">
        <v>3.141</v>
      </c>
      <c r="T155" s="54">
        <v>7.43</v>
      </c>
      <c r="U155" s="54">
        <v>3.141</v>
      </c>
      <c r="V155" s="54">
        <v>7.12</v>
      </c>
      <c r="W155" s="56">
        <v>3.141</v>
      </c>
      <c r="X155" s="54">
        <v>7.67</v>
      </c>
      <c r="Y155" s="53">
        <v>3.141</v>
      </c>
      <c r="Z155" s="53">
        <v>8.1199999999999992</v>
      </c>
      <c r="AA155" s="54">
        <v>3.141</v>
      </c>
      <c r="AB155" s="54">
        <v>8.18</v>
      </c>
      <c r="AC155" s="54">
        <v>3.141</v>
      </c>
      <c r="AD155" s="54">
        <v>7.28</v>
      </c>
      <c r="AE155" s="54">
        <v>3.141</v>
      </c>
      <c r="AF155" s="54">
        <v>6.73</v>
      </c>
    </row>
    <row r="156" spans="1:32" ht="15.75" customHeight="1">
      <c r="A156" s="54">
        <v>3.6429999999999998</v>
      </c>
      <c r="B156" s="54">
        <v>5.48</v>
      </c>
      <c r="C156" s="56">
        <v>3.6429999999999998</v>
      </c>
      <c r="D156" s="54">
        <v>5.0199999999999996</v>
      </c>
      <c r="E156" s="54">
        <v>3.6429999999999998</v>
      </c>
      <c r="F156" s="54">
        <v>5.3</v>
      </c>
      <c r="G156" s="54">
        <v>3.6429999999999998</v>
      </c>
      <c r="H156" s="54">
        <v>5.53</v>
      </c>
      <c r="I156" s="54">
        <v>3.6429999999999998</v>
      </c>
      <c r="J156" s="54">
        <v>5.7</v>
      </c>
      <c r="K156" s="54">
        <v>3.6429999999999998</v>
      </c>
      <c r="L156" s="54">
        <v>5.7</v>
      </c>
      <c r="M156" s="54">
        <v>3.6429999999999998</v>
      </c>
      <c r="N156" s="54">
        <v>5.95</v>
      </c>
      <c r="O156" s="54">
        <v>3.6429999999999998</v>
      </c>
      <c r="P156" s="54">
        <v>6.07</v>
      </c>
      <c r="Q156" s="54">
        <v>3.6429999999999998</v>
      </c>
      <c r="R156" s="54">
        <v>6.08</v>
      </c>
      <c r="S156" s="54">
        <v>3.6429999999999998</v>
      </c>
      <c r="T156" s="54">
        <v>5.78</v>
      </c>
      <c r="U156" s="54">
        <v>3.6429999999999998</v>
      </c>
      <c r="V156" s="54">
        <v>5.6</v>
      </c>
      <c r="W156" s="56">
        <v>3.6429999999999998</v>
      </c>
      <c r="X156" s="54">
        <v>5.92</v>
      </c>
      <c r="Y156" s="53">
        <v>3.6429999999999998</v>
      </c>
      <c r="Z156" s="53">
        <v>6.5</v>
      </c>
      <c r="AA156" s="54">
        <v>3.6429999999999998</v>
      </c>
      <c r="AB156" s="54">
        <v>5.72</v>
      </c>
      <c r="AC156" s="54">
        <v>3.6429999999999998</v>
      </c>
      <c r="AD156" s="54">
        <v>5.57</v>
      </c>
      <c r="AE156" s="54">
        <v>3.6429999999999998</v>
      </c>
      <c r="AF156" s="54">
        <v>5.15</v>
      </c>
    </row>
    <row r="157" spans="1:32" ht="15.75" customHeight="1">
      <c r="A157" s="54">
        <v>4.2279999999999998</v>
      </c>
      <c r="B157" s="54">
        <v>6.78</v>
      </c>
      <c r="C157" s="56">
        <v>4.2279999999999998</v>
      </c>
      <c r="D157" s="54">
        <v>6.28</v>
      </c>
      <c r="E157" s="54">
        <v>4.2279999999999998</v>
      </c>
      <c r="F157" s="54">
        <v>6.67</v>
      </c>
      <c r="G157" s="54">
        <v>4.2279999999999998</v>
      </c>
      <c r="H157" s="54">
        <v>6.8</v>
      </c>
      <c r="I157" s="54">
        <v>4.2279999999999998</v>
      </c>
      <c r="J157" s="54">
        <v>6.97</v>
      </c>
      <c r="K157" s="54">
        <v>4.2279999999999998</v>
      </c>
      <c r="L157" s="54">
        <v>7</v>
      </c>
      <c r="M157" s="54">
        <v>4.2279999999999998</v>
      </c>
      <c r="N157" s="54">
        <v>7.22</v>
      </c>
      <c r="O157" s="54">
        <v>4.2279999999999998</v>
      </c>
      <c r="P157" s="54">
        <v>7.38</v>
      </c>
      <c r="Q157" s="54">
        <v>4.2279999999999998</v>
      </c>
      <c r="R157" s="54">
        <v>7.38</v>
      </c>
      <c r="S157" s="54">
        <v>4.2279999999999998</v>
      </c>
      <c r="T157" s="54">
        <v>7.05</v>
      </c>
      <c r="U157" s="54">
        <v>4.2279999999999998</v>
      </c>
      <c r="V157" s="54">
        <v>6.82</v>
      </c>
      <c r="W157" s="56">
        <v>4.2279999999999998</v>
      </c>
      <c r="X157" s="54">
        <v>7.17</v>
      </c>
      <c r="Y157" s="53">
        <v>4.2279999999999998</v>
      </c>
      <c r="Z157" s="53">
        <v>7.88</v>
      </c>
      <c r="AA157" s="54">
        <v>4.2279999999999998</v>
      </c>
      <c r="AB157" s="54">
        <v>6.95</v>
      </c>
      <c r="AC157" s="54">
        <v>4.2279999999999998</v>
      </c>
      <c r="AD157" s="54">
        <v>6.78</v>
      </c>
      <c r="AE157" s="54">
        <v>4.2279999999999998</v>
      </c>
      <c r="AF157" s="54">
        <v>6.35</v>
      </c>
    </row>
    <row r="158" spans="1:32" ht="15.75" customHeight="1">
      <c r="A158" s="54">
        <v>2.8980000000000001</v>
      </c>
      <c r="B158" s="54">
        <v>8.6</v>
      </c>
      <c r="C158" s="56">
        <v>2.5920000000000001</v>
      </c>
      <c r="D158" s="54">
        <v>6.65</v>
      </c>
      <c r="E158" s="54">
        <v>2.5920000000000001</v>
      </c>
      <c r="F158" s="54">
        <v>6.65</v>
      </c>
      <c r="G158" s="54">
        <v>2.5920000000000001</v>
      </c>
      <c r="H158" s="54">
        <v>7.07</v>
      </c>
      <c r="I158" s="54">
        <v>2.5920000000000001</v>
      </c>
      <c r="J158" s="54">
        <v>7.17</v>
      </c>
      <c r="K158" s="54">
        <v>2.5920000000000001</v>
      </c>
      <c r="L158" s="54">
        <v>7.22</v>
      </c>
      <c r="M158" s="54">
        <v>2.5920000000000001</v>
      </c>
      <c r="N158" s="54">
        <v>7.33</v>
      </c>
      <c r="O158" s="54">
        <v>2.5920000000000001</v>
      </c>
      <c r="P158" s="54">
        <v>7.78</v>
      </c>
      <c r="Q158" s="54">
        <v>2.5920000000000001</v>
      </c>
      <c r="R158" s="54">
        <v>9.1300000000000008</v>
      </c>
      <c r="S158" s="54">
        <v>2.5920000000000001</v>
      </c>
      <c r="T158" s="54">
        <v>6.73</v>
      </c>
      <c r="U158" s="54">
        <v>2.5920000000000001</v>
      </c>
      <c r="V158" s="54">
        <v>6.47</v>
      </c>
      <c r="W158" s="56">
        <v>2.5920000000000001</v>
      </c>
      <c r="X158" s="54">
        <v>7.25</v>
      </c>
      <c r="Y158" s="53">
        <v>2.5920000000000001</v>
      </c>
      <c r="Z158" s="53">
        <v>7.52</v>
      </c>
      <c r="AA158" s="54">
        <v>2.5920000000000001</v>
      </c>
      <c r="AB158" s="54">
        <v>6.77</v>
      </c>
      <c r="AC158" s="54">
        <v>2.5920000000000001</v>
      </c>
      <c r="AD158" s="54">
        <v>6.37</v>
      </c>
      <c r="AE158" s="54">
        <v>2.5920000000000001</v>
      </c>
      <c r="AF158" s="54">
        <v>6.27</v>
      </c>
    </row>
    <row r="159" spans="1:32" ht="15.75" customHeight="1">
      <c r="A159" s="54">
        <v>2.1160000000000001</v>
      </c>
      <c r="B159" s="54">
        <v>6.95</v>
      </c>
      <c r="C159" s="56">
        <v>2.1160000000000001</v>
      </c>
      <c r="D159" s="54">
        <v>5.52</v>
      </c>
      <c r="E159" s="54">
        <v>2.1160000000000001</v>
      </c>
      <c r="F159" s="54">
        <v>5.57</v>
      </c>
      <c r="G159" s="54">
        <v>2.1160000000000001</v>
      </c>
      <c r="H159" s="54">
        <v>5.65</v>
      </c>
      <c r="I159" s="54">
        <v>2.1160000000000001</v>
      </c>
      <c r="J159" s="54">
        <v>5.9</v>
      </c>
      <c r="K159" s="54">
        <v>2.1160000000000001</v>
      </c>
      <c r="L159" s="54">
        <v>5.8</v>
      </c>
      <c r="M159" s="54">
        <v>2.1160000000000001</v>
      </c>
      <c r="N159" s="54">
        <v>6.02</v>
      </c>
      <c r="O159" s="54">
        <v>2.1160000000000001</v>
      </c>
      <c r="P159" s="54">
        <v>5.83</v>
      </c>
      <c r="Q159" s="54">
        <v>2.1160000000000001</v>
      </c>
      <c r="R159" s="54">
        <v>6.98</v>
      </c>
      <c r="S159" s="54">
        <v>2.1160000000000001</v>
      </c>
      <c r="T159" s="54">
        <v>5.78</v>
      </c>
      <c r="U159" s="54">
        <v>2.1160000000000001</v>
      </c>
      <c r="V159" s="54">
        <v>5.48</v>
      </c>
      <c r="W159" s="56">
        <v>2.1160000000000001</v>
      </c>
      <c r="X159" s="54">
        <v>5.78</v>
      </c>
      <c r="Y159" s="53">
        <v>2.1160000000000001</v>
      </c>
      <c r="Z159" s="53">
        <v>6.22</v>
      </c>
      <c r="AA159" s="54">
        <v>2.1160000000000001</v>
      </c>
      <c r="AB159" s="54">
        <v>5.42</v>
      </c>
      <c r="AC159" s="54">
        <v>2.1160000000000001</v>
      </c>
      <c r="AD159" s="54">
        <v>5.28</v>
      </c>
      <c r="AE159" s="54">
        <v>2.1160000000000001</v>
      </c>
      <c r="AF159" s="54">
        <v>5.12</v>
      </c>
    </row>
    <row r="160" spans="1:32" ht="15.75" customHeight="1">
      <c r="A160" s="54">
        <v>1.323</v>
      </c>
      <c r="B160" s="54">
        <v>4.5999999999999996</v>
      </c>
      <c r="C160" s="56">
        <v>1.323</v>
      </c>
      <c r="D160" s="54">
        <v>3.93</v>
      </c>
      <c r="E160" s="54">
        <v>1.323</v>
      </c>
      <c r="F160" s="54">
        <v>4.13</v>
      </c>
      <c r="G160" s="54">
        <v>1.323</v>
      </c>
      <c r="H160" s="54">
        <v>4.13</v>
      </c>
      <c r="I160" s="54">
        <v>1.323</v>
      </c>
      <c r="J160" s="54">
        <v>4.2300000000000004</v>
      </c>
      <c r="K160" s="54">
        <v>1.323</v>
      </c>
      <c r="L160" s="54">
        <v>4.17</v>
      </c>
      <c r="M160" s="54">
        <v>1.323</v>
      </c>
      <c r="N160" s="54">
        <v>4.4800000000000004</v>
      </c>
      <c r="O160" s="54">
        <v>1.323</v>
      </c>
      <c r="P160" s="54">
        <v>4.2300000000000004</v>
      </c>
      <c r="Q160" s="54">
        <v>1.323</v>
      </c>
      <c r="R160" s="54">
        <v>4.38</v>
      </c>
      <c r="S160" s="54">
        <v>1.323</v>
      </c>
      <c r="T160" s="54">
        <v>4.2300000000000004</v>
      </c>
      <c r="U160" s="54">
        <v>1.323</v>
      </c>
      <c r="V160" s="54">
        <v>3.92</v>
      </c>
      <c r="W160" s="56">
        <v>1.323</v>
      </c>
      <c r="X160" s="54">
        <v>4.3499999999999996</v>
      </c>
      <c r="Y160" s="53">
        <v>1.323</v>
      </c>
      <c r="Z160" s="53">
        <v>4.7699999999999996</v>
      </c>
      <c r="AA160" s="54">
        <v>1.323</v>
      </c>
      <c r="AB160" s="54">
        <v>4.0199999999999996</v>
      </c>
      <c r="AC160" s="54">
        <v>1.323</v>
      </c>
      <c r="AD160" s="54">
        <v>3.88</v>
      </c>
      <c r="AE160" s="54">
        <v>1.323</v>
      </c>
      <c r="AF160" s="54">
        <v>3.63</v>
      </c>
    </row>
    <row r="161" spans="1:32" ht="15.75" customHeight="1">
      <c r="A161" s="54">
        <v>2.3580000000000001</v>
      </c>
      <c r="B161" s="54">
        <v>7.05</v>
      </c>
      <c r="C161" s="56">
        <v>2.3580000000000001</v>
      </c>
      <c r="D161" s="54">
        <v>5.63</v>
      </c>
      <c r="E161" s="54">
        <v>2.3580000000000001</v>
      </c>
      <c r="F161" s="54">
        <v>5.87</v>
      </c>
      <c r="G161" s="54">
        <v>2.3580000000000001</v>
      </c>
      <c r="H161" s="54">
        <v>5.97</v>
      </c>
      <c r="I161" s="54">
        <v>2.3580000000000001</v>
      </c>
      <c r="J161" s="54">
        <v>6.1</v>
      </c>
      <c r="K161" s="54">
        <v>2.3580000000000001</v>
      </c>
      <c r="L161" s="54">
        <v>6.03</v>
      </c>
      <c r="M161" s="54">
        <v>2.3580000000000001</v>
      </c>
      <c r="N161" s="54">
        <v>6.15</v>
      </c>
      <c r="O161" s="54">
        <v>2.3580000000000001</v>
      </c>
      <c r="P161" s="54">
        <v>5.98</v>
      </c>
      <c r="Q161" s="54">
        <v>2.3580000000000001</v>
      </c>
      <c r="R161" s="54">
        <v>6.65</v>
      </c>
      <c r="S161" s="54">
        <v>2.3580000000000001</v>
      </c>
      <c r="T161" s="54">
        <v>5.95</v>
      </c>
      <c r="U161" s="54">
        <v>2.3580000000000001</v>
      </c>
      <c r="V161" s="54">
        <v>5.68</v>
      </c>
      <c r="W161" s="56">
        <v>2.3580000000000001</v>
      </c>
      <c r="X161" s="54">
        <v>5.97</v>
      </c>
      <c r="Y161" s="53">
        <v>2.3580000000000001</v>
      </c>
      <c r="Z161" s="53">
        <v>6.5</v>
      </c>
      <c r="AA161" s="54">
        <v>2.3580000000000001</v>
      </c>
      <c r="AB161" s="54">
        <v>5.73</v>
      </c>
      <c r="AC161" s="54">
        <v>2.3580000000000001</v>
      </c>
      <c r="AD161" s="54">
        <v>5.58</v>
      </c>
      <c r="AE161" s="54">
        <v>2.3580000000000001</v>
      </c>
      <c r="AF161" s="54">
        <v>5.53</v>
      </c>
    </row>
    <row r="162" spans="1:32" ht="15.75" customHeight="1">
      <c r="A162" s="54">
        <v>1.7130000000000001</v>
      </c>
      <c r="B162" s="54">
        <v>5.13</v>
      </c>
      <c r="C162" s="56">
        <v>1.7130000000000001</v>
      </c>
      <c r="D162" s="54">
        <v>4.18</v>
      </c>
      <c r="E162" s="54">
        <v>1.7130000000000001</v>
      </c>
      <c r="F162" s="54">
        <v>4.32</v>
      </c>
      <c r="G162" s="54">
        <v>1.7130000000000001</v>
      </c>
      <c r="H162" s="54">
        <v>4.43</v>
      </c>
      <c r="I162" s="54">
        <v>1.7130000000000001</v>
      </c>
      <c r="J162" s="54">
        <v>4.4800000000000004</v>
      </c>
      <c r="K162" s="54">
        <v>1.7130000000000001</v>
      </c>
      <c r="L162" s="54">
        <v>4.42</v>
      </c>
      <c r="M162" s="54">
        <v>1.7130000000000001</v>
      </c>
      <c r="N162" s="54">
        <v>4.7300000000000004</v>
      </c>
      <c r="O162" s="54">
        <v>1.7130000000000001</v>
      </c>
      <c r="P162" s="54">
        <v>4.5</v>
      </c>
      <c r="Q162" s="54">
        <v>1.7130000000000001</v>
      </c>
      <c r="R162" s="54">
        <v>4.68</v>
      </c>
      <c r="S162" s="54">
        <v>1.7130000000000001</v>
      </c>
      <c r="T162" s="54">
        <v>4.5</v>
      </c>
      <c r="U162" s="54">
        <v>1.7130000000000001</v>
      </c>
      <c r="V162" s="54">
        <v>4.1500000000000004</v>
      </c>
      <c r="W162" s="56">
        <v>1.7130000000000001</v>
      </c>
      <c r="X162" s="54">
        <v>4.55</v>
      </c>
      <c r="Y162" s="53">
        <v>1.7130000000000001</v>
      </c>
      <c r="Z162" s="53">
        <v>4.92</v>
      </c>
      <c r="AA162" s="54">
        <v>1.7130000000000001</v>
      </c>
      <c r="AB162" s="54">
        <v>4.32</v>
      </c>
      <c r="AC162" s="54">
        <v>1.7130000000000001</v>
      </c>
      <c r="AD162" s="54">
        <v>4.17</v>
      </c>
      <c r="AE162" s="54">
        <v>1.7130000000000001</v>
      </c>
      <c r="AF162" s="54">
        <v>3.83</v>
      </c>
    </row>
    <row r="163" spans="1:32" ht="15.75" customHeight="1">
      <c r="A163" s="54">
        <v>2.673</v>
      </c>
      <c r="B163" s="54">
        <v>7.2</v>
      </c>
      <c r="C163" s="56">
        <v>2.673</v>
      </c>
      <c r="D163" s="54">
        <v>5.9</v>
      </c>
      <c r="E163" s="54">
        <v>2.673</v>
      </c>
      <c r="F163" s="54">
        <v>6.07</v>
      </c>
      <c r="G163" s="54">
        <v>2.673</v>
      </c>
      <c r="H163" s="54">
        <v>6.15</v>
      </c>
      <c r="I163" s="54">
        <v>2.673</v>
      </c>
      <c r="J163" s="54">
        <v>6.3</v>
      </c>
      <c r="K163" s="54">
        <v>2.673</v>
      </c>
      <c r="L163" s="54">
        <v>6.23</v>
      </c>
      <c r="M163" s="54">
        <v>2.673</v>
      </c>
      <c r="N163" s="54">
        <v>6.42</v>
      </c>
      <c r="O163" s="54">
        <v>2.673</v>
      </c>
      <c r="P163" s="54">
        <v>6.28</v>
      </c>
      <c r="Q163" s="54">
        <v>2.673</v>
      </c>
      <c r="R163" s="54">
        <v>6.87</v>
      </c>
      <c r="S163" s="54">
        <v>2.673</v>
      </c>
      <c r="T163" s="54">
        <v>6.18</v>
      </c>
      <c r="U163" s="54">
        <v>2.673</v>
      </c>
      <c r="V163" s="54">
        <v>5.97</v>
      </c>
      <c r="W163" s="56">
        <v>2.673</v>
      </c>
      <c r="X163" s="54">
        <v>6.25</v>
      </c>
      <c r="Y163" s="53">
        <v>2.673</v>
      </c>
      <c r="Z163" s="53">
        <v>6.72</v>
      </c>
      <c r="AA163" s="54">
        <v>2.673</v>
      </c>
      <c r="AB163" s="54">
        <v>5.93</v>
      </c>
      <c r="AC163" s="54">
        <v>2.673</v>
      </c>
      <c r="AD163" s="54">
        <v>5.85</v>
      </c>
      <c r="AE163" s="54">
        <v>2.673</v>
      </c>
      <c r="AF163" s="54">
        <v>5.73</v>
      </c>
    </row>
    <row r="164" spans="1:32" ht="15.75" customHeight="1">
      <c r="A164" s="54">
        <v>2.593</v>
      </c>
      <c r="B164" s="54">
        <v>7.15</v>
      </c>
      <c r="C164" s="56">
        <v>2.593</v>
      </c>
      <c r="D164" s="54">
        <v>5.92</v>
      </c>
      <c r="E164" s="54">
        <v>2.593</v>
      </c>
      <c r="F164" s="54">
        <v>6.08</v>
      </c>
      <c r="G164" s="54">
        <v>2.593</v>
      </c>
      <c r="H164" s="54">
        <v>6.15</v>
      </c>
      <c r="I164" s="54">
        <v>2.593</v>
      </c>
      <c r="J164" s="54">
        <v>6.32</v>
      </c>
      <c r="K164" s="54">
        <v>2.593</v>
      </c>
      <c r="L164" s="54">
        <v>6.23</v>
      </c>
      <c r="M164" s="54">
        <v>2.593</v>
      </c>
      <c r="N164" s="54">
        <v>6.42</v>
      </c>
      <c r="O164" s="54">
        <v>2.593</v>
      </c>
      <c r="P164" s="54">
        <v>6.23</v>
      </c>
      <c r="Q164" s="54">
        <v>2.593</v>
      </c>
      <c r="R164" s="54">
        <v>6.83</v>
      </c>
      <c r="S164" s="54">
        <v>2.593</v>
      </c>
      <c r="T164" s="54">
        <v>6.2</v>
      </c>
      <c r="U164" s="54">
        <v>2.593</v>
      </c>
      <c r="V164" s="54">
        <v>5.97</v>
      </c>
      <c r="W164" s="56">
        <v>2.593</v>
      </c>
      <c r="X164" s="54">
        <v>6.25</v>
      </c>
      <c r="Y164" s="53">
        <v>2.593</v>
      </c>
      <c r="Z164" s="53">
        <v>6.72</v>
      </c>
      <c r="AA164" s="54">
        <v>2.593</v>
      </c>
      <c r="AB164" s="54">
        <v>5.95</v>
      </c>
      <c r="AC164" s="54">
        <v>2.593</v>
      </c>
      <c r="AD164" s="54">
        <v>5.88</v>
      </c>
      <c r="AE164" s="54">
        <v>2.593</v>
      </c>
      <c r="AF164" s="54">
        <v>5.72</v>
      </c>
    </row>
    <row r="165" spans="1:32" ht="15.75" customHeight="1">
      <c r="A165" s="54">
        <v>2.024</v>
      </c>
      <c r="B165" s="54">
        <v>5.58</v>
      </c>
      <c r="C165" s="56">
        <v>2.024</v>
      </c>
      <c r="D165" s="54">
        <v>4.57</v>
      </c>
      <c r="E165" s="54">
        <v>2.024</v>
      </c>
      <c r="F165" s="54">
        <v>4.72</v>
      </c>
      <c r="G165" s="54">
        <v>2.024</v>
      </c>
      <c r="H165" s="54">
        <v>4.8499999999999996</v>
      </c>
      <c r="I165" s="54">
        <v>2.024</v>
      </c>
      <c r="J165" s="54">
        <v>4.88</v>
      </c>
      <c r="K165" s="54">
        <v>2.024</v>
      </c>
      <c r="L165" s="54">
        <v>4.83</v>
      </c>
      <c r="M165" s="54">
        <v>2.024</v>
      </c>
      <c r="N165" s="54">
        <v>5.05</v>
      </c>
      <c r="O165" s="54">
        <v>2.024</v>
      </c>
      <c r="P165" s="54">
        <v>4.8499999999999996</v>
      </c>
      <c r="Q165" s="54">
        <v>2.024</v>
      </c>
      <c r="R165" s="54">
        <v>5.03</v>
      </c>
      <c r="S165" s="54">
        <v>2.024</v>
      </c>
      <c r="T165" s="54">
        <v>4.9000000000000004</v>
      </c>
      <c r="U165" s="54">
        <v>2.024</v>
      </c>
      <c r="V165" s="54">
        <v>4.53</v>
      </c>
      <c r="W165" s="56">
        <v>2.024</v>
      </c>
      <c r="X165" s="54">
        <v>4.88</v>
      </c>
      <c r="Y165" s="53">
        <v>2.024</v>
      </c>
      <c r="Z165" s="53">
        <v>5.23</v>
      </c>
      <c r="AA165" s="54">
        <v>2.024</v>
      </c>
      <c r="AB165" s="54">
        <v>4.6500000000000004</v>
      </c>
      <c r="AC165" s="54">
        <v>2.024</v>
      </c>
      <c r="AD165" s="54">
        <v>4.4800000000000004</v>
      </c>
      <c r="AE165" s="54">
        <v>2.024</v>
      </c>
      <c r="AF165" s="54">
        <v>4.18</v>
      </c>
    </row>
    <row r="166" spans="1:32" ht="15.75" customHeight="1">
      <c r="A166" s="54">
        <v>1.8879999999999999</v>
      </c>
      <c r="B166" s="54">
        <v>5.4</v>
      </c>
      <c r="C166" s="56">
        <v>1.8879999999999999</v>
      </c>
      <c r="D166" s="54">
        <v>4.67</v>
      </c>
      <c r="E166" s="54">
        <v>1.8879999999999999</v>
      </c>
      <c r="F166" s="54">
        <v>4.8</v>
      </c>
      <c r="G166" s="54">
        <v>1.8879999999999999</v>
      </c>
      <c r="H166" s="54">
        <v>4.87</v>
      </c>
      <c r="I166" s="54">
        <v>1.8879999999999999</v>
      </c>
      <c r="J166" s="54">
        <v>5</v>
      </c>
      <c r="K166" s="54">
        <v>1.8879999999999999</v>
      </c>
      <c r="L166" s="54">
        <v>4.92</v>
      </c>
      <c r="M166" s="54">
        <v>1.8879999999999999</v>
      </c>
      <c r="N166" s="54">
        <v>5.25</v>
      </c>
      <c r="O166" s="54">
        <v>1.8879999999999999</v>
      </c>
      <c r="P166" s="54">
        <v>4.97</v>
      </c>
      <c r="Q166" s="54">
        <v>1.8879999999999999</v>
      </c>
      <c r="R166" s="54">
        <v>5.08</v>
      </c>
      <c r="S166" s="54">
        <v>1.8879999999999999</v>
      </c>
      <c r="T166" s="54">
        <v>5.05</v>
      </c>
      <c r="U166" s="54">
        <v>1.8879999999999999</v>
      </c>
      <c r="V166" s="54">
        <v>4.6500000000000004</v>
      </c>
      <c r="W166" s="56">
        <v>1.8879999999999999</v>
      </c>
      <c r="X166" s="54">
        <v>4.9800000000000004</v>
      </c>
      <c r="Y166" s="53">
        <v>1.8879999999999999</v>
      </c>
      <c r="Z166" s="53">
        <v>5.47</v>
      </c>
      <c r="AA166" s="54">
        <v>1.8879999999999999</v>
      </c>
      <c r="AB166" s="54">
        <v>4.78</v>
      </c>
      <c r="AC166" s="54">
        <v>1.8879999999999999</v>
      </c>
      <c r="AD166" s="54">
        <v>4.6500000000000004</v>
      </c>
      <c r="AE166" s="54">
        <v>1.8879999999999999</v>
      </c>
      <c r="AF166" s="54">
        <v>4.37</v>
      </c>
    </row>
    <row r="167" spans="1:32" ht="15.75" customHeight="1">
      <c r="A167" s="54">
        <v>1.4810000000000001</v>
      </c>
      <c r="B167" s="54">
        <v>4.55</v>
      </c>
      <c r="C167" s="56">
        <v>1.4810000000000001</v>
      </c>
      <c r="D167" s="54">
        <v>3.92</v>
      </c>
      <c r="E167" s="54">
        <v>1.4810000000000001</v>
      </c>
      <c r="F167" s="54">
        <v>3.98</v>
      </c>
      <c r="G167" s="54">
        <v>1.4810000000000001</v>
      </c>
      <c r="H167" s="54">
        <v>3.98</v>
      </c>
      <c r="I167" s="54">
        <v>1.4810000000000001</v>
      </c>
      <c r="J167" s="54">
        <v>4.07</v>
      </c>
      <c r="K167" s="54">
        <v>1.4810000000000001</v>
      </c>
      <c r="L167" s="54">
        <v>4</v>
      </c>
      <c r="M167" s="54">
        <v>1.4810000000000001</v>
      </c>
      <c r="N167" s="54">
        <v>4.3</v>
      </c>
      <c r="O167" s="54">
        <v>1.4810000000000001</v>
      </c>
      <c r="P167" s="54">
        <v>4.08</v>
      </c>
      <c r="Q167" s="54">
        <v>1.4810000000000001</v>
      </c>
      <c r="R167" s="54">
        <v>4.22</v>
      </c>
      <c r="S167" s="54">
        <v>1.4810000000000001</v>
      </c>
      <c r="T167" s="54">
        <v>4.0999999999999996</v>
      </c>
      <c r="U167" s="54">
        <v>1.4810000000000001</v>
      </c>
      <c r="V167" s="54">
        <v>3.77</v>
      </c>
      <c r="W167" s="56">
        <v>1.4810000000000001</v>
      </c>
      <c r="X167" s="54">
        <v>4.1500000000000004</v>
      </c>
      <c r="Y167" s="53">
        <v>1.4810000000000001</v>
      </c>
      <c r="Z167" s="53">
        <v>4.5</v>
      </c>
      <c r="AA167" s="54">
        <v>1.4810000000000001</v>
      </c>
      <c r="AB167" s="54">
        <v>3.93</v>
      </c>
      <c r="AC167" s="54">
        <v>1.4810000000000001</v>
      </c>
      <c r="AD167" s="54">
        <v>3.78</v>
      </c>
      <c r="AE167" s="54">
        <v>1.4810000000000001</v>
      </c>
      <c r="AF167" s="54">
        <v>3.45</v>
      </c>
    </row>
    <row r="168" spans="1:32" ht="15.75" customHeight="1">
      <c r="A168" s="54">
        <v>2.9279999999999999</v>
      </c>
      <c r="B168" s="54">
        <v>7.65</v>
      </c>
      <c r="C168" s="56">
        <v>2.9279999999999999</v>
      </c>
      <c r="D168" s="54">
        <v>6.28</v>
      </c>
      <c r="E168" s="54">
        <v>2.9279999999999999</v>
      </c>
      <c r="F168" s="54">
        <v>6.38</v>
      </c>
      <c r="G168" s="54">
        <v>2.9279999999999999</v>
      </c>
      <c r="H168" s="54">
        <v>6.43</v>
      </c>
      <c r="I168" s="54">
        <v>2.9279999999999999</v>
      </c>
      <c r="J168" s="54">
        <v>6.6</v>
      </c>
      <c r="K168" s="54">
        <v>2.9279999999999999</v>
      </c>
      <c r="L168" s="54">
        <v>6.57</v>
      </c>
      <c r="M168" s="54">
        <v>2.9279999999999999</v>
      </c>
      <c r="N168" s="54">
        <v>6.68</v>
      </c>
      <c r="O168" s="54">
        <v>2.9279999999999999</v>
      </c>
      <c r="P168" s="54">
        <v>6.52</v>
      </c>
      <c r="Q168" s="54">
        <v>2.9279999999999999</v>
      </c>
      <c r="R168" s="54">
        <v>7.08</v>
      </c>
      <c r="S168" s="54">
        <v>2.9279999999999999</v>
      </c>
      <c r="T168" s="54">
        <v>6.43</v>
      </c>
      <c r="U168" s="54">
        <v>2.9279999999999999</v>
      </c>
      <c r="V168" s="54">
        <v>6.23</v>
      </c>
      <c r="W168" s="56">
        <v>2.9279999999999999</v>
      </c>
      <c r="X168" s="54">
        <v>6.57</v>
      </c>
      <c r="Y168" s="53">
        <v>2.9279999999999999</v>
      </c>
      <c r="Z168" s="53">
        <v>6.95</v>
      </c>
      <c r="AA168" s="54">
        <v>2.9279999999999999</v>
      </c>
      <c r="AB168" s="54">
        <v>6.18</v>
      </c>
      <c r="AC168" s="54">
        <v>2.9279999999999999</v>
      </c>
      <c r="AD168" s="54">
        <v>6.13</v>
      </c>
      <c r="AE168" s="54">
        <v>2.9279999999999999</v>
      </c>
      <c r="AF168" s="54">
        <v>6.02</v>
      </c>
    </row>
    <row r="169" spans="1:32" ht="15.75" customHeight="1">
      <c r="A169" s="54">
        <v>3.6259999999999999</v>
      </c>
      <c r="B169" s="54">
        <v>9.4</v>
      </c>
      <c r="C169" s="56">
        <v>3.6259999999999999</v>
      </c>
      <c r="D169" s="54">
        <v>7.6</v>
      </c>
      <c r="E169" s="54">
        <v>3.6259999999999999</v>
      </c>
      <c r="F169" s="54">
        <v>7.87</v>
      </c>
      <c r="G169" s="54">
        <v>3.6259999999999999</v>
      </c>
      <c r="H169" s="54">
        <v>7.73</v>
      </c>
      <c r="I169" s="54">
        <v>3.6259999999999999</v>
      </c>
      <c r="J169" s="54">
        <v>8.0299999999999994</v>
      </c>
      <c r="K169" s="54">
        <v>3.6259999999999999</v>
      </c>
      <c r="L169" s="54">
        <v>7.85</v>
      </c>
      <c r="M169" s="54">
        <v>3.6259999999999999</v>
      </c>
      <c r="N169" s="54">
        <v>8.2799999999999994</v>
      </c>
      <c r="O169" s="54">
        <v>3.6259999999999999</v>
      </c>
      <c r="P169" s="54">
        <v>8</v>
      </c>
      <c r="Q169" s="54">
        <v>3.6259999999999999</v>
      </c>
      <c r="R169" s="54">
        <v>8.65</v>
      </c>
      <c r="S169" s="54">
        <v>3.6259999999999999</v>
      </c>
      <c r="T169" s="54">
        <v>7.88</v>
      </c>
      <c r="U169" s="54">
        <v>3.6259999999999999</v>
      </c>
      <c r="V169" s="54">
        <v>7.57</v>
      </c>
      <c r="W169" s="56">
        <v>3.6259999999999999</v>
      </c>
      <c r="X169" s="54">
        <v>7.98</v>
      </c>
      <c r="Y169" s="53">
        <v>3.6259999999999999</v>
      </c>
      <c r="Z169" s="53">
        <v>8.3800000000000008</v>
      </c>
      <c r="AA169" s="54">
        <v>3.6259999999999999</v>
      </c>
      <c r="AB169" s="54">
        <v>7.48</v>
      </c>
      <c r="AC169" s="54">
        <v>3.6259999999999999</v>
      </c>
      <c r="AD169" s="54">
        <v>7.5</v>
      </c>
      <c r="AE169" s="54">
        <v>3.6259999999999999</v>
      </c>
      <c r="AF169" s="54">
        <v>7.3</v>
      </c>
    </row>
    <row r="170" spans="1:32" ht="15.75" customHeight="1">
      <c r="A170" s="54">
        <v>3.1930000000000001</v>
      </c>
      <c r="B170" s="54">
        <v>8.4</v>
      </c>
      <c r="C170" s="56">
        <v>3.1930000000000001</v>
      </c>
      <c r="D170" s="54">
        <v>6.7</v>
      </c>
      <c r="E170" s="54">
        <v>3.1930000000000001</v>
      </c>
      <c r="F170" s="54">
        <v>6.93</v>
      </c>
      <c r="G170" s="54">
        <v>3.1930000000000001</v>
      </c>
      <c r="H170" s="54">
        <v>6.88</v>
      </c>
      <c r="I170" s="54">
        <v>3.1930000000000001</v>
      </c>
      <c r="J170" s="54">
        <v>7.08</v>
      </c>
      <c r="K170" s="54">
        <v>3.1930000000000001</v>
      </c>
      <c r="L170" s="54">
        <v>7.02</v>
      </c>
      <c r="M170" s="54">
        <v>3.1930000000000001</v>
      </c>
      <c r="N170" s="54">
        <v>7.15</v>
      </c>
      <c r="O170" s="54">
        <v>3.1930000000000001</v>
      </c>
      <c r="P170" s="54">
        <v>7.03</v>
      </c>
      <c r="Q170" s="54">
        <v>3.1930000000000001</v>
      </c>
      <c r="R170" s="54">
        <v>7.63</v>
      </c>
      <c r="S170" s="54">
        <v>3.1930000000000001</v>
      </c>
      <c r="T170" s="54">
        <v>6.88</v>
      </c>
      <c r="U170" s="54">
        <v>3.1930000000000001</v>
      </c>
      <c r="V170" s="54">
        <v>6.7</v>
      </c>
      <c r="W170" s="56">
        <v>3.1930000000000001</v>
      </c>
      <c r="X170" s="54">
        <v>7.03</v>
      </c>
      <c r="Y170" s="53">
        <v>3.1930000000000001</v>
      </c>
      <c r="Z170" s="53">
        <v>7.47</v>
      </c>
      <c r="AA170" s="54">
        <v>3.1930000000000001</v>
      </c>
      <c r="AB170" s="54">
        <v>6.62</v>
      </c>
      <c r="AC170" s="54">
        <v>3.1930000000000001</v>
      </c>
      <c r="AD170" s="54">
        <v>6.58</v>
      </c>
      <c r="AE170" s="54">
        <v>3.1930000000000001</v>
      </c>
      <c r="AF170" s="54">
        <v>6.45</v>
      </c>
    </row>
    <row r="171" spans="1:32" ht="15.75" customHeight="1">
      <c r="A171" s="54">
        <v>3.125</v>
      </c>
      <c r="B171" s="54">
        <v>9.07</v>
      </c>
      <c r="C171" s="56">
        <v>3.125</v>
      </c>
      <c r="D171" s="54">
        <v>6.58</v>
      </c>
      <c r="E171" s="54">
        <v>3.125</v>
      </c>
      <c r="F171" s="54">
        <v>6.68</v>
      </c>
      <c r="G171" s="54">
        <v>3.125</v>
      </c>
      <c r="H171" s="54">
        <v>6.97</v>
      </c>
      <c r="I171" s="54">
        <v>3.125</v>
      </c>
      <c r="J171" s="54">
        <v>7.02</v>
      </c>
      <c r="K171" s="54">
        <v>3.125</v>
      </c>
      <c r="L171" s="54">
        <v>7.18</v>
      </c>
      <c r="M171" s="54">
        <v>3.125</v>
      </c>
      <c r="N171" s="54">
        <v>7.18</v>
      </c>
      <c r="O171" s="54">
        <v>3.125</v>
      </c>
      <c r="P171" s="54">
        <v>7.2</v>
      </c>
      <c r="Q171" s="54">
        <v>3.125</v>
      </c>
      <c r="R171" s="54">
        <v>7.03</v>
      </c>
      <c r="S171" s="54">
        <v>3.125</v>
      </c>
      <c r="T171" s="54">
        <v>6.87</v>
      </c>
      <c r="U171" s="54">
        <v>3.125</v>
      </c>
      <c r="V171" s="54">
        <v>6.45</v>
      </c>
      <c r="W171" s="56">
        <v>3.125</v>
      </c>
      <c r="X171" s="54">
        <v>6.78</v>
      </c>
      <c r="Y171" s="53">
        <v>3.125</v>
      </c>
      <c r="Z171" s="53">
        <v>7.18</v>
      </c>
      <c r="AA171" s="54">
        <v>3.125</v>
      </c>
      <c r="AB171" s="54">
        <v>6.52</v>
      </c>
      <c r="AC171" s="54">
        <v>3.125</v>
      </c>
      <c r="AD171" s="54">
        <v>6.45</v>
      </c>
      <c r="AE171" s="54">
        <v>3.125</v>
      </c>
      <c r="AF171" s="54">
        <v>6.08</v>
      </c>
    </row>
    <row r="172" spans="1:32" ht="15.75" customHeight="1">
      <c r="A172" s="54">
        <v>4.1589999999999998</v>
      </c>
      <c r="B172" s="54">
        <v>10.4</v>
      </c>
      <c r="C172" s="56">
        <v>4.1589999999999998</v>
      </c>
      <c r="D172" s="54">
        <v>8.1999999999999993</v>
      </c>
      <c r="E172" s="54">
        <v>4.1589999999999998</v>
      </c>
      <c r="F172" s="54">
        <v>8.25</v>
      </c>
      <c r="G172" s="54">
        <v>4.1589999999999998</v>
      </c>
      <c r="H172" s="54">
        <v>8.58</v>
      </c>
      <c r="I172" s="54">
        <v>4.1589999999999998</v>
      </c>
      <c r="J172" s="54">
        <v>8.7200000000000006</v>
      </c>
      <c r="K172" s="54">
        <v>4.1589999999999998</v>
      </c>
      <c r="L172" s="54">
        <v>8.7200000000000006</v>
      </c>
      <c r="M172" s="54">
        <v>4.1589999999999998</v>
      </c>
      <c r="N172" s="54">
        <v>8.77</v>
      </c>
      <c r="O172" s="54">
        <v>4.1589999999999998</v>
      </c>
      <c r="P172" s="54">
        <v>8.82</v>
      </c>
      <c r="Q172" s="54">
        <v>4.1589999999999998</v>
      </c>
      <c r="R172" s="54">
        <v>8.6199999999999992</v>
      </c>
      <c r="S172" s="54">
        <v>4.1589999999999998</v>
      </c>
      <c r="T172" s="54">
        <v>8.4700000000000006</v>
      </c>
      <c r="U172" s="54">
        <v>4.1589999999999998</v>
      </c>
      <c r="V172" s="54">
        <v>7.93</v>
      </c>
      <c r="W172" s="56">
        <v>4.1589999999999998</v>
      </c>
      <c r="X172" s="54">
        <v>8.33</v>
      </c>
      <c r="Y172" s="53">
        <v>4.1589999999999998</v>
      </c>
      <c r="Z172" s="53">
        <v>8.6999999999999993</v>
      </c>
      <c r="AA172" s="54">
        <v>4.1589999999999998</v>
      </c>
      <c r="AB172" s="54">
        <v>8.0500000000000007</v>
      </c>
      <c r="AC172" s="54">
        <v>4.1589999999999998</v>
      </c>
      <c r="AD172" s="54">
        <v>8</v>
      </c>
      <c r="AE172" s="54">
        <v>4.1589999999999998</v>
      </c>
      <c r="AF172" s="54">
        <v>7.73</v>
      </c>
    </row>
    <row r="173" spans="1:32" ht="15.75" customHeight="1">
      <c r="A173" s="54">
        <v>4.2779999999999996</v>
      </c>
      <c r="B173" s="54">
        <v>10.5</v>
      </c>
      <c r="C173" s="56">
        <v>4.2779999999999996</v>
      </c>
      <c r="D173" s="54">
        <v>7.93</v>
      </c>
      <c r="E173" s="54">
        <v>4.2779999999999996</v>
      </c>
      <c r="F173" s="54">
        <v>8.1199999999999992</v>
      </c>
      <c r="G173" s="54">
        <v>4.2779999999999996</v>
      </c>
      <c r="H173" s="54">
        <v>8.5299999999999994</v>
      </c>
      <c r="I173" s="54">
        <v>4.2779999999999996</v>
      </c>
      <c r="J173" s="54">
        <v>8.67</v>
      </c>
      <c r="K173" s="54">
        <v>4.2779999999999996</v>
      </c>
      <c r="L173" s="54">
        <v>8.65</v>
      </c>
      <c r="M173" s="54">
        <v>4.2779999999999996</v>
      </c>
      <c r="N173" s="54">
        <v>8.6999999999999993</v>
      </c>
      <c r="O173" s="54">
        <v>4.2779999999999996</v>
      </c>
      <c r="P173" s="54">
        <v>8.6</v>
      </c>
      <c r="Q173" s="54">
        <v>4.2779999999999996</v>
      </c>
      <c r="R173" s="54">
        <v>8.73</v>
      </c>
      <c r="S173" s="54">
        <v>4.2779999999999996</v>
      </c>
      <c r="T173" s="54">
        <v>8.3000000000000007</v>
      </c>
      <c r="U173" s="54">
        <v>4.2779999999999996</v>
      </c>
      <c r="V173" s="54">
        <v>7.82</v>
      </c>
      <c r="W173" s="56">
        <v>4.2779999999999996</v>
      </c>
      <c r="X173" s="54">
        <v>8.1999999999999993</v>
      </c>
      <c r="Y173" s="53">
        <v>4.2779999999999996</v>
      </c>
      <c r="Z173" s="53">
        <v>8.67</v>
      </c>
      <c r="AA173" s="54">
        <v>4.2779999999999996</v>
      </c>
      <c r="AB173" s="54">
        <v>7.88</v>
      </c>
      <c r="AC173" s="54">
        <v>4.2779999999999996</v>
      </c>
      <c r="AD173" s="54">
        <v>7.8</v>
      </c>
      <c r="AE173" s="54">
        <v>4.2779999999999996</v>
      </c>
      <c r="AF173" s="54">
        <v>7.47</v>
      </c>
    </row>
    <row r="174" spans="1:32" ht="15.75" customHeight="1">
      <c r="A174" s="54">
        <v>7.8419999999999996</v>
      </c>
      <c r="B174" s="54">
        <v>11.2</v>
      </c>
      <c r="C174" s="56">
        <v>5.0069999999999997</v>
      </c>
      <c r="D174" s="54">
        <v>9.82</v>
      </c>
      <c r="E174" s="54">
        <v>5.0069999999999997</v>
      </c>
      <c r="F174" s="54">
        <v>9.8699999999999992</v>
      </c>
      <c r="G174" s="54">
        <v>5.0069999999999997</v>
      </c>
      <c r="H174" s="54">
        <v>10.3</v>
      </c>
      <c r="I174" s="54">
        <v>5.0069999999999997</v>
      </c>
      <c r="J174" s="54">
        <v>10.42</v>
      </c>
      <c r="K174" s="54">
        <v>5.0069999999999997</v>
      </c>
      <c r="L174" s="54">
        <v>10.57</v>
      </c>
      <c r="M174" s="54">
        <v>5.0069999999999997</v>
      </c>
      <c r="N174" s="54">
        <v>10.47</v>
      </c>
      <c r="O174" s="54">
        <v>5.0069999999999997</v>
      </c>
      <c r="P174" s="54">
        <v>10.35</v>
      </c>
      <c r="Q174" s="54">
        <v>5.0069999999999997</v>
      </c>
      <c r="R174" s="54">
        <v>10.38</v>
      </c>
      <c r="S174" s="54">
        <v>5.0069999999999997</v>
      </c>
      <c r="T174" s="54">
        <v>10.08</v>
      </c>
      <c r="U174" s="54">
        <v>5.0069999999999997</v>
      </c>
      <c r="V174" s="54">
        <v>9.5299999999999994</v>
      </c>
      <c r="W174" s="56">
        <v>5.0069999999999997</v>
      </c>
      <c r="X174" s="54">
        <v>10.02</v>
      </c>
      <c r="Y174" s="53">
        <v>5.0069999999999997</v>
      </c>
      <c r="Z174" s="53">
        <v>10.63</v>
      </c>
      <c r="AA174" s="54">
        <v>5.0069999999999997</v>
      </c>
      <c r="AB174" s="54">
        <v>9.75</v>
      </c>
      <c r="AC174" s="54">
        <v>5.0069999999999997</v>
      </c>
      <c r="AD174" s="54">
        <v>9.57</v>
      </c>
      <c r="AE174" s="54">
        <v>5.0069999999999997</v>
      </c>
      <c r="AF174" s="54">
        <v>9.3000000000000007</v>
      </c>
    </row>
    <row r="175" spans="1:32" ht="15.75" customHeight="1">
      <c r="A175" s="54">
        <v>7.641</v>
      </c>
      <c r="B175" s="54">
        <v>10.77</v>
      </c>
      <c r="C175" s="56">
        <v>7.641</v>
      </c>
      <c r="D175" s="54">
        <v>9.8699999999999992</v>
      </c>
      <c r="E175" s="54">
        <v>7.641</v>
      </c>
      <c r="F175" s="54">
        <v>9.8000000000000007</v>
      </c>
      <c r="G175" s="54">
        <v>7.641</v>
      </c>
      <c r="H175" s="54">
        <v>10.220000000000001</v>
      </c>
      <c r="I175" s="54">
        <v>7.641</v>
      </c>
      <c r="J175" s="54">
        <v>10.78</v>
      </c>
      <c r="K175" s="54">
        <v>7.3659999999999997</v>
      </c>
      <c r="L175" s="54">
        <v>11.5</v>
      </c>
      <c r="M175" s="54">
        <v>7.641</v>
      </c>
      <c r="N175" s="54">
        <v>12.3</v>
      </c>
      <c r="O175" s="54">
        <v>7.3659999999999997</v>
      </c>
      <c r="P175" s="54">
        <v>10.9</v>
      </c>
      <c r="Q175" s="54">
        <v>7.3659999999999997</v>
      </c>
      <c r="R175" s="54">
        <v>11.68</v>
      </c>
      <c r="S175" s="54">
        <v>7.3659999999999997</v>
      </c>
      <c r="T175" s="54">
        <v>11.17</v>
      </c>
      <c r="U175" s="54">
        <v>4.8499999999999996</v>
      </c>
      <c r="V175" s="54">
        <v>9.3000000000000007</v>
      </c>
      <c r="W175" s="56">
        <v>7.641</v>
      </c>
      <c r="X175" s="54">
        <v>11.67</v>
      </c>
      <c r="Y175" s="53">
        <v>7.641</v>
      </c>
      <c r="Z175" s="53">
        <v>10.88</v>
      </c>
      <c r="AA175" s="54">
        <v>7.641</v>
      </c>
      <c r="AB175" s="54">
        <v>10.27</v>
      </c>
      <c r="AC175" s="54">
        <v>7.641</v>
      </c>
      <c r="AD175" s="54">
        <v>10.220000000000001</v>
      </c>
      <c r="AE175" s="54">
        <v>7.641</v>
      </c>
      <c r="AF175" s="54">
        <v>9.3800000000000008</v>
      </c>
    </row>
    <row r="176" spans="1:32" ht="15.75" customHeight="1">
      <c r="A176" s="54">
        <v>6.5609999999999999</v>
      </c>
      <c r="B176" s="54">
        <v>9.4499999999999993</v>
      </c>
      <c r="C176" s="56">
        <v>6.5609999999999999</v>
      </c>
      <c r="D176" s="54">
        <v>8.82</v>
      </c>
      <c r="E176" s="54">
        <v>6.5609999999999999</v>
      </c>
      <c r="F176" s="54">
        <v>8.7200000000000006</v>
      </c>
      <c r="G176" s="54">
        <v>6.5609999999999999</v>
      </c>
      <c r="H176" s="54">
        <v>9.1199999999999992</v>
      </c>
      <c r="I176" s="54">
        <v>6.5609999999999999</v>
      </c>
      <c r="J176" s="54">
        <v>9.4700000000000006</v>
      </c>
      <c r="K176" s="54">
        <v>6.2859999999999996</v>
      </c>
      <c r="L176" s="54">
        <v>10.38</v>
      </c>
      <c r="M176" s="54">
        <v>4.6740000000000004</v>
      </c>
      <c r="N176" s="54">
        <v>9.7200000000000006</v>
      </c>
      <c r="O176" s="54">
        <v>6.2859999999999996</v>
      </c>
      <c r="P176" s="54">
        <v>10.07</v>
      </c>
      <c r="Q176" s="54">
        <v>6.4480000000000004</v>
      </c>
      <c r="R176" s="54">
        <v>10.97</v>
      </c>
      <c r="S176" s="54">
        <v>4.6740000000000004</v>
      </c>
      <c r="T176" s="54">
        <v>9.18</v>
      </c>
      <c r="U176" s="54">
        <v>4.6740000000000004</v>
      </c>
      <c r="V176" s="54">
        <v>8.68</v>
      </c>
      <c r="W176" s="56">
        <v>4.6740000000000004</v>
      </c>
      <c r="X176" s="54">
        <v>9</v>
      </c>
      <c r="Y176" s="53">
        <v>6.5609999999999999</v>
      </c>
      <c r="Z176" s="53">
        <v>9.82</v>
      </c>
      <c r="AA176" s="54">
        <v>6.5609999999999999</v>
      </c>
      <c r="AB176" s="54">
        <v>9</v>
      </c>
      <c r="AC176" s="54">
        <v>6.5609999999999999</v>
      </c>
      <c r="AD176" s="54">
        <v>8.93</v>
      </c>
      <c r="AE176" s="54">
        <v>6.5609999999999999</v>
      </c>
      <c r="AF176" s="54">
        <v>8.6199999999999992</v>
      </c>
    </row>
    <row r="177" spans="1:32" ht="15.75" customHeight="1">
      <c r="A177" s="54">
        <v>7.0490000000000004</v>
      </c>
      <c r="B177" s="54">
        <v>9.65</v>
      </c>
      <c r="C177" s="56">
        <v>7.0490000000000004</v>
      </c>
      <c r="D177" s="54">
        <v>9.07</v>
      </c>
      <c r="E177" s="54">
        <v>7.0490000000000004</v>
      </c>
      <c r="F177" s="54">
        <v>8.9499999999999993</v>
      </c>
      <c r="G177" s="54">
        <v>7.0490000000000004</v>
      </c>
      <c r="H177" s="54">
        <v>9.43</v>
      </c>
      <c r="I177" s="54">
        <v>7.0490000000000004</v>
      </c>
      <c r="J177" s="54">
        <v>9.68</v>
      </c>
      <c r="K177" s="54">
        <v>6.774</v>
      </c>
      <c r="L177" s="54">
        <v>10.57</v>
      </c>
      <c r="M177" s="54">
        <v>7.0490000000000004</v>
      </c>
      <c r="N177" s="54">
        <v>11.3</v>
      </c>
      <c r="O177" s="54">
        <v>6.774</v>
      </c>
      <c r="P177" s="54">
        <v>10.220000000000001</v>
      </c>
      <c r="Q177" s="54">
        <v>6.774</v>
      </c>
      <c r="R177" s="54">
        <v>11.07</v>
      </c>
      <c r="S177" s="54">
        <v>6.774</v>
      </c>
      <c r="T177" s="54">
        <v>10.32</v>
      </c>
      <c r="U177" s="54">
        <v>6.774</v>
      </c>
      <c r="V177" s="54">
        <v>10.97</v>
      </c>
      <c r="W177" s="56">
        <v>7.0490000000000004</v>
      </c>
      <c r="X177" s="54">
        <v>10.88</v>
      </c>
      <c r="Y177" s="53">
        <v>7.0490000000000004</v>
      </c>
      <c r="Z177" s="53">
        <v>9.8699999999999992</v>
      </c>
      <c r="AA177" s="54">
        <v>7.0490000000000004</v>
      </c>
      <c r="AB177" s="54">
        <v>9.3699999999999992</v>
      </c>
      <c r="AC177" s="54">
        <v>7.0490000000000004</v>
      </c>
      <c r="AD177" s="54">
        <v>9.15</v>
      </c>
      <c r="AE177" s="54">
        <v>7.0490000000000004</v>
      </c>
      <c r="AF177" s="54">
        <v>8.67</v>
      </c>
    </row>
    <row r="178" spans="1:32" ht="15.75" customHeight="1">
      <c r="A178" s="54">
        <v>6.3010000000000002</v>
      </c>
      <c r="B178" s="54">
        <v>9.15</v>
      </c>
      <c r="C178" s="56">
        <v>6.3010000000000002</v>
      </c>
      <c r="D178" s="54">
        <v>8.4499999999999993</v>
      </c>
      <c r="E178" s="54">
        <v>6.3010000000000002</v>
      </c>
      <c r="F178" s="54">
        <v>8.42</v>
      </c>
      <c r="G178" s="54">
        <v>6.3010000000000002</v>
      </c>
      <c r="H178" s="54">
        <v>8.82</v>
      </c>
      <c r="I178" s="54">
        <v>6.3010000000000002</v>
      </c>
      <c r="J178" s="54">
        <v>9.1300000000000008</v>
      </c>
      <c r="K178" s="54">
        <v>6.3010000000000002</v>
      </c>
      <c r="L178" s="54">
        <v>9.7799999999999994</v>
      </c>
      <c r="M178" s="54">
        <v>6.3010000000000002</v>
      </c>
      <c r="N178" s="54">
        <v>10.55</v>
      </c>
      <c r="O178" s="54">
        <v>6.0259999999999998</v>
      </c>
      <c r="P178" s="54">
        <v>9.43</v>
      </c>
      <c r="Q178" s="54">
        <v>6.0259999999999998</v>
      </c>
      <c r="R178" s="54">
        <v>10.23</v>
      </c>
      <c r="S178" s="54">
        <v>6.0259999999999998</v>
      </c>
      <c r="T178" s="54">
        <v>9.85</v>
      </c>
      <c r="U178" s="54">
        <v>6.0259999999999998</v>
      </c>
      <c r="V178" s="54">
        <v>10.3</v>
      </c>
      <c r="W178" s="56">
        <v>6.3010000000000002</v>
      </c>
      <c r="X178" s="54">
        <v>10.17</v>
      </c>
      <c r="Y178" s="53">
        <v>6.3010000000000002</v>
      </c>
      <c r="Z178" s="53">
        <v>9.35</v>
      </c>
      <c r="AA178" s="54">
        <v>6.3010000000000002</v>
      </c>
      <c r="AB178" s="54">
        <v>8.58</v>
      </c>
      <c r="AC178" s="54">
        <v>6.3010000000000002</v>
      </c>
      <c r="AD178" s="54">
        <v>8.68</v>
      </c>
      <c r="AE178" s="54">
        <v>6.3010000000000002</v>
      </c>
      <c r="AF178" s="54">
        <v>8.3699999999999992</v>
      </c>
    </row>
    <row r="179" spans="1:32" ht="15.75" customHeight="1">
      <c r="A179" s="54">
        <v>5.4370000000000003</v>
      </c>
      <c r="B179" s="54">
        <v>7.63</v>
      </c>
      <c r="C179" s="56">
        <v>5.4370000000000003</v>
      </c>
      <c r="D179" s="54">
        <v>6.85</v>
      </c>
      <c r="E179" s="54">
        <v>5.4370000000000003</v>
      </c>
      <c r="F179" s="54">
        <v>6.9</v>
      </c>
      <c r="G179" s="54">
        <v>5.4370000000000003</v>
      </c>
      <c r="H179" s="54">
        <v>7.35</v>
      </c>
      <c r="I179" s="54">
        <v>5.4370000000000003</v>
      </c>
      <c r="J179" s="54">
        <v>7.62</v>
      </c>
      <c r="K179" s="54">
        <v>5.4370000000000003</v>
      </c>
      <c r="L179" s="54">
        <v>8.23</v>
      </c>
      <c r="M179" s="54">
        <v>5.4370000000000003</v>
      </c>
      <c r="N179" s="54">
        <v>9.0299999999999994</v>
      </c>
      <c r="O179" s="54">
        <v>5.1619999999999999</v>
      </c>
      <c r="P179" s="54">
        <v>8.0500000000000007</v>
      </c>
      <c r="Q179" s="54">
        <v>5.1619999999999999</v>
      </c>
      <c r="R179" s="54">
        <v>8.77</v>
      </c>
      <c r="S179" s="54">
        <v>5.1619999999999999</v>
      </c>
      <c r="T179" s="54">
        <v>8.35</v>
      </c>
      <c r="U179" s="54">
        <v>5.1619999999999999</v>
      </c>
      <c r="V179" s="54">
        <v>8.73</v>
      </c>
      <c r="W179" s="56">
        <v>5.4370000000000003</v>
      </c>
      <c r="X179" s="54">
        <v>8.6300000000000008</v>
      </c>
      <c r="Y179" s="53">
        <v>5.4370000000000003</v>
      </c>
      <c r="Z179" s="53">
        <v>7.9</v>
      </c>
      <c r="AA179" s="54">
        <v>5.4370000000000003</v>
      </c>
      <c r="AB179" s="54">
        <v>7.22</v>
      </c>
      <c r="AC179" s="54">
        <v>5.4370000000000003</v>
      </c>
      <c r="AD179" s="54">
        <v>7.13</v>
      </c>
      <c r="AE179" s="54">
        <v>5.4370000000000003</v>
      </c>
      <c r="AF179" s="54">
        <v>6.63</v>
      </c>
    </row>
    <row r="180" spans="1:32" ht="15.75" customHeight="1">
      <c r="A180" s="54">
        <v>8.9939999999999998</v>
      </c>
      <c r="B180" s="54">
        <v>13.62</v>
      </c>
      <c r="C180" s="56">
        <v>8.9939999999999998</v>
      </c>
      <c r="D180" s="54">
        <v>13.02</v>
      </c>
      <c r="E180" s="54">
        <v>8.9939999999999998</v>
      </c>
      <c r="F180" s="54">
        <v>12.93</v>
      </c>
      <c r="G180" s="54">
        <v>8.9939999999999998</v>
      </c>
      <c r="H180" s="54">
        <v>13.2</v>
      </c>
      <c r="I180" s="54">
        <v>8.9939999999999998</v>
      </c>
      <c r="J180" s="54">
        <v>13.42</v>
      </c>
      <c r="K180" s="54">
        <v>8.9939999999999998</v>
      </c>
      <c r="L180" s="54">
        <v>14</v>
      </c>
      <c r="M180" s="54">
        <v>8.9939999999999998</v>
      </c>
      <c r="N180" s="54">
        <v>14.82</v>
      </c>
      <c r="O180" s="54">
        <v>8.7189999999999994</v>
      </c>
      <c r="P180" s="54">
        <v>13.83</v>
      </c>
      <c r="Q180" s="54">
        <v>8.7189999999999994</v>
      </c>
      <c r="R180" s="54">
        <v>14.82</v>
      </c>
      <c r="S180" s="54">
        <v>8.7189999999999994</v>
      </c>
      <c r="T180" s="54">
        <v>14.07</v>
      </c>
      <c r="U180" s="54">
        <v>8.9939999999999998</v>
      </c>
      <c r="V180" s="54">
        <v>14.55</v>
      </c>
      <c r="W180" s="56">
        <v>8.9939999999999998</v>
      </c>
      <c r="X180" s="54">
        <v>14.5</v>
      </c>
      <c r="Y180" s="53">
        <v>8.9939999999999998</v>
      </c>
      <c r="Z180" s="53">
        <v>13.73</v>
      </c>
      <c r="AA180" s="54">
        <v>8.9939999999999998</v>
      </c>
      <c r="AB180" s="54">
        <v>12.82</v>
      </c>
      <c r="AC180" s="54">
        <v>8.9939999999999998</v>
      </c>
      <c r="AD180" s="54">
        <v>12.93</v>
      </c>
      <c r="AE180" s="54">
        <v>8.9939999999999998</v>
      </c>
      <c r="AF180" s="54">
        <v>12.52</v>
      </c>
    </row>
    <row r="181" spans="1:32" ht="15.75" customHeight="1">
      <c r="A181" s="54">
        <v>8.91</v>
      </c>
      <c r="B181" s="54">
        <v>13.57</v>
      </c>
      <c r="C181" s="56">
        <v>8.91</v>
      </c>
      <c r="D181" s="54">
        <v>13.03</v>
      </c>
      <c r="E181" s="54">
        <v>8.91</v>
      </c>
      <c r="F181" s="54">
        <v>12.88</v>
      </c>
      <c r="G181" s="54">
        <v>8.91</v>
      </c>
      <c r="H181" s="54">
        <v>13.15</v>
      </c>
      <c r="I181" s="54">
        <v>8.91</v>
      </c>
      <c r="J181" s="54">
        <v>13.37</v>
      </c>
      <c r="K181" s="54">
        <v>8.6349999999999998</v>
      </c>
      <c r="L181" s="54">
        <v>14.03</v>
      </c>
      <c r="M181" s="54">
        <v>8.91</v>
      </c>
      <c r="N181" s="54">
        <v>14.77</v>
      </c>
      <c r="O181" s="54">
        <v>8.6349999999999998</v>
      </c>
      <c r="P181" s="54">
        <v>13.73</v>
      </c>
      <c r="Q181" s="54">
        <v>8.6349999999999998</v>
      </c>
      <c r="R181" s="54">
        <v>14.82</v>
      </c>
      <c r="S181" s="54">
        <v>8.6349999999999998</v>
      </c>
      <c r="T181" s="54">
        <v>13.97</v>
      </c>
      <c r="U181" s="54">
        <v>8.91</v>
      </c>
      <c r="V181" s="54">
        <v>14.53</v>
      </c>
      <c r="W181" s="56">
        <v>8.91</v>
      </c>
      <c r="X181" s="54">
        <v>14.5</v>
      </c>
      <c r="Y181" s="53">
        <v>8.91</v>
      </c>
      <c r="Z181" s="53">
        <v>13.7</v>
      </c>
      <c r="AA181" s="54">
        <v>8.91</v>
      </c>
      <c r="AB181" s="54">
        <v>12.77</v>
      </c>
      <c r="AC181" s="54">
        <v>8.91</v>
      </c>
      <c r="AD181" s="54">
        <v>12.9</v>
      </c>
      <c r="AE181" s="54">
        <v>8.91</v>
      </c>
      <c r="AF181" s="54">
        <v>12.47</v>
      </c>
    </row>
    <row r="182" spans="1:32" ht="15.75" customHeight="1">
      <c r="A182" s="54">
        <v>7.2240000000000002</v>
      </c>
      <c r="B182" s="54">
        <v>10.57</v>
      </c>
      <c r="C182" s="56">
        <v>7.2240000000000002</v>
      </c>
      <c r="D182" s="54">
        <v>9.9700000000000006</v>
      </c>
      <c r="E182" s="54">
        <v>7.2240000000000002</v>
      </c>
      <c r="F182" s="54">
        <v>9.98</v>
      </c>
      <c r="G182" s="54">
        <v>7.2240000000000002</v>
      </c>
      <c r="H182" s="54">
        <v>10.3</v>
      </c>
      <c r="I182" s="54">
        <v>7.2240000000000002</v>
      </c>
      <c r="J182" s="54">
        <v>10.63</v>
      </c>
      <c r="K182" s="54">
        <v>6.9489999999999998</v>
      </c>
      <c r="L182" s="54">
        <v>11.33</v>
      </c>
      <c r="M182" s="54">
        <v>7.2240000000000002</v>
      </c>
      <c r="N182" s="54">
        <v>11.92</v>
      </c>
      <c r="O182" s="54">
        <v>6.9489999999999998</v>
      </c>
      <c r="P182" s="54">
        <v>10.85</v>
      </c>
      <c r="Q182" s="54">
        <v>6.9489999999999998</v>
      </c>
      <c r="R182" s="54">
        <v>12</v>
      </c>
      <c r="S182" s="54">
        <v>6.9489999999999998</v>
      </c>
      <c r="T182" s="54">
        <v>11.42</v>
      </c>
      <c r="U182" s="54">
        <v>7.2240000000000002</v>
      </c>
      <c r="V182" s="54">
        <v>11.53</v>
      </c>
      <c r="W182" s="56">
        <v>7.2240000000000002</v>
      </c>
      <c r="X182" s="54">
        <v>11.53</v>
      </c>
      <c r="Y182" s="53">
        <v>7.2240000000000002</v>
      </c>
      <c r="Z182" s="53">
        <v>10.78</v>
      </c>
      <c r="AA182" s="54">
        <v>7.2240000000000002</v>
      </c>
      <c r="AB182" s="54">
        <v>10.029999999999999</v>
      </c>
      <c r="AC182" s="54">
        <v>7.2240000000000002</v>
      </c>
      <c r="AD182" s="54">
        <v>10.28</v>
      </c>
      <c r="AE182" s="54">
        <v>7.2240000000000002</v>
      </c>
      <c r="AF182" s="54">
        <v>9.8699999999999992</v>
      </c>
    </row>
    <row r="183" spans="1:32" ht="15.75" customHeight="1">
      <c r="A183" s="54">
        <v>8.0960000000000001</v>
      </c>
      <c r="B183" s="54">
        <v>11.95</v>
      </c>
      <c r="C183" s="56">
        <v>8.0960000000000001</v>
      </c>
      <c r="D183" s="54">
        <v>11.6</v>
      </c>
      <c r="E183" s="54">
        <v>8.0960000000000001</v>
      </c>
      <c r="F183" s="54">
        <v>11.45</v>
      </c>
      <c r="G183" s="54">
        <v>8.0960000000000001</v>
      </c>
      <c r="H183" s="54">
        <v>11.65</v>
      </c>
      <c r="I183" s="54">
        <v>8.0960000000000001</v>
      </c>
      <c r="J183" s="54">
        <v>11.95</v>
      </c>
      <c r="K183" s="54">
        <v>7.8209999999999997</v>
      </c>
      <c r="L183" s="54">
        <v>12.47</v>
      </c>
      <c r="M183" s="54">
        <v>8.0960000000000001</v>
      </c>
      <c r="N183" s="54">
        <v>13.2</v>
      </c>
      <c r="O183" s="54">
        <v>7.8209999999999997</v>
      </c>
      <c r="P183" s="54">
        <v>12.28</v>
      </c>
      <c r="Q183" s="54">
        <v>7.8209999999999997</v>
      </c>
      <c r="R183" s="54">
        <v>13.07</v>
      </c>
      <c r="S183" s="54">
        <v>7.8209999999999997</v>
      </c>
      <c r="T183" s="54">
        <v>12.33</v>
      </c>
      <c r="U183" s="54">
        <v>8.0960000000000001</v>
      </c>
      <c r="V183" s="54">
        <v>13.03</v>
      </c>
      <c r="W183" s="56">
        <v>8.0960000000000001</v>
      </c>
      <c r="X183" s="54">
        <v>12.83</v>
      </c>
      <c r="Y183" s="53">
        <v>8.0960000000000001</v>
      </c>
      <c r="Z183" s="53">
        <v>12.12</v>
      </c>
      <c r="AA183" s="54">
        <v>8.0960000000000001</v>
      </c>
      <c r="AB183" s="54">
        <v>11.23</v>
      </c>
      <c r="AC183" s="54">
        <v>8.0960000000000001</v>
      </c>
      <c r="AD183" s="54">
        <v>11.32</v>
      </c>
      <c r="AE183" s="54">
        <v>8.0960000000000001</v>
      </c>
      <c r="AF183" s="54">
        <v>10.83</v>
      </c>
    </row>
    <row r="184" spans="1:32" ht="15.75" customHeight="1">
      <c r="A184" s="54">
        <v>7.6219999999999999</v>
      </c>
      <c r="B184" s="54">
        <v>11.62</v>
      </c>
      <c r="C184" s="56">
        <v>7.6219999999999999</v>
      </c>
      <c r="D184" s="54">
        <v>11.02</v>
      </c>
      <c r="E184" s="54">
        <v>7.6219999999999999</v>
      </c>
      <c r="F184" s="54">
        <v>10.9</v>
      </c>
      <c r="G184" s="54">
        <v>7.6219999999999999</v>
      </c>
      <c r="H184" s="54">
        <v>11.28</v>
      </c>
      <c r="I184" s="54">
        <v>7.6219999999999999</v>
      </c>
      <c r="J184" s="54">
        <v>11.58</v>
      </c>
      <c r="K184" s="54">
        <v>7.3470000000000004</v>
      </c>
      <c r="L184" s="54">
        <v>12.35</v>
      </c>
      <c r="M184" s="54">
        <v>7.6219999999999999</v>
      </c>
      <c r="N184" s="54">
        <v>12.97</v>
      </c>
      <c r="O184" s="54">
        <v>7.3470000000000004</v>
      </c>
      <c r="P184" s="54">
        <v>11.95</v>
      </c>
      <c r="Q184" s="54">
        <v>7.3470000000000004</v>
      </c>
      <c r="R184" s="54">
        <v>13.02</v>
      </c>
      <c r="S184" s="54">
        <v>7.3470000000000004</v>
      </c>
      <c r="T184" s="54">
        <v>12.37</v>
      </c>
      <c r="U184" s="54">
        <v>7.3470000000000004</v>
      </c>
      <c r="V184" s="54">
        <v>12.75</v>
      </c>
      <c r="W184" s="56">
        <v>7.6219999999999999</v>
      </c>
      <c r="X184" s="54">
        <v>12.7</v>
      </c>
      <c r="Y184" s="53">
        <v>7.6219999999999999</v>
      </c>
      <c r="Z184" s="53">
        <v>11.83</v>
      </c>
      <c r="AA184" s="54">
        <v>7.6219999999999999</v>
      </c>
      <c r="AB184" s="54">
        <v>11.1</v>
      </c>
      <c r="AC184" s="54">
        <v>7.6219999999999999</v>
      </c>
      <c r="AD184" s="54">
        <v>11.3</v>
      </c>
      <c r="AE184" s="54">
        <v>7.6219999999999999</v>
      </c>
      <c r="AF184" s="54">
        <v>10.97</v>
      </c>
    </row>
    <row r="185" spans="1:32" ht="15.75" customHeight="1">
      <c r="A185" s="54">
        <v>8.8350000000000009</v>
      </c>
      <c r="B185" s="54">
        <v>13.2</v>
      </c>
      <c r="C185" s="56">
        <v>8.8350000000000009</v>
      </c>
      <c r="D185" s="54">
        <v>12.82</v>
      </c>
      <c r="E185" s="54">
        <v>8.8350000000000009</v>
      </c>
      <c r="F185" s="54">
        <v>12.88</v>
      </c>
      <c r="G185" s="54">
        <v>8.8350000000000009</v>
      </c>
      <c r="H185" s="54">
        <v>12.92</v>
      </c>
      <c r="I185" s="54">
        <v>8.8350000000000009</v>
      </c>
      <c r="J185" s="54">
        <v>13.18</v>
      </c>
      <c r="K185" s="54">
        <v>8.8350000000000009</v>
      </c>
      <c r="L185" s="54">
        <v>13.68</v>
      </c>
      <c r="M185" s="54">
        <v>8.8350000000000009</v>
      </c>
      <c r="N185" s="54">
        <v>14.73</v>
      </c>
      <c r="O185" s="54">
        <v>8.56</v>
      </c>
      <c r="P185" s="54">
        <v>13.8</v>
      </c>
      <c r="Q185" s="54">
        <v>8.56</v>
      </c>
      <c r="R185" s="54">
        <v>14.48</v>
      </c>
      <c r="S185" s="54">
        <v>8.56</v>
      </c>
      <c r="T185" s="54">
        <v>13.9</v>
      </c>
      <c r="U185" s="54">
        <v>8.8350000000000009</v>
      </c>
      <c r="V185" s="54">
        <v>14.72</v>
      </c>
      <c r="W185" s="56">
        <v>8.8350000000000009</v>
      </c>
      <c r="X185" s="54">
        <v>14.22</v>
      </c>
      <c r="Y185" s="53">
        <v>8.8350000000000009</v>
      </c>
      <c r="Z185" s="53">
        <v>13.42</v>
      </c>
      <c r="AA185" s="54">
        <v>8.8350000000000009</v>
      </c>
      <c r="AB185" s="54">
        <v>12.62</v>
      </c>
      <c r="AC185" s="54">
        <v>8.8350000000000009</v>
      </c>
      <c r="AD185" s="54">
        <v>12.5</v>
      </c>
      <c r="AE185" s="54">
        <v>8.8350000000000009</v>
      </c>
      <c r="AF185" s="54">
        <v>12.07</v>
      </c>
    </row>
    <row r="186" spans="1:32" ht="15.75" customHeight="1">
      <c r="A186" s="54">
        <v>8.0359999999999996</v>
      </c>
      <c r="B186" s="54">
        <v>11.38</v>
      </c>
      <c r="C186" s="56">
        <v>8.0359999999999996</v>
      </c>
      <c r="D186" s="54">
        <v>10.85</v>
      </c>
      <c r="E186" s="54">
        <v>8.0359999999999996</v>
      </c>
      <c r="F186" s="54">
        <v>10.98</v>
      </c>
      <c r="G186" s="54">
        <v>8.0359999999999996</v>
      </c>
      <c r="H186" s="54">
        <v>11.22</v>
      </c>
      <c r="I186" s="54">
        <v>8.0359999999999996</v>
      </c>
      <c r="J186" s="54">
        <v>11.57</v>
      </c>
      <c r="K186" s="54">
        <v>7.7610000000000001</v>
      </c>
      <c r="L186" s="54">
        <v>12.3</v>
      </c>
      <c r="M186" s="54">
        <v>8.0359999999999996</v>
      </c>
      <c r="N186" s="54">
        <v>12.77</v>
      </c>
      <c r="O186" s="54">
        <v>7.7610000000000001</v>
      </c>
      <c r="P186" s="54">
        <v>11.73</v>
      </c>
      <c r="Q186" s="54">
        <v>7.7610000000000001</v>
      </c>
      <c r="R186" s="54">
        <v>12.67</v>
      </c>
      <c r="S186" s="54">
        <v>7.7610000000000001</v>
      </c>
      <c r="T186" s="54">
        <v>12.28</v>
      </c>
      <c r="U186" s="54">
        <v>7.7610000000000001</v>
      </c>
      <c r="V186" s="54">
        <v>12.58</v>
      </c>
      <c r="W186" s="56">
        <v>8.0359999999999996</v>
      </c>
      <c r="X186" s="54">
        <v>12.5</v>
      </c>
      <c r="Y186" s="53">
        <v>8.0359999999999996</v>
      </c>
      <c r="Z186" s="53">
        <v>11.63</v>
      </c>
      <c r="AA186" s="54">
        <v>8.0359999999999996</v>
      </c>
      <c r="AB186" s="54">
        <v>10.93</v>
      </c>
      <c r="AC186" s="54">
        <v>8.0359999999999996</v>
      </c>
      <c r="AD186" s="54">
        <v>11.25</v>
      </c>
      <c r="AE186" s="54">
        <v>8.0359999999999996</v>
      </c>
      <c r="AF186" s="54">
        <v>10.87</v>
      </c>
    </row>
    <row r="187" spans="1:32" ht="15.75" customHeight="1">
      <c r="A187" s="54">
        <v>3.9729999999999999</v>
      </c>
      <c r="B187" s="54">
        <v>11.7</v>
      </c>
      <c r="C187" s="56">
        <v>3.9729999999999999</v>
      </c>
      <c r="D187" s="54">
        <v>8.5299999999999994</v>
      </c>
      <c r="E187" s="54">
        <v>3.9729999999999999</v>
      </c>
      <c r="F187" s="54">
        <v>8.58</v>
      </c>
      <c r="G187" s="54">
        <v>3.9729999999999999</v>
      </c>
      <c r="H187" s="54">
        <v>8.5299999999999994</v>
      </c>
      <c r="I187" s="54">
        <v>3.9729999999999999</v>
      </c>
      <c r="J187" s="54">
        <v>8.77</v>
      </c>
      <c r="K187" s="54">
        <v>3.9729999999999999</v>
      </c>
      <c r="L187" s="54">
        <v>8.67</v>
      </c>
      <c r="M187" s="54">
        <v>3.9729999999999999</v>
      </c>
      <c r="N187" s="54">
        <v>8.8000000000000007</v>
      </c>
      <c r="O187" s="54">
        <v>3.9729999999999999</v>
      </c>
      <c r="P187" s="54">
        <v>9.1999999999999993</v>
      </c>
      <c r="Q187" s="54">
        <v>3.9729999999999999</v>
      </c>
      <c r="R187" s="54">
        <v>8.85</v>
      </c>
      <c r="S187" s="54">
        <v>3.9729999999999999</v>
      </c>
      <c r="T187" s="54">
        <v>8.77</v>
      </c>
      <c r="U187" s="54">
        <v>3.9729999999999999</v>
      </c>
      <c r="V187" s="54">
        <v>8.1300000000000008</v>
      </c>
      <c r="W187" s="56">
        <v>3.9729999999999999</v>
      </c>
      <c r="X187" s="54">
        <v>8.5500000000000007</v>
      </c>
      <c r="Y187" s="53">
        <v>3.9729999999999999</v>
      </c>
      <c r="Z187" s="53">
        <v>8.9</v>
      </c>
      <c r="AA187" s="54">
        <v>3.9729999999999999</v>
      </c>
      <c r="AB187" s="54">
        <v>8.2200000000000006</v>
      </c>
      <c r="AC187" s="54">
        <v>3.9729999999999999</v>
      </c>
      <c r="AD187" s="54">
        <v>8.1</v>
      </c>
      <c r="AE187" s="54">
        <v>3.9729999999999999</v>
      </c>
      <c r="AF187" s="54">
        <v>7.9</v>
      </c>
    </row>
    <row r="188" spans="1:32" ht="15.75" customHeight="1">
      <c r="A188" s="54">
        <v>9.3179999999999996</v>
      </c>
      <c r="B188" s="54">
        <v>13.33</v>
      </c>
      <c r="C188" s="56">
        <v>9.3179999999999996</v>
      </c>
      <c r="D188" s="54">
        <v>12.87</v>
      </c>
      <c r="E188" s="54">
        <v>9.3179999999999996</v>
      </c>
      <c r="F188" s="54">
        <v>13.07</v>
      </c>
      <c r="G188" s="54">
        <v>9.3179999999999996</v>
      </c>
      <c r="H188" s="54">
        <v>13.23</v>
      </c>
      <c r="I188" s="54">
        <v>9.3179999999999996</v>
      </c>
      <c r="J188" s="54">
        <v>13.58</v>
      </c>
      <c r="K188" s="54">
        <v>9.0429999999999993</v>
      </c>
      <c r="L188" s="54">
        <v>14.32</v>
      </c>
      <c r="M188" s="54">
        <v>9.3179999999999996</v>
      </c>
      <c r="N188" s="54">
        <v>14.88</v>
      </c>
      <c r="O188" s="54">
        <v>9.0429999999999993</v>
      </c>
      <c r="P188" s="54">
        <v>13.68</v>
      </c>
      <c r="Q188" s="54">
        <v>9.0429999999999993</v>
      </c>
      <c r="R188" s="54">
        <v>14.72</v>
      </c>
      <c r="S188" s="54">
        <v>9.0429999999999993</v>
      </c>
      <c r="T188" s="54">
        <v>14.38</v>
      </c>
      <c r="U188" s="54">
        <v>9.3179999999999996</v>
      </c>
      <c r="V188" s="54">
        <v>14.6</v>
      </c>
      <c r="W188" s="56">
        <v>9.3179999999999996</v>
      </c>
      <c r="X188" s="54">
        <v>14.67</v>
      </c>
      <c r="Y188" s="53">
        <v>9.3179999999999996</v>
      </c>
      <c r="Z188" s="53">
        <v>13.73</v>
      </c>
      <c r="AA188" s="54">
        <v>9.3179999999999996</v>
      </c>
      <c r="AB188" s="54">
        <v>12.98</v>
      </c>
      <c r="AC188" s="54">
        <v>9.3179999999999996</v>
      </c>
      <c r="AD188" s="54">
        <v>13.3</v>
      </c>
      <c r="AE188" s="54">
        <v>9.3179999999999996</v>
      </c>
      <c r="AF188" s="54">
        <v>12.98</v>
      </c>
    </row>
    <row r="189" spans="1:32" ht="15.75" customHeight="1">
      <c r="A189" s="54">
        <v>3.23</v>
      </c>
      <c r="B189" s="54">
        <v>10.48</v>
      </c>
      <c r="C189" s="56">
        <v>3.23</v>
      </c>
      <c r="D189" s="54">
        <v>7.37</v>
      </c>
      <c r="E189" s="54">
        <v>3.23</v>
      </c>
      <c r="F189" s="54">
        <v>7.45</v>
      </c>
      <c r="G189" s="54">
        <v>3.23</v>
      </c>
      <c r="H189" s="54">
        <v>7.38</v>
      </c>
      <c r="I189" s="54">
        <v>3.23</v>
      </c>
      <c r="J189" s="54">
        <v>7.6</v>
      </c>
      <c r="K189" s="54">
        <v>3.23</v>
      </c>
      <c r="L189" s="54">
        <v>7.47</v>
      </c>
      <c r="M189" s="54">
        <v>3.23</v>
      </c>
      <c r="N189" s="54">
        <v>7.67</v>
      </c>
      <c r="O189" s="54">
        <v>3.23</v>
      </c>
      <c r="P189" s="54">
        <v>8.2799999999999994</v>
      </c>
      <c r="Q189" s="54">
        <v>3.23</v>
      </c>
      <c r="R189" s="54">
        <v>7.77</v>
      </c>
      <c r="S189" s="54">
        <v>3.23</v>
      </c>
      <c r="T189" s="54">
        <v>7.63</v>
      </c>
      <c r="U189" s="54">
        <v>3.23</v>
      </c>
      <c r="V189" s="54">
        <v>7.08</v>
      </c>
      <c r="W189" s="56">
        <v>3.23</v>
      </c>
      <c r="X189" s="54">
        <v>7.4</v>
      </c>
      <c r="Y189" s="53">
        <v>3.23</v>
      </c>
      <c r="Z189" s="53">
        <v>7.75</v>
      </c>
      <c r="AA189" s="54">
        <v>3.23</v>
      </c>
      <c r="AB189" s="54">
        <v>7.05</v>
      </c>
      <c r="AC189" s="54">
        <v>3.23</v>
      </c>
      <c r="AD189" s="54">
        <v>6.9</v>
      </c>
      <c r="AE189" s="54">
        <v>3.23</v>
      </c>
      <c r="AF189" s="54">
        <v>6.62</v>
      </c>
    </row>
    <row r="190" spans="1:32" ht="15.75" customHeight="1">
      <c r="A190" s="54">
        <v>9.6809999999999992</v>
      </c>
      <c r="B190" s="54">
        <v>13.78</v>
      </c>
      <c r="C190" s="56">
        <v>9.6809999999999992</v>
      </c>
      <c r="D190" s="54">
        <v>13.28</v>
      </c>
      <c r="E190" s="54">
        <v>9.6809999999999992</v>
      </c>
      <c r="F190" s="54">
        <v>13.47</v>
      </c>
      <c r="G190" s="54">
        <v>9.6809999999999992</v>
      </c>
      <c r="H190" s="54">
        <v>13.68</v>
      </c>
      <c r="I190" s="54">
        <v>9.6809999999999992</v>
      </c>
      <c r="J190" s="54">
        <v>13.98</v>
      </c>
      <c r="K190" s="54">
        <v>9.4060000000000006</v>
      </c>
      <c r="L190" s="54">
        <v>14.73</v>
      </c>
      <c r="M190" s="54">
        <v>9.6809999999999992</v>
      </c>
      <c r="N190" s="54">
        <v>15.3</v>
      </c>
      <c r="O190" s="54">
        <v>9.4060000000000006</v>
      </c>
      <c r="P190" s="54">
        <v>14.1</v>
      </c>
      <c r="Q190" s="54">
        <v>9.4060000000000006</v>
      </c>
      <c r="R190" s="54">
        <v>15.25</v>
      </c>
      <c r="S190" s="54">
        <v>9.4060000000000006</v>
      </c>
      <c r="T190" s="54">
        <v>14.68</v>
      </c>
      <c r="U190" s="54">
        <v>9.6809999999999992</v>
      </c>
      <c r="V190" s="54">
        <v>15.02</v>
      </c>
      <c r="W190" s="56">
        <v>9.6809999999999992</v>
      </c>
      <c r="X190" s="54">
        <v>15.05</v>
      </c>
      <c r="Y190" s="53">
        <v>9.6809999999999992</v>
      </c>
      <c r="Z190" s="53">
        <v>14.12</v>
      </c>
      <c r="AA190" s="54">
        <v>9.6809999999999992</v>
      </c>
      <c r="AB190" s="54">
        <v>13.45</v>
      </c>
      <c r="AC190" s="54">
        <v>9.6809999999999992</v>
      </c>
      <c r="AD190" s="54">
        <v>13.67</v>
      </c>
      <c r="AE190" s="54">
        <v>9.6809999999999992</v>
      </c>
      <c r="AF190" s="54">
        <v>13.42</v>
      </c>
    </row>
    <row r="191" spans="1:32" ht="15.75" customHeight="1">
      <c r="A191" s="54">
        <v>9.9260000000000002</v>
      </c>
      <c r="B191" s="54">
        <v>14.28</v>
      </c>
      <c r="C191" s="56">
        <v>9.9260000000000002</v>
      </c>
      <c r="D191" s="54">
        <v>13.82</v>
      </c>
      <c r="E191" s="54">
        <v>9.9260000000000002</v>
      </c>
      <c r="F191" s="54">
        <v>13.98</v>
      </c>
      <c r="G191" s="54">
        <v>9.9260000000000002</v>
      </c>
      <c r="H191" s="54">
        <v>14.23</v>
      </c>
      <c r="I191" s="54">
        <v>9.9260000000000002</v>
      </c>
      <c r="J191" s="54">
        <v>14.5</v>
      </c>
      <c r="K191" s="54">
        <v>9.6509999999999998</v>
      </c>
      <c r="L191" s="54">
        <v>15.22</v>
      </c>
      <c r="M191" s="54">
        <v>9.9260000000000002</v>
      </c>
      <c r="N191" s="54">
        <v>15.73</v>
      </c>
      <c r="O191" s="54">
        <v>9.6509999999999998</v>
      </c>
      <c r="P191" s="54">
        <v>14.63</v>
      </c>
      <c r="Q191" s="54">
        <v>9.6509999999999998</v>
      </c>
      <c r="R191" s="54">
        <v>15.77</v>
      </c>
      <c r="S191" s="54">
        <v>9.6509999999999998</v>
      </c>
      <c r="T191" s="54">
        <v>15.15</v>
      </c>
      <c r="U191" s="54">
        <v>9.9260000000000002</v>
      </c>
      <c r="V191" s="54">
        <v>15.48</v>
      </c>
      <c r="W191" s="56">
        <v>9.9260000000000002</v>
      </c>
      <c r="X191" s="54">
        <v>15.57</v>
      </c>
      <c r="Y191" s="53">
        <v>9.9260000000000002</v>
      </c>
      <c r="Z191" s="53">
        <v>14.5</v>
      </c>
      <c r="AA191" s="54">
        <v>9.9260000000000002</v>
      </c>
      <c r="AB191" s="54">
        <v>13.98</v>
      </c>
      <c r="AC191" s="54">
        <v>9.9260000000000002</v>
      </c>
      <c r="AD191" s="54">
        <v>14.18</v>
      </c>
      <c r="AE191" s="54">
        <v>9.9260000000000002</v>
      </c>
      <c r="AF191" s="54">
        <v>13.93</v>
      </c>
    </row>
    <row r="192" spans="1:32" ht="15.75" customHeight="1">
      <c r="A192" s="54">
        <v>4.1840000000000002</v>
      </c>
      <c r="B192" s="54">
        <v>10.28</v>
      </c>
      <c r="C192" s="56">
        <v>4.1840000000000002</v>
      </c>
      <c r="D192" s="54">
        <v>8.5299999999999994</v>
      </c>
      <c r="E192" s="54">
        <v>4.1840000000000002</v>
      </c>
      <c r="F192" s="54">
        <v>8.92</v>
      </c>
      <c r="G192" s="54">
        <v>4.1840000000000002</v>
      </c>
      <c r="H192" s="54">
        <v>8.8000000000000007</v>
      </c>
      <c r="I192" s="54">
        <v>4.1840000000000002</v>
      </c>
      <c r="J192" s="54">
        <v>9.0500000000000007</v>
      </c>
      <c r="K192" s="54">
        <v>4.1840000000000002</v>
      </c>
      <c r="L192" s="54">
        <v>8.9</v>
      </c>
      <c r="M192" s="54">
        <v>4.1840000000000002</v>
      </c>
      <c r="N192" s="54">
        <v>9.0299999999999994</v>
      </c>
      <c r="O192" s="54">
        <v>4.1840000000000002</v>
      </c>
      <c r="P192" s="54">
        <v>9.02</v>
      </c>
      <c r="Q192" s="54">
        <v>4.1840000000000002</v>
      </c>
      <c r="R192" s="54">
        <v>9.52</v>
      </c>
      <c r="S192" s="54">
        <v>4.1840000000000002</v>
      </c>
      <c r="T192" s="54">
        <v>8.82</v>
      </c>
      <c r="U192" s="54">
        <v>4.1840000000000002</v>
      </c>
      <c r="V192" s="54">
        <v>8.6</v>
      </c>
      <c r="W192" s="56">
        <v>4.1840000000000002</v>
      </c>
      <c r="X192" s="54">
        <v>8.85</v>
      </c>
      <c r="Y192" s="53">
        <v>4.1840000000000002</v>
      </c>
      <c r="Z192" s="53">
        <v>9.23</v>
      </c>
      <c r="AA192" s="54">
        <v>4.1840000000000002</v>
      </c>
      <c r="AB192" s="54">
        <v>8.5</v>
      </c>
      <c r="AC192" s="54">
        <v>4.1840000000000002</v>
      </c>
      <c r="AD192" s="54">
        <v>8.4700000000000006</v>
      </c>
      <c r="AE192" s="54">
        <v>4.1840000000000002</v>
      </c>
      <c r="AF192" s="54">
        <v>8.1999999999999993</v>
      </c>
    </row>
    <row r="193" spans="1:32" ht="15.75" customHeight="1">
      <c r="A193" s="54">
        <v>3.476</v>
      </c>
      <c r="B193" s="54">
        <v>10.53</v>
      </c>
      <c r="C193" s="56">
        <v>3.476</v>
      </c>
      <c r="D193" s="54">
        <v>7.47</v>
      </c>
      <c r="E193" s="54">
        <v>3.476</v>
      </c>
      <c r="F193" s="54">
        <v>7.52</v>
      </c>
      <c r="G193" s="54">
        <v>3.476</v>
      </c>
      <c r="H193" s="54">
        <v>7.5</v>
      </c>
      <c r="I193" s="54">
        <v>3.476</v>
      </c>
      <c r="J193" s="54">
        <v>7.75</v>
      </c>
      <c r="K193" s="54">
        <v>3.476</v>
      </c>
      <c r="L193" s="54">
        <v>7.63</v>
      </c>
      <c r="M193" s="54">
        <v>3.476</v>
      </c>
      <c r="N193" s="54">
        <v>7.75</v>
      </c>
      <c r="O193" s="54">
        <v>3.476</v>
      </c>
      <c r="P193" s="54">
        <v>8.1999999999999993</v>
      </c>
      <c r="Q193" s="54">
        <v>3.476</v>
      </c>
      <c r="R193" s="54">
        <v>7.8</v>
      </c>
      <c r="S193" s="54">
        <v>3.476</v>
      </c>
      <c r="T193" s="54">
        <v>7.78</v>
      </c>
      <c r="U193" s="54">
        <v>3.476</v>
      </c>
      <c r="V193" s="54">
        <v>7.13</v>
      </c>
      <c r="W193" s="56">
        <v>3.476</v>
      </c>
      <c r="X193" s="54">
        <v>7.5</v>
      </c>
      <c r="Y193" s="53">
        <v>3.476</v>
      </c>
      <c r="Z193" s="53">
        <v>7.78</v>
      </c>
      <c r="AA193" s="54">
        <v>3.476</v>
      </c>
      <c r="AB193" s="54">
        <v>7.13</v>
      </c>
      <c r="AC193" s="54">
        <v>3.476</v>
      </c>
      <c r="AD193" s="54">
        <v>6.98</v>
      </c>
      <c r="AE193" s="54">
        <v>3.476</v>
      </c>
      <c r="AF193" s="54">
        <v>6.82</v>
      </c>
    </row>
    <row r="194" spans="1:32" ht="15.75" customHeight="1">
      <c r="A194" s="54">
        <v>7.5270000000000001</v>
      </c>
      <c r="B194" s="54">
        <v>10.95</v>
      </c>
      <c r="C194" s="56">
        <v>7.5270000000000001</v>
      </c>
      <c r="D194" s="54">
        <v>10.32</v>
      </c>
      <c r="E194" s="54">
        <v>7.5270000000000001</v>
      </c>
      <c r="F194" s="54">
        <v>10.25</v>
      </c>
      <c r="G194" s="54">
        <v>7.5270000000000001</v>
      </c>
      <c r="H194" s="54">
        <v>10.58</v>
      </c>
      <c r="I194" s="54">
        <v>7.5270000000000001</v>
      </c>
      <c r="J194" s="54">
        <v>10.92</v>
      </c>
      <c r="K194" s="54">
        <v>7.2519999999999998</v>
      </c>
      <c r="L194" s="54">
        <v>11.7</v>
      </c>
      <c r="M194" s="54">
        <v>7.2519999999999998</v>
      </c>
      <c r="N194" s="54">
        <v>12.4</v>
      </c>
      <c r="O194" s="54">
        <v>7.2519999999999998</v>
      </c>
      <c r="P194" s="54">
        <v>11.25</v>
      </c>
      <c r="Q194" s="54">
        <v>7.2519999999999998</v>
      </c>
      <c r="R194" s="54">
        <v>12.32</v>
      </c>
      <c r="S194" s="54">
        <v>7.2519999999999998</v>
      </c>
      <c r="T194" s="54">
        <v>11.73</v>
      </c>
      <c r="U194" s="54">
        <v>7.2519999999999998</v>
      </c>
      <c r="V194" s="54">
        <v>12.15</v>
      </c>
      <c r="W194" s="56">
        <v>7.5270000000000001</v>
      </c>
      <c r="X194" s="54">
        <v>12.05</v>
      </c>
      <c r="Y194" s="53">
        <v>7.5270000000000001</v>
      </c>
      <c r="Z194" s="53">
        <v>11.17</v>
      </c>
      <c r="AA194" s="54">
        <v>7.5270000000000001</v>
      </c>
      <c r="AB194" s="54">
        <v>10.38</v>
      </c>
      <c r="AC194" s="54">
        <v>7.5270000000000001</v>
      </c>
      <c r="AD194" s="54">
        <v>10.57</v>
      </c>
      <c r="AE194" s="54">
        <v>7.5270000000000001</v>
      </c>
      <c r="AF194" s="54">
        <v>10.3</v>
      </c>
    </row>
    <row r="195" spans="1:32" ht="15.75" customHeight="1">
      <c r="A195" s="54">
        <v>6.665</v>
      </c>
      <c r="B195" s="54">
        <v>9.65</v>
      </c>
      <c r="C195" s="56">
        <v>6.665</v>
      </c>
      <c r="D195" s="54">
        <v>9.02</v>
      </c>
      <c r="E195" s="54">
        <v>6.665</v>
      </c>
      <c r="F195" s="54">
        <v>8.9499999999999993</v>
      </c>
      <c r="G195" s="54">
        <v>6.665</v>
      </c>
      <c r="H195" s="54">
        <v>9.35</v>
      </c>
      <c r="I195" s="54">
        <v>6.665</v>
      </c>
      <c r="J195" s="54">
        <v>9.68</v>
      </c>
      <c r="K195" s="54">
        <v>6.665</v>
      </c>
      <c r="L195" s="54">
        <v>10.32</v>
      </c>
      <c r="M195" s="54">
        <v>6.39</v>
      </c>
      <c r="N195" s="54">
        <v>11.03</v>
      </c>
      <c r="O195" s="54">
        <v>6.39</v>
      </c>
      <c r="P195" s="54">
        <v>9.8800000000000008</v>
      </c>
      <c r="Q195" s="54">
        <v>6.39</v>
      </c>
      <c r="R195" s="54">
        <v>10.87</v>
      </c>
      <c r="S195" s="54">
        <v>6.39</v>
      </c>
      <c r="T195" s="54">
        <v>10.4</v>
      </c>
      <c r="U195" s="54">
        <v>6.39</v>
      </c>
      <c r="V195" s="54">
        <v>10.78</v>
      </c>
      <c r="W195" s="56">
        <v>6.665</v>
      </c>
      <c r="X195" s="54">
        <v>10.68</v>
      </c>
      <c r="Y195" s="53">
        <v>6.665</v>
      </c>
      <c r="Z195" s="53">
        <v>9.83</v>
      </c>
      <c r="AA195" s="54">
        <v>6.665</v>
      </c>
      <c r="AB195" s="54">
        <v>9.15</v>
      </c>
      <c r="AC195" s="54">
        <v>6.665</v>
      </c>
      <c r="AD195" s="54">
        <v>9.2200000000000006</v>
      </c>
      <c r="AE195" s="54">
        <v>6.665</v>
      </c>
      <c r="AF195" s="54">
        <v>8.92</v>
      </c>
    </row>
    <row r="196" spans="1:32" ht="15.75" customHeight="1">
      <c r="A196" s="54">
        <v>7.3010000000000002</v>
      </c>
      <c r="B196" s="54">
        <v>9.27</v>
      </c>
      <c r="C196" s="56">
        <v>7.3010000000000002</v>
      </c>
      <c r="D196" s="54">
        <v>8.8000000000000007</v>
      </c>
      <c r="E196" s="54">
        <v>7.3010000000000002</v>
      </c>
      <c r="F196" s="54">
        <v>9.9</v>
      </c>
      <c r="G196" s="54">
        <v>7.3010000000000002</v>
      </c>
      <c r="H196" s="54">
        <v>9.7200000000000006</v>
      </c>
      <c r="I196" s="54">
        <v>7.3010000000000002</v>
      </c>
      <c r="J196" s="54">
        <v>10.33</v>
      </c>
      <c r="K196" s="54">
        <v>7.3010000000000002</v>
      </c>
      <c r="L196" s="54">
        <v>10.43</v>
      </c>
      <c r="M196" s="54">
        <v>7.3010000000000002</v>
      </c>
      <c r="N196" s="54">
        <v>11.07</v>
      </c>
      <c r="O196" s="54">
        <v>7.3010000000000002</v>
      </c>
      <c r="P196" s="54">
        <v>10.6</v>
      </c>
      <c r="Q196" s="54">
        <v>7.0359999999999996</v>
      </c>
      <c r="R196" s="54">
        <v>12.52</v>
      </c>
      <c r="S196" s="54">
        <v>7.0359999999999996</v>
      </c>
      <c r="T196" s="54">
        <v>11.58</v>
      </c>
      <c r="U196" s="54">
        <v>7.3010000000000002</v>
      </c>
      <c r="V196" s="54">
        <v>11.75</v>
      </c>
      <c r="W196" s="56">
        <v>7.3010000000000002</v>
      </c>
      <c r="X196" s="54">
        <v>10.95</v>
      </c>
      <c r="Y196" s="53">
        <v>7.3010000000000002</v>
      </c>
      <c r="Z196" s="53">
        <v>10.199999999999999</v>
      </c>
      <c r="AA196" s="54">
        <v>7.3010000000000002</v>
      </c>
      <c r="AB196" s="54">
        <v>9.0500000000000007</v>
      </c>
      <c r="AC196" s="54">
        <v>7.3010000000000002</v>
      </c>
      <c r="AD196" s="54">
        <v>8.9700000000000006</v>
      </c>
      <c r="AE196" s="54">
        <v>7.3010000000000002</v>
      </c>
      <c r="AF196" s="54">
        <v>8.33</v>
      </c>
    </row>
    <row r="197" spans="1:32" ht="15.75" customHeight="1">
      <c r="A197" s="54">
        <v>7.3079999999999998</v>
      </c>
      <c r="B197" s="54">
        <v>8.8000000000000007</v>
      </c>
      <c r="C197" s="56">
        <v>7.3079999999999998</v>
      </c>
      <c r="D197" s="54">
        <v>8.58</v>
      </c>
      <c r="E197" s="54">
        <v>7.3079999999999998</v>
      </c>
      <c r="F197" s="54">
        <v>8.7799999999999994</v>
      </c>
      <c r="G197" s="54">
        <v>7.3079999999999998</v>
      </c>
      <c r="H197" s="54">
        <v>9.1300000000000008</v>
      </c>
      <c r="I197" s="54">
        <v>7.3079999999999998</v>
      </c>
      <c r="J197" s="54">
        <v>9.5</v>
      </c>
      <c r="K197" s="54">
        <v>7.3079999999999998</v>
      </c>
      <c r="L197" s="54">
        <v>10.18</v>
      </c>
      <c r="M197" s="54">
        <v>7.3079999999999998</v>
      </c>
      <c r="N197" s="54">
        <v>11.05</v>
      </c>
      <c r="O197" s="54">
        <v>7.3079999999999998</v>
      </c>
      <c r="P197" s="54">
        <v>10.53</v>
      </c>
      <c r="Q197" s="54">
        <v>7.0430000000000001</v>
      </c>
      <c r="R197" s="54">
        <v>11.65</v>
      </c>
      <c r="S197" s="54">
        <v>7.0430000000000001</v>
      </c>
      <c r="T197" s="54">
        <v>11.15</v>
      </c>
      <c r="U197" s="54">
        <v>7.3079999999999998</v>
      </c>
      <c r="V197" s="54">
        <v>11.55</v>
      </c>
      <c r="W197" s="56">
        <v>7.3079999999999998</v>
      </c>
      <c r="X197" s="54">
        <v>10.45</v>
      </c>
      <c r="Y197" s="53">
        <v>7.3079999999999998</v>
      </c>
      <c r="Z197" s="53">
        <v>9.7799999999999994</v>
      </c>
      <c r="AA197" s="54">
        <v>7.3079999999999998</v>
      </c>
      <c r="AB197" s="54">
        <v>9.0299999999999994</v>
      </c>
      <c r="AC197" s="54">
        <v>7.3079999999999998</v>
      </c>
      <c r="AD197" s="54">
        <v>8.85</v>
      </c>
      <c r="AE197" s="54">
        <v>7.3079999999999998</v>
      </c>
      <c r="AF197" s="54">
        <v>8.4499999999999993</v>
      </c>
    </row>
    <row r="198" spans="1:32" ht="15.75" customHeight="1">
      <c r="A198" s="54">
        <v>6.452</v>
      </c>
      <c r="B198" s="54">
        <v>14.5</v>
      </c>
      <c r="C198" s="56">
        <v>6.452</v>
      </c>
      <c r="D198" s="54">
        <v>11.53</v>
      </c>
      <c r="E198" s="54">
        <v>6.452</v>
      </c>
      <c r="F198" s="54">
        <v>11.85</v>
      </c>
      <c r="G198" s="54">
        <v>6.452</v>
      </c>
      <c r="H198" s="54">
        <v>11.73</v>
      </c>
      <c r="I198" s="54">
        <v>6.452</v>
      </c>
      <c r="J198" s="54">
        <v>12</v>
      </c>
      <c r="K198" s="54">
        <v>6.452</v>
      </c>
      <c r="L198" s="54">
        <v>12.02</v>
      </c>
      <c r="M198" s="54">
        <v>6.452</v>
      </c>
      <c r="N198" s="54">
        <v>12.37</v>
      </c>
      <c r="O198" s="54">
        <v>6.452</v>
      </c>
      <c r="P198" s="54">
        <v>12.42</v>
      </c>
      <c r="Q198" s="54">
        <v>6.452</v>
      </c>
      <c r="R198" s="54">
        <v>13.23</v>
      </c>
      <c r="S198" s="54">
        <v>6.452</v>
      </c>
      <c r="T198" s="54">
        <v>11.92</v>
      </c>
      <c r="U198" s="54">
        <v>6.452</v>
      </c>
      <c r="V198" s="54">
        <v>11.35</v>
      </c>
      <c r="W198" s="56">
        <v>6.452</v>
      </c>
      <c r="X198" s="54">
        <v>11.95</v>
      </c>
      <c r="Y198" s="53">
        <v>6.452</v>
      </c>
      <c r="Z198" s="53">
        <v>11.95</v>
      </c>
      <c r="AA198" s="54">
        <v>6.452</v>
      </c>
      <c r="AB198" s="54">
        <v>11.17</v>
      </c>
      <c r="AC198" s="54">
        <v>6.452</v>
      </c>
      <c r="AD198" s="54">
        <v>11.15</v>
      </c>
      <c r="AE198" s="54">
        <v>6.452</v>
      </c>
      <c r="AF198" s="54">
        <v>10.87</v>
      </c>
    </row>
    <row r="199" spans="1:32" ht="15.75" customHeight="1">
      <c r="A199" s="54">
        <v>6.1929999999999996</v>
      </c>
      <c r="B199" s="54">
        <v>14.28</v>
      </c>
      <c r="C199" s="56">
        <v>6.1929999999999996</v>
      </c>
      <c r="D199" s="54">
        <v>10.85</v>
      </c>
      <c r="E199" s="54">
        <v>6.1929999999999996</v>
      </c>
      <c r="F199" s="54">
        <v>11.33</v>
      </c>
      <c r="G199" s="54">
        <v>6.1929999999999996</v>
      </c>
      <c r="H199" s="54">
        <v>11.22</v>
      </c>
      <c r="I199" s="54">
        <v>6.1929999999999996</v>
      </c>
      <c r="J199" s="54">
        <v>11.5</v>
      </c>
      <c r="K199" s="54">
        <v>6.1929999999999996</v>
      </c>
      <c r="L199" s="54">
        <v>11.55</v>
      </c>
      <c r="M199" s="54">
        <v>6.1929999999999996</v>
      </c>
      <c r="N199" s="54">
        <v>11.67</v>
      </c>
      <c r="O199" s="54">
        <v>6.1929999999999996</v>
      </c>
      <c r="P199" s="54">
        <v>11.75</v>
      </c>
      <c r="Q199" s="54">
        <v>6.1929999999999996</v>
      </c>
      <c r="R199" s="54">
        <v>12.42</v>
      </c>
      <c r="S199" s="54">
        <v>6.1929999999999996</v>
      </c>
      <c r="T199" s="54">
        <v>11.47</v>
      </c>
      <c r="U199" s="54">
        <v>6.1929999999999996</v>
      </c>
      <c r="V199" s="54">
        <v>10.92</v>
      </c>
      <c r="W199" s="56">
        <v>6.1929999999999996</v>
      </c>
      <c r="X199" s="54">
        <v>11.45</v>
      </c>
      <c r="Y199" s="53">
        <v>6.1929999999999996</v>
      </c>
      <c r="Z199" s="53">
        <v>11.48</v>
      </c>
      <c r="AA199" s="54">
        <v>6.1929999999999996</v>
      </c>
      <c r="AB199" s="54">
        <v>10.65</v>
      </c>
      <c r="AC199" s="54">
        <v>6.1929999999999996</v>
      </c>
      <c r="AD199" s="54">
        <v>10.65</v>
      </c>
      <c r="AE199" s="54">
        <v>6.1929999999999996</v>
      </c>
      <c r="AF199" s="54">
        <v>10.32</v>
      </c>
    </row>
    <row r="200" spans="1:32" ht="15.75" customHeight="1">
      <c r="A200" s="54">
        <v>7.0330000000000004</v>
      </c>
      <c r="B200" s="54">
        <v>16.88</v>
      </c>
      <c r="C200" s="56">
        <v>7.0330000000000004</v>
      </c>
      <c r="D200" s="54">
        <v>12.95</v>
      </c>
      <c r="E200" s="54">
        <v>7.0330000000000004</v>
      </c>
      <c r="F200" s="54">
        <v>13.53</v>
      </c>
      <c r="G200" s="54">
        <v>7.0330000000000004</v>
      </c>
      <c r="H200" s="54">
        <v>13.33</v>
      </c>
      <c r="I200" s="54">
        <v>7.0330000000000004</v>
      </c>
      <c r="J200" s="54">
        <v>13.67</v>
      </c>
      <c r="K200" s="54">
        <v>7.0330000000000004</v>
      </c>
      <c r="L200" s="54">
        <v>13.7</v>
      </c>
      <c r="M200" s="54">
        <v>7.0330000000000004</v>
      </c>
      <c r="N200" s="54">
        <v>13.92</v>
      </c>
      <c r="O200" s="54">
        <v>7.0330000000000004</v>
      </c>
      <c r="P200" s="54">
        <v>13.82</v>
      </c>
      <c r="Q200" s="54">
        <v>7.0330000000000004</v>
      </c>
      <c r="R200" s="54">
        <v>15.1</v>
      </c>
      <c r="S200" s="54">
        <v>7.0330000000000004</v>
      </c>
      <c r="T200" s="54">
        <v>13.65</v>
      </c>
      <c r="U200" s="54">
        <v>7.0330000000000004</v>
      </c>
      <c r="V200" s="54">
        <v>12.97</v>
      </c>
      <c r="W200" s="56">
        <v>7.0330000000000004</v>
      </c>
      <c r="X200" s="54">
        <v>13.5</v>
      </c>
      <c r="Y200" s="53">
        <v>7.0330000000000004</v>
      </c>
      <c r="Z200" s="53">
        <v>13.47</v>
      </c>
      <c r="AA200" s="54">
        <v>7.0330000000000004</v>
      </c>
      <c r="AB200" s="54">
        <v>12.65</v>
      </c>
      <c r="AC200" s="54">
        <v>7.0330000000000004</v>
      </c>
      <c r="AD200" s="54">
        <v>12.6</v>
      </c>
      <c r="AE200" s="54">
        <v>7.0330000000000004</v>
      </c>
      <c r="AF200" s="54">
        <v>12.4</v>
      </c>
    </row>
    <row r="201" spans="1:32" ht="15.75" customHeight="1">
      <c r="A201" s="54">
        <v>6.5119999999999996</v>
      </c>
      <c r="B201" s="54">
        <v>14.9</v>
      </c>
      <c r="C201" s="56">
        <v>6.5119999999999996</v>
      </c>
      <c r="D201" s="54">
        <v>11.43</v>
      </c>
      <c r="E201" s="54">
        <v>6.5119999999999996</v>
      </c>
      <c r="F201" s="54">
        <v>11.83</v>
      </c>
      <c r="G201" s="54">
        <v>6.5119999999999996</v>
      </c>
      <c r="H201" s="54">
        <v>11.83</v>
      </c>
      <c r="I201" s="54">
        <v>6.5119999999999996</v>
      </c>
      <c r="J201" s="54">
        <v>12.07</v>
      </c>
      <c r="K201" s="54">
        <v>6.5119999999999996</v>
      </c>
      <c r="L201" s="54">
        <v>12.05</v>
      </c>
      <c r="M201" s="54">
        <v>6.5119999999999996</v>
      </c>
      <c r="N201" s="54">
        <v>12.53</v>
      </c>
      <c r="O201" s="54">
        <v>6.5119999999999996</v>
      </c>
      <c r="P201" s="54">
        <v>12.35</v>
      </c>
      <c r="Q201" s="54">
        <v>6.5119999999999996</v>
      </c>
      <c r="R201" s="54">
        <v>12.73</v>
      </c>
      <c r="S201" s="54">
        <v>6.5119999999999996</v>
      </c>
      <c r="T201" s="54">
        <v>11.87</v>
      </c>
      <c r="U201" s="54">
        <v>6.5119999999999996</v>
      </c>
      <c r="V201" s="54">
        <v>11.28</v>
      </c>
      <c r="W201" s="56">
        <v>6.5119999999999996</v>
      </c>
      <c r="X201" s="54">
        <v>11.88</v>
      </c>
      <c r="Y201" s="53">
        <v>6.5119999999999996</v>
      </c>
      <c r="Z201" s="53">
        <v>11.97</v>
      </c>
      <c r="AA201" s="54">
        <v>6.5119999999999996</v>
      </c>
      <c r="AB201" s="54">
        <v>11.13</v>
      </c>
      <c r="AC201" s="54">
        <v>6.5119999999999996</v>
      </c>
      <c r="AD201" s="54">
        <v>11.17</v>
      </c>
      <c r="AE201" s="54">
        <v>6.5119999999999996</v>
      </c>
      <c r="AF201" s="54">
        <v>10.75</v>
      </c>
    </row>
    <row r="202" spans="1:32" ht="15.75" customHeight="1">
      <c r="A202" s="54">
        <v>7.577</v>
      </c>
      <c r="B202" s="54">
        <v>17</v>
      </c>
      <c r="C202" s="56">
        <v>7.577</v>
      </c>
      <c r="D202" s="54">
        <v>13.47</v>
      </c>
      <c r="E202" s="54">
        <v>7.577</v>
      </c>
      <c r="F202" s="54">
        <v>13.83</v>
      </c>
      <c r="G202" s="54">
        <v>7.577</v>
      </c>
      <c r="H202" s="54">
        <v>13.8</v>
      </c>
      <c r="I202" s="54">
        <v>7.577</v>
      </c>
      <c r="J202" s="54">
        <v>14.2</v>
      </c>
      <c r="K202" s="54">
        <v>7.577</v>
      </c>
      <c r="L202" s="54">
        <v>14.07</v>
      </c>
      <c r="M202" s="54">
        <v>7.577</v>
      </c>
      <c r="N202" s="54">
        <v>14.67</v>
      </c>
      <c r="O202" s="54">
        <v>7.577</v>
      </c>
      <c r="P202" s="54">
        <v>14.53</v>
      </c>
      <c r="Q202" s="54">
        <v>7.577</v>
      </c>
      <c r="R202" s="54">
        <v>14.75</v>
      </c>
      <c r="S202" s="54">
        <v>7.577</v>
      </c>
      <c r="T202" s="54">
        <v>13.8</v>
      </c>
      <c r="U202" s="54">
        <v>7.577</v>
      </c>
      <c r="V202" s="54">
        <v>13.18</v>
      </c>
      <c r="W202" s="56">
        <v>7.577</v>
      </c>
      <c r="X202" s="54">
        <v>13.8</v>
      </c>
      <c r="Y202" s="53">
        <v>7.577</v>
      </c>
      <c r="Z202" s="53">
        <v>13.85</v>
      </c>
      <c r="AA202" s="54">
        <v>7.577</v>
      </c>
      <c r="AB202" s="54">
        <v>13.03</v>
      </c>
      <c r="AC202" s="54">
        <v>7.577</v>
      </c>
      <c r="AD202" s="54">
        <v>13.08</v>
      </c>
      <c r="AE202" s="54">
        <v>7.577</v>
      </c>
      <c r="AF202" s="54">
        <v>12.75</v>
      </c>
    </row>
    <row r="203" spans="1:32" ht="15.75" customHeight="1">
      <c r="A203" s="54">
        <v>10.387</v>
      </c>
      <c r="B203" s="54">
        <v>16.649999999999999</v>
      </c>
      <c r="C203" s="56">
        <v>8.2880000000000003</v>
      </c>
      <c r="D203" s="54">
        <v>14.22</v>
      </c>
      <c r="E203" s="54">
        <v>8.2880000000000003</v>
      </c>
      <c r="F203" s="54">
        <v>15.07</v>
      </c>
      <c r="G203" s="54">
        <v>8.2880000000000003</v>
      </c>
      <c r="H203" s="54">
        <v>14.87</v>
      </c>
      <c r="I203" s="54">
        <v>8.2880000000000003</v>
      </c>
      <c r="J203" s="54">
        <v>14.93</v>
      </c>
      <c r="K203" s="54">
        <v>8.2880000000000003</v>
      </c>
      <c r="L203" s="54">
        <v>15.03</v>
      </c>
      <c r="M203" s="54">
        <v>8.2880000000000003</v>
      </c>
      <c r="N203" s="54">
        <v>15.63</v>
      </c>
      <c r="O203" s="54">
        <v>8.2880000000000003</v>
      </c>
      <c r="P203" s="54">
        <v>15.42</v>
      </c>
      <c r="Q203" s="54">
        <v>8.2880000000000003</v>
      </c>
      <c r="R203" s="54">
        <v>15.92</v>
      </c>
      <c r="S203" s="54">
        <v>8.2880000000000003</v>
      </c>
      <c r="T203" s="54">
        <v>15</v>
      </c>
      <c r="U203" s="54">
        <v>8.2880000000000003</v>
      </c>
      <c r="V203" s="54">
        <v>14.1</v>
      </c>
      <c r="W203" s="56">
        <v>8.2880000000000003</v>
      </c>
      <c r="X203" s="54">
        <v>14.77</v>
      </c>
      <c r="Y203" s="53">
        <v>8.2880000000000003</v>
      </c>
      <c r="Z203" s="53">
        <v>14.87</v>
      </c>
      <c r="AA203" s="54">
        <v>8.2880000000000003</v>
      </c>
      <c r="AB203" s="54">
        <v>14.12</v>
      </c>
      <c r="AC203" s="54">
        <v>8.2880000000000003</v>
      </c>
      <c r="AD203" s="54">
        <v>14.17</v>
      </c>
      <c r="AE203" s="54">
        <v>8.2880000000000003</v>
      </c>
      <c r="AF203" s="54">
        <v>14.1</v>
      </c>
    </row>
    <row r="204" spans="1:32" ht="15.75" customHeight="1">
      <c r="A204" s="54">
        <v>7.1109999999999998</v>
      </c>
      <c r="B204" s="54">
        <v>16.100000000000001</v>
      </c>
      <c r="C204" s="56">
        <v>7.1109999999999998</v>
      </c>
      <c r="D204" s="54">
        <v>12.5</v>
      </c>
      <c r="E204" s="54">
        <v>7.1109999999999998</v>
      </c>
      <c r="F204" s="54">
        <v>12.75</v>
      </c>
      <c r="G204" s="54">
        <v>7.1109999999999998</v>
      </c>
      <c r="H204" s="54">
        <v>12.75</v>
      </c>
      <c r="I204" s="54">
        <v>7.1109999999999998</v>
      </c>
      <c r="J204" s="54">
        <v>12.93</v>
      </c>
      <c r="K204" s="54">
        <v>7.1109999999999998</v>
      </c>
      <c r="L204" s="54">
        <v>13.1</v>
      </c>
      <c r="M204" s="54">
        <v>7.1109999999999998</v>
      </c>
      <c r="N204" s="54">
        <v>13.4</v>
      </c>
      <c r="O204" s="54">
        <v>7.1109999999999998</v>
      </c>
      <c r="P204" s="54">
        <v>13.28</v>
      </c>
      <c r="Q204" s="54">
        <v>7.1109999999999998</v>
      </c>
      <c r="R204" s="54">
        <v>13.62</v>
      </c>
      <c r="S204" s="54">
        <v>7.1109999999999998</v>
      </c>
      <c r="T204" s="54">
        <v>12.65</v>
      </c>
      <c r="U204" s="54">
        <v>7.1109999999999998</v>
      </c>
      <c r="V204" s="54">
        <v>12.12</v>
      </c>
      <c r="W204" s="56">
        <v>7.1109999999999998</v>
      </c>
      <c r="X204" s="54">
        <v>12.72</v>
      </c>
      <c r="Y204" s="53">
        <v>7.1109999999999998</v>
      </c>
      <c r="Z204" s="53">
        <v>12.8</v>
      </c>
      <c r="AA204" s="54">
        <v>7.1109999999999998</v>
      </c>
      <c r="AB204" s="54">
        <v>12.03</v>
      </c>
      <c r="AC204" s="54">
        <v>7.1109999999999998</v>
      </c>
      <c r="AD204" s="54">
        <v>12.05</v>
      </c>
      <c r="AE204" s="54">
        <v>7.1109999999999998</v>
      </c>
      <c r="AF204" s="54">
        <v>11.62</v>
      </c>
    </row>
    <row r="205" spans="1:32" ht="15.75" customHeight="1">
      <c r="A205" s="54">
        <v>7.1580000000000004</v>
      </c>
      <c r="B205" s="54">
        <v>16.3</v>
      </c>
      <c r="C205" s="56">
        <v>7.1580000000000004</v>
      </c>
      <c r="D205" s="54">
        <v>12.63</v>
      </c>
      <c r="E205" s="54">
        <v>7.1580000000000004</v>
      </c>
      <c r="F205" s="54">
        <v>13.05</v>
      </c>
      <c r="G205" s="54">
        <v>7.1580000000000004</v>
      </c>
      <c r="H205" s="54">
        <v>13.37</v>
      </c>
      <c r="I205" s="54">
        <v>7.1580000000000004</v>
      </c>
      <c r="J205" s="54">
        <v>13.55</v>
      </c>
      <c r="K205" s="54">
        <v>7.1580000000000004</v>
      </c>
      <c r="L205" s="54">
        <v>13.38</v>
      </c>
      <c r="M205" s="54">
        <v>7.1580000000000004</v>
      </c>
      <c r="N205" s="54">
        <v>13.68</v>
      </c>
      <c r="O205" s="54">
        <v>7.1580000000000004</v>
      </c>
      <c r="P205" s="54">
        <v>13.6</v>
      </c>
      <c r="Q205" s="54">
        <v>7.1580000000000004</v>
      </c>
      <c r="R205" s="54">
        <v>14.1</v>
      </c>
      <c r="S205" s="54">
        <v>7.1580000000000004</v>
      </c>
      <c r="T205" s="54">
        <v>13.68</v>
      </c>
      <c r="U205" s="54">
        <v>7.1580000000000004</v>
      </c>
      <c r="V205" s="54">
        <v>12.5</v>
      </c>
      <c r="W205" s="56">
        <v>7.1580000000000004</v>
      </c>
      <c r="X205" s="54">
        <v>13.1</v>
      </c>
      <c r="Y205" s="53">
        <v>7.1580000000000004</v>
      </c>
      <c r="Z205" s="53">
        <v>13.25</v>
      </c>
      <c r="AA205" s="54">
        <v>7.1580000000000004</v>
      </c>
      <c r="AB205" s="54">
        <v>12.28</v>
      </c>
      <c r="AC205" s="54">
        <v>7.1580000000000004</v>
      </c>
      <c r="AD205" s="54">
        <v>12.32</v>
      </c>
      <c r="AE205" s="54">
        <v>7.1580000000000004</v>
      </c>
      <c r="AF205" s="54">
        <v>12.07</v>
      </c>
    </row>
    <row r="206" spans="1:32" ht="15.75" customHeight="1">
      <c r="A206" s="54">
        <v>5.5369999999999999</v>
      </c>
      <c r="B206" s="54">
        <v>7.1</v>
      </c>
      <c r="C206" s="56">
        <v>5.5369999999999999</v>
      </c>
      <c r="D206" s="54">
        <v>6.53</v>
      </c>
      <c r="E206" s="54">
        <v>5.5369999999999999</v>
      </c>
      <c r="F206" s="54">
        <v>6.87</v>
      </c>
      <c r="G206" s="54">
        <v>5.5369999999999999</v>
      </c>
      <c r="H206" s="54">
        <v>7.15</v>
      </c>
      <c r="I206" s="54">
        <v>5.5369999999999999</v>
      </c>
      <c r="J206" s="54">
        <v>7.18</v>
      </c>
      <c r="K206" s="54">
        <v>5.5369999999999999</v>
      </c>
      <c r="L206" s="54">
        <v>7.17</v>
      </c>
      <c r="M206" s="54">
        <v>5.5369999999999999</v>
      </c>
      <c r="N206" s="54">
        <v>7.53</v>
      </c>
      <c r="O206" s="54">
        <v>5.5369999999999999</v>
      </c>
      <c r="P206" s="54">
        <v>7.12</v>
      </c>
      <c r="Q206" s="54">
        <v>5.5369999999999999</v>
      </c>
      <c r="R206" s="54">
        <v>7.6</v>
      </c>
      <c r="S206" s="54">
        <v>5.5369999999999999</v>
      </c>
      <c r="T206" s="54">
        <v>7.28</v>
      </c>
      <c r="U206" s="54">
        <v>5.5369999999999999</v>
      </c>
      <c r="V206" s="54">
        <v>7.05</v>
      </c>
      <c r="W206" s="56">
        <v>5.5369999999999999</v>
      </c>
      <c r="X206" s="54">
        <v>7.47</v>
      </c>
      <c r="Y206" s="53">
        <v>5.5369999999999999</v>
      </c>
      <c r="Z206" s="53">
        <v>7.8</v>
      </c>
      <c r="AA206" s="54">
        <v>5.5369999999999999</v>
      </c>
      <c r="AB206" s="54">
        <v>7.13</v>
      </c>
      <c r="AC206" s="54">
        <v>5.5369999999999999</v>
      </c>
      <c r="AD206" s="54">
        <v>7.12</v>
      </c>
      <c r="AE206" s="54">
        <v>5.5369999999999999</v>
      </c>
      <c r="AF206" s="54">
        <v>6.75</v>
      </c>
    </row>
    <row r="207" spans="1:32" ht="15.75" customHeight="1">
      <c r="A207" s="54">
        <v>4.9619999999999997</v>
      </c>
      <c r="B207" s="54">
        <v>6.82</v>
      </c>
      <c r="C207" s="56">
        <v>4.9619999999999997</v>
      </c>
      <c r="D207" s="54">
        <v>6.45</v>
      </c>
      <c r="E207" s="54">
        <v>4.9619999999999997</v>
      </c>
      <c r="F207" s="54">
        <v>6.73</v>
      </c>
      <c r="G207" s="54">
        <v>4.9619999999999997</v>
      </c>
      <c r="H207" s="54">
        <v>6.93</v>
      </c>
      <c r="I207" s="54">
        <v>4.9619999999999997</v>
      </c>
      <c r="J207" s="54">
        <v>7.12</v>
      </c>
      <c r="K207" s="54">
        <v>4.9619999999999997</v>
      </c>
      <c r="L207" s="54">
        <v>7.02</v>
      </c>
      <c r="M207" s="54">
        <v>4.9619999999999997</v>
      </c>
      <c r="N207" s="54">
        <v>7.38</v>
      </c>
      <c r="O207" s="54">
        <v>4.9619999999999997</v>
      </c>
      <c r="P207" s="54">
        <v>7.07</v>
      </c>
      <c r="Q207" s="54">
        <v>4.9619999999999997</v>
      </c>
      <c r="R207" s="54">
        <v>7.57</v>
      </c>
      <c r="S207" s="54">
        <v>4.9619999999999997</v>
      </c>
      <c r="T207" s="54">
        <v>7.28</v>
      </c>
      <c r="U207" s="54">
        <v>4.9619999999999997</v>
      </c>
      <c r="V207" s="54">
        <v>7.05</v>
      </c>
      <c r="W207" s="56">
        <v>4.9619999999999997</v>
      </c>
      <c r="X207" s="54">
        <v>7.38</v>
      </c>
      <c r="Y207" s="53">
        <v>4.9619999999999997</v>
      </c>
      <c r="Z207" s="53">
        <v>7.63</v>
      </c>
      <c r="AA207" s="54">
        <v>4.9619999999999997</v>
      </c>
      <c r="AB207" s="54">
        <v>7</v>
      </c>
      <c r="AC207" s="54">
        <v>4.9619999999999997</v>
      </c>
      <c r="AD207" s="54">
        <v>6.95</v>
      </c>
      <c r="AE207" s="54">
        <v>4.9619999999999997</v>
      </c>
      <c r="AF207" s="54">
        <v>6.58</v>
      </c>
    </row>
    <row r="208" spans="1:32" ht="15.75" customHeight="1">
      <c r="A208" s="54">
        <v>5.54</v>
      </c>
      <c r="B208" s="54">
        <v>9.8800000000000008</v>
      </c>
      <c r="C208" s="56">
        <v>5.54</v>
      </c>
      <c r="D208" s="54">
        <v>9.6</v>
      </c>
      <c r="E208" s="54">
        <v>5.54</v>
      </c>
      <c r="F208" s="54">
        <v>9.5299999999999994</v>
      </c>
      <c r="G208" s="54">
        <v>5.54</v>
      </c>
      <c r="H208" s="54">
        <v>10.119999999999999</v>
      </c>
      <c r="I208" s="54">
        <v>5.54</v>
      </c>
      <c r="J208" s="54">
        <v>9.8699999999999992</v>
      </c>
      <c r="K208" s="54">
        <v>5.54</v>
      </c>
      <c r="L208" s="54">
        <v>10.28</v>
      </c>
      <c r="M208" s="54">
        <v>5.54</v>
      </c>
      <c r="N208" s="54">
        <v>10.35</v>
      </c>
      <c r="O208" s="54">
        <v>5.54</v>
      </c>
      <c r="P208" s="54">
        <v>9.77</v>
      </c>
      <c r="Q208" s="54">
        <v>5.54</v>
      </c>
      <c r="R208" s="54">
        <v>10.63</v>
      </c>
      <c r="S208" s="54">
        <v>5.54</v>
      </c>
      <c r="T208" s="54">
        <v>10.43</v>
      </c>
      <c r="U208" s="54">
        <v>5.54</v>
      </c>
      <c r="V208" s="54">
        <v>9.8699999999999992</v>
      </c>
      <c r="W208" s="56">
        <v>5.54</v>
      </c>
      <c r="X208" s="54">
        <v>10.35</v>
      </c>
      <c r="Y208" s="53">
        <v>5.54</v>
      </c>
      <c r="Z208" s="53">
        <v>10.8</v>
      </c>
      <c r="AA208" s="54">
        <v>5.54</v>
      </c>
      <c r="AB208" s="54">
        <v>9.6199999999999992</v>
      </c>
      <c r="AC208" s="54">
        <v>5.54</v>
      </c>
      <c r="AD208" s="54">
        <v>9.3000000000000007</v>
      </c>
      <c r="AE208" s="54">
        <v>5.54</v>
      </c>
      <c r="AF208" s="54">
        <v>9.2799999999999994</v>
      </c>
    </row>
    <row r="209" spans="1:32" ht="15.75" customHeight="1">
      <c r="A209" s="54">
        <v>5.7610000000000001</v>
      </c>
      <c r="B209" s="54">
        <v>9.17</v>
      </c>
      <c r="C209" s="56">
        <v>5.7610000000000001</v>
      </c>
      <c r="D209" s="54">
        <v>8.67</v>
      </c>
      <c r="E209" s="54">
        <v>5.7610000000000001</v>
      </c>
      <c r="F209" s="54">
        <v>8.9499999999999993</v>
      </c>
      <c r="G209" s="54">
        <v>5.7610000000000001</v>
      </c>
      <c r="H209" s="54">
        <v>9.17</v>
      </c>
      <c r="I209" s="54">
        <v>5.7610000000000001</v>
      </c>
      <c r="J209" s="54">
        <v>9.27</v>
      </c>
      <c r="K209" s="54">
        <v>5.7610000000000001</v>
      </c>
      <c r="L209" s="54">
        <v>9.58</v>
      </c>
      <c r="M209" s="54">
        <v>5.7610000000000001</v>
      </c>
      <c r="N209" s="54">
        <v>9.93</v>
      </c>
      <c r="O209" s="54">
        <v>5.7610000000000001</v>
      </c>
      <c r="P209" s="54">
        <v>9.23</v>
      </c>
      <c r="Q209" s="54">
        <v>5.7610000000000001</v>
      </c>
      <c r="R209" s="54">
        <v>9.8000000000000007</v>
      </c>
      <c r="S209" s="54">
        <v>5.7610000000000001</v>
      </c>
      <c r="T209" s="54">
        <v>9.5</v>
      </c>
      <c r="U209" s="54">
        <v>5.7610000000000001</v>
      </c>
      <c r="V209" s="54">
        <v>9.3000000000000007</v>
      </c>
      <c r="W209" s="56">
        <v>5.7610000000000001</v>
      </c>
      <c r="X209" s="54">
        <v>9.6300000000000008</v>
      </c>
      <c r="Y209" s="53">
        <v>5.7610000000000001</v>
      </c>
      <c r="Z209" s="53">
        <v>9.93</v>
      </c>
      <c r="AA209" s="54">
        <v>5.7610000000000001</v>
      </c>
      <c r="AB209" s="54">
        <v>9.1999999999999993</v>
      </c>
      <c r="AC209" s="54">
        <v>5.7610000000000001</v>
      </c>
      <c r="AD209" s="54">
        <v>9.1300000000000008</v>
      </c>
      <c r="AE209" s="54">
        <v>5.7610000000000001</v>
      </c>
      <c r="AF209" s="54">
        <v>8.58</v>
      </c>
    </row>
    <row r="210" spans="1:32" ht="15.75" customHeight="1">
      <c r="A210" s="54">
        <v>4.5579999999999998</v>
      </c>
      <c r="B210" s="54">
        <v>7.55</v>
      </c>
      <c r="C210" s="56">
        <v>4.5579999999999998</v>
      </c>
      <c r="D210" s="54">
        <v>7.32</v>
      </c>
      <c r="E210" s="54">
        <v>4.5579999999999998</v>
      </c>
      <c r="F210" s="54">
        <v>7.75</v>
      </c>
      <c r="G210" s="54">
        <v>4.5579999999999998</v>
      </c>
      <c r="H210" s="54">
        <v>8</v>
      </c>
      <c r="I210" s="54">
        <v>4.5579999999999998</v>
      </c>
      <c r="J210" s="54">
        <v>8.1999999999999993</v>
      </c>
      <c r="K210" s="54">
        <v>4.5579999999999998</v>
      </c>
      <c r="L210" s="54">
        <v>7.9</v>
      </c>
      <c r="M210" s="54">
        <v>4.5579999999999998</v>
      </c>
      <c r="N210" s="54">
        <v>8.25</v>
      </c>
      <c r="O210" s="54">
        <v>4.5579999999999998</v>
      </c>
      <c r="P210" s="54">
        <v>7.63</v>
      </c>
      <c r="Q210" s="54">
        <v>4.5579999999999998</v>
      </c>
      <c r="R210" s="54">
        <v>8.15</v>
      </c>
      <c r="S210" s="54">
        <v>4.5579999999999998</v>
      </c>
      <c r="T210" s="54">
        <v>7.7</v>
      </c>
      <c r="U210" s="54">
        <v>4.5579999999999998</v>
      </c>
      <c r="V210" s="54">
        <v>7.7</v>
      </c>
      <c r="W210" s="56">
        <v>4.5579999999999998</v>
      </c>
      <c r="X210" s="54">
        <v>7.92</v>
      </c>
      <c r="Y210" s="53">
        <v>4.5579999999999998</v>
      </c>
      <c r="Z210" s="53">
        <v>8.6</v>
      </c>
      <c r="AA210" s="54">
        <v>4.5579999999999998</v>
      </c>
      <c r="AB210" s="54">
        <v>7.9</v>
      </c>
      <c r="AC210" s="54">
        <v>4.5579999999999998</v>
      </c>
      <c r="AD210" s="54">
        <v>7.53</v>
      </c>
      <c r="AE210" s="54">
        <v>4.5579999999999998</v>
      </c>
      <c r="AF210" s="54">
        <v>7.4</v>
      </c>
    </row>
    <row r="211" spans="1:32" ht="15.75" customHeight="1">
      <c r="A211" s="54">
        <v>3.6219999999999999</v>
      </c>
      <c r="B211" s="54">
        <v>5.58</v>
      </c>
      <c r="C211" s="56">
        <v>3.6219999999999999</v>
      </c>
      <c r="D211" s="54">
        <v>5.65</v>
      </c>
      <c r="E211" s="54">
        <v>3.6219999999999999</v>
      </c>
      <c r="F211" s="54">
        <v>6</v>
      </c>
      <c r="G211" s="54">
        <v>3.6219999999999999</v>
      </c>
      <c r="H211" s="54">
        <v>6.25</v>
      </c>
      <c r="I211" s="54">
        <v>3.6219999999999999</v>
      </c>
      <c r="J211" s="54">
        <v>6.52</v>
      </c>
      <c r="K211" s="54">
        <v>3.6219999999999999</v>
      </c>
      <c r="L211" s="54">
        <v>6.18</v>
      </c>
      <c r="M211" s="54">
        <v>3.6219999999999999</v>
      </c>
      <c r="N211" s="54">
        <v>6.53</v>
      </c>
      <c r="O211" s="54">
        <v>3.6219999999999999</v>
      </c>
      <c r="P211" s="54">
        <v>5.97</v>
      </c>
      <c r="Q211" s="54">
        <v>3.6219999999999999</v>
      </c>
      <c r="R211" s="54">
        <v>6.27</v>
      </c>
      <c r="S211" s="54">
        <v>3.6219999999999999</v>
      </c>
      <c r="T211" s="54">
        <v>6.02</v>
      </c>
      <c r="U211" s="54">
        <v>3.6219999999999999</v>
      </c>
      <c r="V211" s="54">
        <v>5.98</v>
      </c>
      <c r="W211" s="56">
        <v>3.6219999999999999</v>
      </c>
      <c r="X211" s="54">
        <v>6.37</v>
      </c>
      <c r="Y211" s="53">
        <v>3.6219999999999999</v>
      </c>
      <c r="Z211" s="53">
        <v>6.85</v>
      </c>
      <c r="AA211" s="54">
        <v>3.6219999999999999</v>
      </c>
      <c r="AB211" s="54">
        <v>6.37</v>
      </c>
      <c r="AC211" s="54">
        <v>3.6219999999999999</v>
      </c>
      <c r="AD211" s="54">
        <v>5.92</v>
      </c>
      <c r="AE211" s="54">
        <v>3.6219999999999999</v>
      </c>
      <c r="AF211" s="54">
        <v>5.73</v>
      </c>
    </row>
    <row r="212" spans="1:32" ht="15.75" customHeight="1">
      <c r="A212" s="54">
        <v>5.65</v>
      </c>
      <c r="B212" s="54">
        <v>8.75</v>
      </c>
      <c r="C212" s="56">
        <v>5.65</v>
      </c>
      <c r="D212" s="54">
        <v>8.42</v>
      </c>
      <c r="E212" s="54">
        <v>5.65</v>
      </c>
      <c r="F212" s="54">
        <v>8.6199999999999992</v>
      </c>
      <c r="G212" s="54">
        <v>5.65</v>
      </c>
      <c r="H212" s="54">
        <v>8.8699999999999992</v>
      </c>
      <c r="I212" s="54">
        <v>5.65</v>
      </c>
      <c r="J212" s="54">
        <v>8.92</v>
      </c>
      <c r="K212" s="54">
        <v>5.65</v>
      </c>
      <c r="L212" s="54">
        <v>9.07</v>
      </c>
      <c r="M212" s="54">
        <v>5.65</v>
      </c>
      <c r="N212" s="54">
        <v>9.42</v>
      </c>
      <c r="O212" s="54">
        <v>5.65</v>
      </c>
      <c r="P212" s="54">
        <v>8.9499999999999993</v>
      </c>
      <c r="Q212" s="54">
        <v>5.65</v>
      </c>
      <c r="R212" s="54">
        <v>9.42</v>
      </c>
      <c r="S212" s="54">
        <v>5.65</v>
      </c>
      <c r="T212" s="54">
        <v>9.1300000000000008</v>
      </c>
      <c r="U212" s="54">
        <v>5.65</v>
      </c>
      <c r="V212" s="54">
        <v>8.9499999999999993</v>
      </c>
      <c r="W212" s="56">
        <v>5.65</v>
      </c>
      <c r="X212" s="54">
        <v>9.2200000000000006</v>
      </c>
      <c r="Y212" s="53">
        <v>5.65</v>
      </c>
      <c r="Z212" s="53">
        <v>9.57</v>
      </c>
      <c r="AA212" s="54">
        <v>5.65</v>
      </c>
      <c r="AB212" s="54">
        <v>8.82</v>
      </c>
      <c r="AC212" s="54">
        <v>5.65</v>
      </c>
      <c r="AD212" s="54">
        <v>8.75</v>
      </c>
      <c r="AE212" s="54">
        <v>5.65</v>
      </c>
      <c r="AF212" s="54">
        <v>8.4</v>
      </c>
    </row>
    <row r="335" spans="1:32" ht="15.75" customHeight="1">
      <c r="A335" s="49"/>
      <c r="B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AA335" s="49"/>
      <c r="AB335" s="49"/>
      <c r="AC335" s="49"/>
      <c r="AD335" s="49"/>
      <c r="AE335" s="49"/>
      <c r="AF335" s="49"/>
    </row>
    <row r="336" spans="1:32" ht="15.75" customHeight="1">
      <c r="A336" s="49"/>
      <c r="B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AA336" s="49"/>
      <c r="AB336" s="49"/>
      <c r="AC336" s="49"/>
      <c r="AD336" s="49"/>
      <c r="AE336" s="49"/>
      <c r="AF336" s="49"/>
    </row>
    <row r="337" spans="1:32" ht="15.75" customHeight="1">
      <c r="A337" s="49"/>
      <c r="B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AA337" s="49"/>
      <c r="AB337" s="49"/>
      <c r="AC337" s="49"/>
      <c r="AD337" s="49"/>
      <c r="AE337" s="49"/>
      <c r="AF337" s="49"/>
    </row>
    <row r="338" spans="1:32" ht="15.75" customHeight="1">
      <c r="A338" s="49"/>
      <c r="B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AA338" s="49"/>
      <c r="AB338" s="49"/>
      <c r="AC338" s="49"/>
      <c r="AD338" s="49"/>
      <c r="AE338" s="49"/>
      <c r="AF338" s="49"/>
    </row>
    <row r="339" spans="1:32" ht="15.75" customHeight="1">
      <c r="A339" s="49"/>
      <c r="B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AA339" s="49"/>
      <c r="AB339" s="49"/>
      <c r="AC339" s="49"/>
      <c r="AD339" s="49"/>
      <c r="AE339" s="49"/>
      <c r="AF339" s="49"/>
    </row>
    <row r="340" spans="1:32" ht="15.75" customHeight="1">
      <c r="A340" s="49"/>
      <c r="B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AA340" s="49"/>
      <c r="AB340" s="49"/>
      <c r="AC340" s="49"/>
      <c r="AD340" s="49"/>
      <c r="AE340" s="49"/>
      <c r="AF340" s="49"/>
    </row>
    <row r="341" spans="1:32" ht="15.75" customHeight="1">
      <c r="A341" s="49"/>
      <c r="B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AA341" s="49"/>
      <c r="AB341" s="49"/>
      <c r="AC341" s="49"/>
      <c r="AD341" s="49"/>
      <c r="AE341" s="49"/>
      <c r="AF341" s="49"/>
    </row>
    <row r="342" spans="1:32" ht="15.75" customHeight="1">
      <c r="A342" s="49"/>
      <c r="B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AA342" s="49"/>
      <c r="AB342" s="49"/>
      <c r="AC342" s="49"/>
      <c r="AD342" s="49"/>
      <c r="AE342" s="49"/>
      <c r="AF342" s="49"/>
    </row>
    <row r="343" spans="1:32" ht="15.75" customHeight="1">
      <c r="A343" s="49"/>
      <c r="B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AA343" s="49"/>
      <c r="AB343" s="49"/>
      <c r="AC343" s="49"/>
      <c r="AD343" s="49"/>
      <c r="AE343" s="49"/>
      <c r="AF343" s="49"/>
    </row>
    <row r="344" spans="1:32" ht="15.75" customHeight="1">
      <c r="A344" s="49"/>
      <c r="B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AA344" s="49"/>
      <c r="AB344" s="49"/>
      <c r="AC344" s="49"/>
      <c r="AD344" s="49"/>
      <c r="AE344" s="49"/>
      <c r="AF344" s="49"/>
    </row>
    <row r="345" spans="1:32" ht="15.75" customHeight="1">
      <c r="A345" s="49"/>
      <c r="B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AA345" s="49"/>
      <c r="AB345" s="49"/>
      <c r="AC345" s="49"/>
      <c r="AD345" s="49"/>
      <c r="AE345" s="49"/>
      <c r="AF345" s="49"/>
    </row>
    <row r="346" spans="1:32" ht="15.75" customHeight="1">
      <c r="A346" s="49"/>
      <c r="B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AA346" s="49"/>
      <c r="AB346" s="49"/>
      <c r="AC346" s="49"/>
      <c r="AD346" s="49"/>
      <c r="AE346" s="49"/>
      <c r="AF346" s="49"/>
    </row>
    <row r="347" spans="1:32" ht="15.75" customHeight="1">
      <c r="A347" s="49"/>
      <c r="B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AA347" s="49"/>
      <c r="AB347" s="49"/>
      <c r="AC347" s="49"/>
      <c r="AD347" s="49"/>
      <c r="AE347" s="49"/>
      <c r="AF347" s="49"/>
    </row>
    <row r="348" spans="1:32" ht="15.75" customHeight="1">
      <c r="A348" s="49"/>
      <c r="B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AA348" s="49"/>
      <c r="AB348" s="49"/>
      <c r="AC348" s="49"/>
      <c r="AD348" s="49"/>
      <c r="AE348" s="49"/>
      <c r="AF348" s="49"/>
    </row>
    <row r="349" spans="1:32" ht="15.75" customHeight="1">
      <c r="A349" s="49"/>
      <c r="B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AA349" s="49"/>
      <c r="AB349" s="49"/>
      <c r="AC349" s="49"/>
      <c r="AD349" s="49"/>
      <c r="AE349" s="49"/>
      <c r="AF349" s="49"/>
    </row>
    <row r="350" spans="1:32" ht="15.75" customHeight="1">
      <c r="A350" s="49"/>
      <c r="B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AA350" s="49"/>
      <c r="AB350" s="49"/>
      <c r="AC350" s="49"/>
      <c r="AD350" s="49"/>
      <c r="AE350" s="49"/>
      <c r="AF350" s="49"/>
    </row>
    <row r="351" spans="1:32" ht="15.75" customHeight="1">
      <c r="A351" s="49"/>
      <c r="B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AA351" s="49"/>
      <c r="AB351" s="49"/>
      <c r="AC351" s="49"/>
      <c r="AD351" s="49"/>
      <c r="AE351" s="49"/>
      <c r="AF351" s="49"/>
    </row>
    <row r="352" spans="1:32" ht="15.75" customHeight="1">
      <c r="A352" s="49"/>
      <c r="B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AA352" s="49"/>
      <c r="AB352" s="49"/>
      <c r="AC352" s="49"/>
      <c r="AD352" s="49"/>
      <c r="AE352" s="49"/>
      <c r="AF352" s="49"/>
    </row>
    <row r="353" spans="1:32" ht="15.75" customHeight="1">
      <c r="A353" s="49"/>
      <c r="B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AA353" s="49"/>
      <c r="AB353" s="49"/>
      <c r="AC353" s="49"/>
      <c r="AD353" s="49"/>
      <c r="AE353" s="49"/>
      <c r="AF353" s="49"/>
    </row>
    <row r="354" spans="1:32" ht="15.75" customHeight="1">
      <c r="A354" s="49"/>
      <c r="B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AA354" s="49"/>
      <c r="AB354" s="49"/>
      <c r="AC354" s="49"/>
      <c r="AD354" s="49"/>
      <c r="AE354" s="49"/>
      <c r="AF354" s="49"/>
    </row>
    <row r="355" spans="1:32" ht="15.75" customHeight="1">
      <c r="A355" s="49"/>
      <c r="B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AA355" s="49"/>
      <c r="AB355" s="49"/>
      <c r="AC355" s="49"/>
      <c r="AD355" s="49"/>
      <c r="AE355" s="49"/>
      <c r="AF355" s="49"/>
    </row>
    <row r="356" spans="1:32" ht="15.75" customHeight="1">
      <c r="A356" s="49"/>
      <c r="B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AA356" s="49"/>
      <c r="AB356" s="49"/>
      <c r="AC356" s="49"/>
      <c r="AD356" s="49"/>
      <c r="AE356" s="49"/>
      <c r="AF356" s="49"/>
    </row>
    <row r="357" spans="1:32" ht="15.75" customHeight="1">
      <c r="A357" s="49"/>
      <c r="B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AA357" s="49"/>
      <c r="AB357" s="49"/>
      <c r="AC357" s="49"/>
      <c r="AD357" s="49"/>
      <c r="AE357" s="49"/>
      <c r="AF357" s="49"/>
    </row>
    <row r="358" spans="1:32" ht="15.75" customHeight="1">
      <c r="A358" s="49"/>
      <c r="B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AA358" s="49"/>
      <c r="AB358" s="49"/>
      <c r="AC358" s="49"/>
      <c r="AD358" s="49"/>
      <c r="AE358" s="49"/>
      <c r="AF358" s="49"/>
    </row>
    <row r="359" spans="1:32" ht="15.75" customHeight="1">
      <c r="A359" s="49"/>
      <c r="B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AA359" s="49"/>
      <c r="AB359" s="49"/>
      <c r="AC359" s="49"/>
      <c r="AD359" s="49"/>
      <c r="AE359" s="49"/>
      <c r="AF359" s="49"/>
    </row>
    <row r="360" spans="1:32" ht="15.75" customHeight="1">
      <c r="A360" s="49"/>
      <c r="B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AA360" s="49"/>
      <c r="AB360" s="49"/>
      <c r="AC360" s="49"/>
      <c r="AD360" s="49"/>
      <c r="AE360" s="49"/>
      <c r="AF360" s="49"/>
    </row>
    <row r="361" spans="1:32" ht="15.75" customHeight="1">
      <c r="A361" s="49"/>
      <c r="B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AA361" s="49"/>
      <c r="AB361" s="49"/>
      <c r="AC361" s="49"/>
      <c r="AD361" s="49"/>
      <c r="AE361" s="49"/>
      <c r="AF361" s="49"/>
    </row>
    <row r="362" spans="1:32" ht="15.75" customHeight="1">
      <c r="A362" s="49"/>
      <c r="B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AA362" s="49"/>
      <c r="AB362" s="49"/>
      <c r="AC362" s="49"/>
      <c r="AD362" s="49"/>
      <c r="AE362" s="49"/>
      <c r="AF362" s="49"/>
    </row>
    <row r="363" spans="1:32" ht="15.75" customHeight="1">
      <c r="A363" s="49"/>
      <c r="B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AA363" s="49"/>
      <c r="AB363" s="49"/>
      <c r="AC363" s="49"/>
      <c r="AD363" s="49"/>
      <c r="AE363" s="49"/>
      <c r="AF363" s="49"/>
    </row>
    <row r="364" spans="1:32" ht="15.75" customHeight="1">
      <c r="A364" s="49"/>
      <c r="B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AA364" s="49"/>
      <c r="AB364" s="49"/>
      <c r="AC364" s="49"/>
      <c r="AD364" s="49"/>
      <c r="AE364" s="49"/>
      <c r="AF364" s="49"/>
    </row>
    <row r="365" spans="1:32" ht="15.75" customHeight="1">
      <c r="A365" s="49"/>
      <c r="B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AA365" s="49"/>
      <c r="AB365" s="49"/>
      <c r="AC365" s="49"/>
      <c r="AD365" s="49"/>
      <c r="AE365" s="49"/>
      <c r="AF365" s="49"/>
    </row>
    <row r="366" spans="1:32" ht="15.75" customHeight="1">
      <c r="A366" s="49"/>
      <c r="B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AA366" s="49"/>
      <c r="AB366" s="49"/>
      <c r="AC366" s="49"/>
      <c r="AD366" s="49"/>
      <c r="AE366" s="49"/>
      <c r="AF366" s="49"/>
    </row>
    <row r="367" spans="1:32" ht="15.75" customHeight="1">
      <c r="A367" s="49"/>
      <c r="B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AA367" s="49"/>
      <c r="AB367" s="49"/>
      <c r="AC367" s="49"/>
      <c r="AD367" s="49"/>
      <c r="AE367" s="49"/>
      <c r="AF367" s="49"/>
    </row>
    <row r="368" spans="1:32" ht="15.75" customHeight="1">
      <c r="A368" s="49"/>
      <c r="B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AA368" s="49"/>
      <c r="AB368" s="49"/>
      <c r="AC368" s="49"/>
      <c r="AD368" s="49"/>
      <c r="AE368" s="49"/>
      <c r="AF368" s="49"/>
    </row>
    <row r="369" spans="1:32" ht="15.75" customHeight="1">
      <c r="A369" s="49"/>
      <c r="B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AA369" s="49"/>
      <c r="AB369" s="49"/>
      <c r="AC369" s="49"/>
      <c r="AD369" s="49"/>
      <c r="AE369" s="49"/>
      <c r="AF369" s="49"/>
    </row>
    <row r="370" spans="1:32" ht="15.75" customHeight="1">
      <c r="A370" s="49"/>
      <c r="B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AA370" s="49"/>
      <c r="AB370" s="49"/>
      <c r="AC370" s="49"/>
      <c r="AD370" s="49"/>
      <c r="AE370" s="49"/>
      <c r="AF370" s="49"/>
    </row>
    <row r="371" spans="1:32" ht="15.75" customHeight="1">
      <c r="A371" s="49"/>
      <c r="B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AA371" s="49"/>
      <c r="AB371" s="49"/>
      <c r="AC371" s="49"/>
      <c r="AD371" s="49"/>
      <c r="AE371" s="49"/>
      <c r="AF371" s="49"/>
    </row>
    <row r="372" spans="1:32" ht="15.75" customHeight="1">
      <c r="A372" s="49"/>
      <c r="B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AA372" s="49"/>
      <c r="AB372" s="49"/>
      <c r="AC372" s="49"/>
      <c r="AD372" s="49"/>
      <c r="AE372" s="49"/>
      <c r="AF372" s="49"/>
    </row>
    <row r="373" spans="1:32" ht="15.75" customHeight="1">
      <c r="A373" s="49"/>
      <c r="B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AA373" s="49"/>
      <c r="AB373" s="49"/>
      <c r="AC373" s="49"/>
      <c r="AD373" s="49"/>
      <c r="AE373" s="49"/>
      <c r="AF373" s="49"/>
    </row>
    <row r="374" spans="1:32" ht="15.75" customHeight="1">
      <c r="A374" s="49"/>
      <c r="B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AA374" s="49"/>
      <c r="AB374" s="49"/>
      <c r="AC374" s="49"/>
      <c r="AD374" s="49"/>
      <c r="AE374" s="49"/>
      <c r="AF374" s="49"/>
    </row>
    <row r="375" spans="1:32" ht="15.75" customHeight="1">
      <c r="A375" s="49"/>
      <c r="B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AA375" s="49"/>
      <c r="AB375" s="49"/>
      <c r="AC375" s="49"/>
      <c r="AD375" s="49"/>
      <c r="AE375" s="49"/>
      <c r="AF375" s="49"/>
    </row>
    <row r="376" spans="1:32" ht="15.75" customHeight="1">
      <c r="A376" s="49"/>
      <c r="B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AA376" s="49"/>
      <c r="AB376" s="49"/>
      <c r="AC376" s="49"/>
      <c r="AD376" s="49"/>
      <c r="AE376" s="49"/>
      <c r="AF376" s="49"/>
    </row>
    <row r="377" spans="1:32" ht="15.75" customHeight="1">
      <c r="A377" s="49"/>
      <c r="B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AA377" s="49"/>
      <c r="AB377" s="49"/>
      <c r="AC377" s="49"/>
      <c r="AD377" s="49"/>
      <c r="AE377" s="49"/>
      <c r="AF377" s="49"/>
    </row>
    <row r="378" spans="1:32" ht="15.75" customHeight="1">
      <c r="A378" s="49"/>
      <c r="B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AA378" s="49"/>
      <c r="AB378" s="49"/>
      <c r="AC378" s="49"/>
      <c r="AD378" s="49"/>
      <c r="AE378" s="49"/>
      <c r="AF378" s="49"/>
    </row>
    <row r="379" spans="1:32" ht="15.75" customHeight="1">
      <c r="A379" s="49"/>
      <c r="B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AA379" s="49"/>
      <c r="AB379" s="49"/>
      <c r="AC379" s="49"/>
      <c r="AD379" s="49"/>
      <c r="AE379" s="49"/>
      <c r="AF379" s="49"/>
    </row>
    <row r="380" spans="1:32" ht="15.75" customHeight="1">
      <c r="A380" s="49"/>
      <c r="B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AA380" s="49"/>
      <c r="AB380" s="49"/>
      <c r="AC380" s="49"/>
      <c r="AD380" s="49"/>
      <c r="AE380" s="49"/>
      <c r="AF380" s="49"/>
    </row>
    <row r="381" spans="1:32" ht="15.75" customHeight="1">
      <c r="A381" s="49"/>
      <c r="B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AA381" s="49"/>
      <c r="AB381" s="49"/>
      <c r="AC381" s="49"/>
      <c r="AD381" s="49"/>
      <c r="AE381" s="49"/>
      <c r="AF381" s="49"/>
    </row>
    <row r="382" spans="1:32" ht="15.75" customHeight="1">
      <c r="A382" s="49"/>
      <c r="B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AA382" s="49"/>
      <c r="AB382" s="49"/>
      <c r="AC382" s="49"/>
      <c r="AD382" s="49"/>
      <c r="AE382" s="49"/>
      <c r="AF382" s="49"/>
    </row>
    <row r="383" spans="1:32" ht="15.75" customHeight="1">
      <c r="A383" s="49"/>
      <c r="B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AA383" s="49"/>
      <c r="AB383" s="49"/>
      <c r="AC383" s="49"/>
      <c r="AD383" s="49"/>
      <c r="AE383" s="49"/>
      <c r="AF383" s="49"/>
    </row>
    <row r="384" spans="1:32" ht="15.75" customHeight="1">
      <c r="A384" s="49"/>
      <c r="B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AA384" s="49"/>
      <c r="AB384" s="49"/>
      <c r="AC384" s="49"/>
      <c r="AD384" s="49"/>
      <c r="AE384" s="49"/>
      <c r="AF384" s="49"/>
    </row>
    <row r="385" spans="1:32" ht="15.75" customHeight="1">
      <c r="A385" s="49"/>
      <c r="B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AA385" s="49"/>
      <c r="AB385" s="49"/>
      <c r="AC385" s="49"/>
      <c r="AD385" s="49"/>
      <c r="AE385" s="49"/>
      <c r="AF385" s="49"/>
    </row>
    <row r="386" spans="1:32" ht="15.75" customHeight="1">
      <c r="A386" s="49"/>
      <c r="B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AA386" s="49"/>
      <c r="AB386" s="49"/>
      <c r="AC386" s="49"/>
      <c r="AD386" s="49"/>
      <c r="AE386" s="49"/>
      <c r="AF386" s="49"/>
    </row>
    <row r="387" spans="1:32" ht="15.75" customHeight="1">
      <c r="A387" s="49"/>
      <c r="B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AA387" s="49"/>
      <c r="AB387" s="49"/>
      <c r="AC387" s="49"/>
      <c r="AD387" s="49"/>
      <c r="AE387" s="49"/>
      <c r="AF387" s="49"/>
    </row>
    <row r="388" spans="1:32" ht="15.75" customHeight="1">
      <c r="A388" s="49"/>
      <c r="B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AA388" s="49"/>
      <c r="AB388" s="49"/>
      <c r="AC388" s="49"/>
      <c r="AD388" s="49"/>
      <c r="AE388" s="49"/>
      <c r="AF388" s="49"/>
    </row>
    <row r="389" spans="1:32" ht="15.75" customHeight="1">
      <c r="A389" s="49"/>
      <c r="B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AA389" s="49"/>
      <c r="AB389" s="49"/>
      <c r="AC389" s="49"/>
      <c r="AD389" s="49"/>
      <c r="AE389" s="49"/>
      <c r="AF389" s="49"/>
    </row>
    <row r="390" spans="1:32" ht="15.75" customHeight="1">
      <c r="A390" s="49"/>
      <c r="B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AA390" s="49"/>
      <c r="AB390" s="49"/>
      <c r="AC390" s="49"/>
      <c r="AD390" s="49"/>
      <c r="AE390" s="49"/>
      <c r="AF390" s="49"/>
    </row>
    <row r="391" spans="1:32" ht="15.75" customHeight="1">
      <c r="A391" s="49"/>
      <c r="B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AA391" s="49"/>
      <c r="AB391" s="49"/>
      <c r="AC391" s="49"/>
      <c r="AD391" s="49"/>
      <c r="AE391" s="49"/>
      <c r="AF391" s="49"/>
    </row>
    <row r="392" spans="1:32" ht="15.75" customHeight="1">
      <c r="A392" s="49"/>
      <c r="B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AA392" s="49"/>
      <c r="AB392" s="49"/>
      <c r="AC392" s="49"/>
      <c r="AD392" s="49"/>
      <c r="AE392" s="49"/>
      <c r="AF392" s="49"/>
    </row>
    <row r="393" spans="1:32" ht="15.75" customHeight="1">
      <c r="A393" s="49"/>
      <c r="B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AA393" s="49"/>
      <c r="AB393" s="49"/>
      <c r="AC393" s="49"/>
      <c r="AD393" s="49"/>
      <c r="AE393" s="49"/>
      <c r="AF393" s="49"/>
    </row>
    <row r="394" spans="1:32" ht="15.75" customHeight="1">
      <c r="A394" s="49"/>
      <c r="B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AA394" s="49"/>
      <c r="AB394" s="49"/>
      <c r="AC394" s="49"/>
      <c r="AD394" s="49"/>
      <c r="AE394" s="49"/>
      <c r="AF394" s="49"/>
    </row>
    <row r="395" spans="1:32" ht="15.75" customHeight="1">
      <c r="A395" s="49"/>
      <c r="B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AA395" s="49"/>
      <c r="AB395" s="49"/>
      <c r="AC395" s="49"/>
      <c r="AD395" s="49"/>
      <c r="AE395" s="49"/>
      <c r="AF395" s="49"/>
    </row>
    <row r="396" spans="1:32" ht="15.75" customHeight="1">
      <c r="A396" s="49"/>
      <c r="B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AA396" s="49"/>
      <c r="AB396" s="49"/>
      <c r="AC396" s="49"/>
      <c r="AD396" s="49"/>
      <c r="AE396" s="49"/>
      <c r="AF396" s="49"/>
    </row>
    <row r="397" spans="1:32" ht="15.75" customHeight="1">
      <c r="A397" s="49"/>
      <c r="B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AA397" s="49"/>
      <c r="AB397" s="49"/>
      <c r="AC397" s="49"/>
      <c r="AD397" s="49"/>
      <c r="AE397" s="49"/>
      <c r="AF397" s="49"/>
    </row>
    <row r="398" spans="1:32" ht="15.75" customHeight="1">
      <c r="A398" s="49"/>
      <c r="B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AA398" s="49"/>
      <c r="AB398" s="49"/>
      <c r="AC398" s="49"/>
      <c r="AD398" s="49"/>
      <c r="AE398" s="49"/>
      <c r="AF398" s="49"/>
    </row>
    <row r="399" spans="1:32" ht="15.75" customHeight="1">
      <c r="A399" s="49"/>
      <c r="B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AA399" s="49"/>
      <c r="AB399" s="49"/>
      <c r="AC399" s="49"/>
      <c r="AD399" s="49"/>
      <c r="AE399" s="49"/>
      <c r="AF399" s="49"/>
    </row>
    <row r="400" spans="1:32" ht="15.75" customHeight="1">
      <c r="A400" s="49"/>
      <c r="B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AA400" s="49"/>
      <c r="AB400" s="49"/>
      <c r="AC400" s="49"/>
      <c r="AD400" s="49"/>
      <c r="AE400" s="49"/>
      <c r="AF400" s="49"/>
    </row>
    <row r="401" spans="1:32" ht="15.75" customHeight="1">
      <c r="A401" s="49"/>
      <c r="B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AA401" s="49"/>
      <c r="AB401" s="49"/>
      <c r="AC401" s="49"/>
      <c r="AD401" s="49"/>
      <c r="AE401" s="49"/>
      <c r="AF401" s="49"/>
    </row>
    <row r="402" spans="1:32" ht="15.75" customHeight="1">
      <c r="A402" s="49"/>
      <c r="B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AA402" s="49"/>
      <c r="AB402" s="49"/>
      <c r="AC402" s="49"/>
      <c r="AD402" s="49"/>
      <c r="AE402" s="49"/>
      <c r="AF402" s="49"/>
    </row>
    <row r="403" spans="1:32" ht="15.75" customHeight="1">
      <c r="A403" s="49"/>
      <c r="B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AA403" s="49"/>
      <c r="AB403" s="49"/>
      <c r="AC403" s="49"/>
      <c r="AD403" s="49"/>
      <c r="AE403" s="49"/>
      <c r="AF403" s="49"/>
    </row>
    <row r="404" spans="1:32" ht="15.75" customHeight="1">
      <c r="A404" s="49"/>
      <c r="B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AA404" s="49"/>
      <c r="AB404" s="49"/>
      <c r="AC404" s="49"/>
      <c r="AD404" s="49"/>
      <c r="AE404" s="49"/>
      <c r="AF404" s="49"/>
    </row>
    <row r="405" spans="1:32" ht="15.75" customHeight="1">
      <c r="A405" s="49"/>
      <c r="B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AA405" s="49"/>
      <c r="AB405" s="49"/>
      <c r="AC405" s="49"/>
      <c r="AD405" s="49"/>
      <c r="AE405" s="49"/>
      <c r="AF405" s="49"/>
    </row>
    <row r="406" spans="1:32" ht="15.75" customHeight="1">
      <c r="A406" s="49"/>
      <c r="B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AA406" s="49"/>
      <c r="AB406" s="49"/>
      <c r="AC406" s="49"/>
      <c r="AD406" s="49"/>
      <c r="AE406" s="49"/>
      <c r="AF406" s="49"/>
    </row>
    <row r="407" spans="1:32" ht="15.75" customHeight="1">
      <c r="A407" s="49"/>
      <c r="B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AA407" s="49"/>
      <c r="AB407" s="49"/>
      <c r="AC407" s="49"/>
      <c r="AD407" s="49"/>
      <c r="AE407" s="49"/>
      <c r="AF407" s="49"/>
    </row>
    <row r="408" spans="1:32" ht="15.75" customHeight="1">
      <c r="A408" s="49"/>
      <c r="B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AA408" s="49"/>
      <c r="AB408" s="49"/>
      <c r="AC408" s="49"/>
      <c r="AD408" s="49"/>
      <c r="AE408" s="49"/>
      <c r="AF408" s="49"/>
    </row>
    <row r="409" spans="1:32" ht="15.75" customHeight="1">
      <c r="A409" s="49"/>
      <c r="B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AA409" s="49"/>
      <c r="AB409" s="49"/>
      <c r="AC409" s="49"/>
      <c r="AD409" s="49"/>
      <c r="AE409" s="49"/>
      <c r="AF409" s="49"/>
    </row>
    <row r="410" spans="1:32" ht="15.75" customHeight="1">
      <c r="A410" s="49"/>
      <c r="B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AA410" s="49"/>
      <c r="AB410" s="49"/>
      <c r="AC410" s="49"/>
      <c r="AD410" s="49"/>
      <c r="AE410" s="49"/>
      <c r="AF410" s="49"/>
    </row>
    <row r="411" spans="1:32" ht="15.75" customHeight="1">
      <c r="A411" s="49"/>
      <c r="B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AA411" s="49"/>
      <c r="AB411" s="49"/>
      <c r="AC411" s="49"/>
      <c r="AD411" s="49"/>
      <c r="AE411" s="49"/>
      <c r="AF411" s="49"/>
    </row>
    <row r="412" spans="1:32" ht="15.75" customHeight="1">
      <c r="A412" s="49"/>
      <c r="B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AA412" s="49"/>
      <c r="AB412" s="49"/>
      <c r="AC412" s="49"/>
      <c r="AD412" s="49"/>
      <c r="AE412" s="49"/>
      <c r="AF412" s="49"/>
    </row>
    <row r="413" spans="1:32" ht="15.75" customHeight="1">
      <c r="A413" s="49"/>
      <c r="B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AA413" s="49"/>
      <c r="AB413" s="49"/>
      <c r="AC413" s="49"/>
      <c r="AD413" s="49"/>
      <c r="AE413" s="49"/>
      <c r="AF413" s="49"/>
    </row>
    <row r="414" spans="1:32" ht="15.75" customHeight="1">
      <c r="A414" s="49"/>
      <c r="B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AA414" s="49"/>
      <c r="AB414" s="49"/>
      <c r="AC414" s="49"/>
      <c r="AD414" s="49"/>
      <c r="AE414" s="49"/>
      <c r="AF414" s="49"/>
    </row>
    <row r="415" spans="1:32" ht="15.75" customHeight="1">
      <c r="A415" s="49"/>
      <c r="B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AA415" s="49"/>
      <c r="AB415" s="49"/>
      <c r="AC415" s="49"/>
      <c r="AD415" s="49"/>
      <c r="AE415" s="49"/>
      <c r="AF415" s="49"/>
    </row>
    <row r="416" spans="1:32" ht="15.75" customHeight="1">
      <c r="A416" s="49"/>
      <c r="B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AA416" s="49"/>
      <c r="AB416" s="49"/>
      <c r="AC416" s="49"/>
      <c r="AD416" s="49"/>
      <c r="AE416" s="49"/>
      <c r="AF416" s="49"/>
    </row>
    <row r="417" spans="1:32" ht="15.75" customHeight="1">
      <c r="A417" s="49"/>
      <c r="B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AA417" s="49"/>
      <c r="AB417" s="49"/>
      <c r="AC417" s="49"/>
      <c r="AD417" s="49"/>
      <c r="AE417" s="49"/>
      <c r="AF417" s="49"/>
    </row>
    <row r="418" spans="1:32" ht="15.75" customHeight="1">
      <c r="A418" s="49"/>
      <c r="B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AA418" s="49"/>
      <c r="AB418" s="49"/>
      <c r="AC418" s="49"/>
      <c r="AD418" s="49"/>
      <c r="AE418" s="49"/>
      <c r="AF418" s="49"/>
    </row>
    <row r="419" spans="1:32" ht="15.75" customHeight="1">
      <c r="A419" s="49"/>
      <c r="B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AA419" s="49"/>
      <c r="AB419" s="49"/>
      <c r="AC419" s="49"/>
      <c r="AD419" s="49"/>
      <c r="AE419" s="49"/>
      <c r="AF419" s="49"/>
    </row>
    <row r="420" spans="1:32" ht="15.75" customHeight="1">
      <c r="A420" s="49"/>
      <c r="B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AA420" s="49"/>
      <c r="AB420" s="49"/>
      <c r="AC420" s="49"/>
      <c r="AD420" s="49"/>
      <c r="AE420" s="49"/>
      <c r="AF420" s="49"/>
    </row>
    <row r="421" spans="1:32" ht="15.75" customHeight="1">
      <c r="A421" s="49"/>
      <c r="B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AA421" s="49"/>
      <c r="AB421" s="49"/>
      <c r="AC421" s="49"/>
      <c r="AD421" s="49"/>
      <c r="AE421" s="49"/>
      <c r="AF421" s="49"/>
    </row>
    <row r="422" spans="1:32" ht="15.75" customHeight="1">
      <c r="A422" s="49"/>
      <c r="B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AA422" s="49"/>
      <c r="AB422" s="49"/>
      <c r="AC422" s="49"/>
      <c r="AD422" s="49"/>
      <c r="AE422" s="49"/>
      <c r="AF422" s="49"/>
    </row>
    <row r="423" spans="1:32" ht="15.75" customHeight="1">
      <c r="A423" s="49"/>
      <c r="B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AA423" s="49"/>
      <c r="AB423" s="49"/>
      <c r="AC423" s="49"/>
      <c r="AD423" s="49"/>
      <c r="AE423" s="49"/>
      <c r="AF423" s="49"/>
    </row>
    <row r="424" spans="1:32" ht="15.75" customHeight="1">
      <c r="A424" s="49"/>
      <c r="B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AA424" s="49"/>
      <c r="AB424" s="49"/>
      <c r="AC424" s="49"/>
      <c r="AD424" s="49"/>
      <c r="AE424" s="49"/>
      <c r="AF424" s="49"/>
    </row>
    <row r="425" spans="1:32" ht="15.75" customHeight="1">
      <c r="A425" s="49"/>
      <c r="B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AA425" s="49"/>
      <c r="AB425" s="49"/>
      <c r="AC425" s="49"/>
      <c r="AD425" s="49"/>
      <c r="AE425" s="49"/>
      <c r="AF425" s="49"/>
    </row>
    <row r="426" spans="1:32" ht="15.75" customHeight="1">
      <c r="A426" s="49"/>
      <c r="B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AA426" s="49"/>
      <c r="AB426" s="49"/>
      <c r="AC426" s="49"/>
      <c r="AD426" s="49"/>
      <c r="AE426" s="49"/>
      <c r="AF426" s="49"/>
    </row>
    <row r="427" spans="1:32" ht="15.75" customHeight="1">
      <c r="A427" s="49"/>
      <c r="B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AA427" s="49"/>
      <c r="AB427" s="49"/>
      <c r="AC427" s="49"/>
      <c r="AD427" s="49"/>
      <c r="AE427" s="49"/>
      <c r="AF427" s="49"/>
    </row>
    <row r="428" spans="1:32" ht="15.75" customHeight="1">
      <c r="A428" s="49"/>
      <c r="B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AA428" s="49"/>
      <c r="AB428" s="49"/>
      <c r="AC428" s="49"/>
      <c r="AD428" s="49"/>
      <c r="AE428" s="49"/>
      <c r="AF428" s="49"/>
    </row>
    <row r="429" spans="1:32" ht="15.75" customHeight="1">
      <c r="A429" s="49"/>
      <c r="B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AA429" s="49"/>
      <c r="AB429" s="49"/>
      <c r="AC429" s="49"/>
      <c r="AD429" s="49"/>
      <c r="AE429" s="49"/>
      <c r="AF429" s="49"/>
    </row>
    <row r="430" spans="1:32" ht="15.75" customHeight="1">
      <c r="A430" s="49"/>
      <c r="B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AA430" s="49"/>
      <c r="AB430" s="49"/>
      <c r="AC430" s="49"/>
      <c r="AD430" s="49"/>
      <c r="AE430" s="49"/>
      <c r="AF430" s="49"/>
    </row>
    <row r="431" spans="1:32" ht="15.75" customHeight="1">
      <c r="A431" s="49"/>
      <c r="B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AA431" s="49"/>
      <c r="AB431" s="49"/>
      <c r="AC431" s="49"/>
      <c r="AD431" s="49"/>
      <c r="AE431" s="49"/>
      <c r="AF431" s="49"/>
    </row>
    <row r="432" spans="1:32" ht="15.75" customHeight="1">
      <c r="A432" s="49"/>
      <c r="B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AA432" s="49"/>
      <c r="AB432" s="49"/>
      <c r="AC432" s="49"/>
      <c r="AD432" s="49"/>
      <c r="AE432" s="49"/>
      <c r="AF432" s="49"/>
    </row>
    <row r="433" spans="1:32" ht="15.75" customHeight="1">
      <c r="A433" s="49"/>
      <c r="B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AA433" s="49"/>
      <c r="AB433" s="49"/>
      <c r="AC433" s="49"/>
      <c r="AD433" s="49"/>
      <c r="AE433" s="49"/>
      <c r="AF433" s="49"/>
    </row>
    <row r="434" spans="1:32" ht="15.75" customHeight="1">
      <c r="A434" s="49"/>
      <c r="B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AA434" s="49"/>
      <c r="AB434" s="49"/>
      <c r="AC434" s="49"/>
      <c r="AD434" s="49"/>
      <c r="AE434" s="49"/>
      <c r="AF434" s="49"/>
    </row>
    <row r="435" spans="1:32" ht="15.75" customHeight="1">
      <c r="A435" s="49"/>
      <c r="B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AA435" s="49"/>
      <c r="AB435" s="49"/>
      <c r="AC435" s="49"/>
      <c r="AD435" s="49"/>
      <c r="AE435" s="49"/>
      <c r="AF435" s="49"/>
    </row>
    <row r="436" spans="1:32" ht="15.75" customHeight="1">
      <c r="A436" s="49"/>
      <c r="B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AA436" s="49"/>
      <c r="AB436" s="49"/>
      <c r="AC436" s="49"/>
      <c r="AD436" s="49"/>
      <c r="AE436" s="49"/>
      <c r="AF436" s="49"/>
    </row>
    <row r="437" spans="1:32" ht="15.75" customHeight="1">
      <c r="A437" s="49"/>
      <c r="B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AA437" s="49"/>
      <c r="AB437" s="49"/>
      <c r="AC437" s="49"/>
      <c r="AD437" s="49"/>
      <c r="AE437" s="49"/>
      <c r="AF437" s="49"/>
    </row>
    <row r="438" spans="1:32" ht="15.75" customHeight="1">
      <c r="A438" s="49"/>
      <c r="B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AA438" s="49"/>
      <c r="AB438" s="49"/>
      <c r="AC438" s="49"/>
      <c r="AD438" s="49"/>
      <c r="AE438" s="49"/>
      <c r="AF438" s="49"/>
    </row>
    <row r="439" spans="1:32" ht="15.75" customHeight="1">
      <c r="A439" s="49"/>
      <c r="B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AA439" s="49"/>
      <c r="AB439" s="49"/>
      <c r="AC439" s="49"/>
      <c r="AD439" s="49"/>
      <c r="AE439" s="49"/>
      <c r="AF439" s="49"/>
    </row>
    <row r="440" spans="1:32" ht="15.75" customHeight="1">
      <c r="A440" s="49"/>
      <c r="B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AA440" s="49"/>
      <c r="AB440" s="49"/>
      <c r="AC440" s="49"/>
      <c r="AD440" s="49"/>
      <c r="AE440" s="49"/>
      <c r="AF440" s="49"/>
    </row>
    <row r="441" spans="1:32" ht="15.75" customHeight="1">
      <c r="A441" s="49"/>
      <c r="B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AA441" s="49"/>
      <c r="AB441" s="49"/>
      <c r="AC441" s="49"/>
      <c r="AD441" s="49"/>
      <c r="AE441" s="49"/>
      <c r="AF441" s="49"/>
    </row>
    <row r="442" spans="1:32" ht="15.75" customHeight="1">
      <c r="A442" s="49"/>
      <c r="B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AA442" s="49"/>
      <c r="AB442" s="49"/>
      <c r="AC442" s="49"/>
      <c r="AD442" s="49"/>
      <c r="AE442" s="49"/>
      <c r="AF442" s="49"/>
    </row>
    <row r="443" spans="1:32" ht="15.75" customHeight="1">
      <c r="A443" s="49"/>
      <c r="B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AA443" s="49"/>
      <c r="AB443" s="49"/>
      <c r="AC443" s="49"/>
      <c r="AD443" s="49"/>
      <c r="AE443" s="49"/>
      <c r="AF443" s="49"/>
    </row>
    <row r="444" spans="1:32" ht="15.75" customHeight="1">
      <c r="A444" s="49"/>
      <c r="B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AA444" s="49"/>
      <c r="AB444" s="49"/>
      <c r="AC444" s="49"/>
      <c r="AD444" s="49"/>
      <c r="AE444" s="49"/>
      <c r="AF444" s="49"/>
    </row>
    <row r="445" spans="1:32" ht="15.75" customHeight="1">
      <c r="A445" s="49"/>
      <c r="B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AA445" s="49"/>
      <c r="AB445" s="49"/>
      <c r="AC445" s="49"/>
      <c r="AD445" s="49"/>
      <c r="AE445" s="49"/>
      <c r="AF445" s="49"/>
    </row>
    <row r="446" spans="1:32" ht="15.75" customHeight="1">
      <c r="A446" s="49"/>
      <c r="B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AA446" s="49"/>
      <c r="AB446" s="49"/>
      <c r="AC446" s="49"/>
      <c r="AD446" s="49"/>
      <c r="AE446" s="49"/>
      <c r="AF446" s="49"/>
    </row>
    <row r="447" spans="1:32" ht="15.75" customHeight="1">
      <c r="A447" s="49"/>
      <c r="B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AA447" s="49"/>
      <c r="AB447" s="49"/>
      <c r="AC447" s="49"/>
      <c r="AD447" s="49"/>
      <c r="AE447" s="49"/>
      <c r="AF447" s="49"/>
    </row>
    <row r="448" spans="1:32" ht="15.75" customHeight="1">
      <c r="A448" s="49"/>
      <c r="B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AA448" s="49"/>
      <c r="AB448" s="49"/>
      <c r="AC448" s="49"/>
      <c r="AD448" s="49"/>
      <c r="AE448" s="49"/>
      <c r="AF448" s="49"/>
    </row>
    <row r="449" spans="1:32" ht="15.75" customHeight="1">
      <c r="A449" s="49"/>
      <c r="B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AA449" s="49"/>
      <c r="AB449" s="49"/>
      <c r="AC449" s="49"/>
      <c r="AD449" s="49"/>
      <c r="AE449" s="49"/>
      <c r="AF449" s="49"/>
    </row>
    <row r="450" spans="1:32" ht="15.75" customHeight="1">
      <c r="A450" s="49"/>
      <c r="B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AA450" s="49"/>
      <c r="AB450" s="49"/>
      <c r="AC450" s="49"/>
      <c r="AD450" s="49"/>
      <c r="AE450" s="49"/>
      <c r="AF450" s="49"/>
    </row>
    <row r="451" spans="1:32" ht="15.75" customHeight="1">
      <c r="A451" s="49"/>
      <c r="B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AA451" s="49"/>
      <c r="AB451" s="49"/>
      <c r="AC451" s="49"/>
      <c r="AD451" s="49"/>
      <c r="AE451" s="49"/>
      <c r="AF451" s="49"/>
    </row>
    <row r="452" spans="1:32" ht="15.75" customHeight="1">
      <c r="A452" s="49"/>
      <c r="B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AA452" s="49"/>
      <c r="AB452" s="49"/>
      <c r="AC452" s="49"/>
      <c r="AD452" s="49"/>
      <c r="AE452" s="49"/>
      <c r="AF452" s="49"/>
    </row>
    <row r="453" spans="1:32" ht="15.75" customHeight="1">
      <c r="A453" s="49"/>
      <c r="B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AA453" s="49"/>
      <c r="AB453" s="49"/>
      <c r="AC453" s="49"/>
      <c r="AD453" s="49"/>
      <c r="AE453" s="49"/>
      <c r="AF453" s="49"/>
    </row>
    <row r="454" spans="1:32" ht="15.75" customHeight="1">
      <c r="A454" s="49"/>
      <c r="B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AA454" s="49"/>
      <c r="AB454" s="49"/>
      <c r="AC454" s="49"/>
      <c r="AD454" s="49"/>
      <c r="AE454" s="49"/>
      <c r="AF454" s="49"/>
    </row>
    <row r="455" spans="1:32" ht="15.75" customHeight="1">
      <c r="A455" s="49"/>
      <c r="B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AA455" s="49"/>
      <c r="AB455" s="49"/>
      <c r="AC455" s="49"/>
      <c r="AD455" s="49"/>
      <c r="AE455" s="49"/>
      <c r="AF455" s="49"/>
    </row>
    <row r="456" spans="1:32" ht="15.75" customHeight="1">
      <c r="A456" s="49"/>
      <c r="B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AA456" s="49"/>
      <c r="AB456" s="49"/>
      <c r="AC456" s="49"/>
      <c r="AD456" s="49"/>
      <c r="AE456" s="49"/>
      <c r="AF456" s="49"/>
    </row>
    <row r="457" spans="1:32" ht="15.75" customHeight="1">
      <c r="A457" s="49"/>
      <c r="B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AA457" s="49"/>
      <c r="AB457" s="49"/>
      <c r="AC457" s="49"/>
      <c r="AD457" s="49"/>
      <c r="AE457" s="49"/>
      <c r="AF457" s="49"/>
    </row>
    <row r="458" spans="1:32" ht="15.75" customHeight="1">
      <c r="A458" s="49"/>
      <c r="B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AA458" s="49"/>
      <c r="AB458" s="49"/>
      <c r="AC458" s="49"/>
      <c r="AD458" s="49"/>
      <c r="AE458" s="49"/>
      <c r="AF458" s="49"/>
    </row>
    <row r="459" spans="1:32" ht="15.75" customHeight="1">
      <c r="A459" s="49"/>
      <c r="B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AA459" s="49"/>
      <c r="AB459" s="49"/>
      <c r="AC459" s="49"/>
      <c r="AD459" s="49"/>
      <c r="AE459" s="49"/>
      <c r="AF459" s="49"/>
    </row>
    <row r="460" spans="1:32" ht="15.75" customHeight="1">
      <c r="A460" s="49"/>
      <c r="B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AA460" s="49"/>
      <c r="AB460" s="49"/>
      <c r="AC460" s="49"/>
      <c r="AD460" s="49"/>
      <c r="AE460" s="49"/>
      <c r="AF460" s="49"/>
    </row>
    <row r="461" spans="1:32" ht="15.75" customHeight="1">
      <c r="A461" s="49"/>
      <c r="B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AA461" s="49"/>
      <c r="AB461" s="49"/>
      <c r="AC461" s="49"/>
      <c r="AD461" s="49"/>
      <c r="AE461" s="49"/>
      <c r="AF461" s="49"/>
    </row>
    <row r="462" spans="1:32" ht="15.75" customHeight="1">
      <c r="A462" s="49"/>
      <c r="B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AA462" s="49"/>
      <c r="AB462" s="49"/>
      <c r="AC462" s="49"/>
      <c r="AD462" s="49"/>
      <c r="AE462" s="49"/>
      <c r="AF462" s="49"/>
    </row>
    <row r="463" spans="1:32" ht="15.75" customHeight="1">
      <c r="A463" s="49"/>
      <c r="B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AA463" s="49"/>
      <c r="AB463" s="49"/>
      <c r="AC463" s="49"/>
      <c r="AD463" s="49"/>
      <c r="AE463" s="49"/>
      <c r="AF463" s="49"/>
    </row>
    <row r="464" spans="1:32" ht="15.75" customHeight="1">
      <c r="A464" s="49"/>
      <c r="B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AA464" s="49"/>
      <c r="AB464" s="49"/>
      <c r="AC464" s="49"/>
      <c r="AD464" s="49"/>
      <c r="AE464" s="49"/>
      <c r="AF464" s="49"/>
    </row>
    <row r="465" spans="1:32" ht="15.75" customHeight="1">
      <c r="A465" s="49"/>
      <c r="B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AA465" s="49"/>
      <c r="AB465" s="49"/>
      <c r="AC465" s="49"/>
      <c r="AD465" s="49"/>
      <c r="AE465" s="49"/>
      <c r="AF465" s="49"/>
    </row>
    <row r="466" spans="1:32" ht="15.75" customHeight="1">
      <c r="A466" s="49"/>
      <c r="B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AA466" s="49"/>
      <c r="AB466" s="49"/>
      <c r="AC466" s="49"/>
      <c r="AD466" s="49"/>
      <c r="AE466" s="49"/>
      <c r="AF466" s="49"/>
    </row>
    <row r="467" spans="1:32" ht="15.75" customHeight="1">
      <c r="A467" s="49"/>
      <c r="B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AA467" s="49"/>
      <c r="AB467" s="49"/>
      <c r="AC467" s="49"/>
      <c r="AD467" s="49"/>
      <c r="AE467" s="49"/>
      <c r="AF467" s="49"/>
    </row>
    <row r="468" spans="1:32" ht="15.75" customHeight="1">
      <c r="A468" s="49"/>
      <c r="B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AA468" s="49"/>
      <c r="AB468" s="49"/>
      <c r="AC468" s="49"/>
      <c r="AD468" s="49"/>
      <c r="AE468" s="49"/>
      <c r="AF468" s="49"/>
    </row>
    <row r="469" spans="1:32" ht="15.75" customHeight="1">
      <c r="A469" s="49"/>
      <c r="B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AA469" s="49"/>
      <c r="AB469" s="49"/>
      <c r="AC469" s="49"/>
      <c r="AD469" s="49"/>
      <c r="AE469" s="49"/>
      <c r="AF469" s="49"/>
    </row>
    <row r="470" spans="1:32" ht="15.75" customHeight="1">
      <c r="A470" s="49"/>
      <c r="B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AA470" s="49"/>
      <c r="AB470" s="49"/>
      <c r="AC470" s="49"/>
      <c r="AD470" s="49"/>
      <c r="AE470" s="49"/>
      <c r="AF470" s="49"/>
    </row>
    <row r="471" spans="1:32" ht="15.75" customHeight="1">
      <c r="A471" s="49"/>
      <c r="B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AA471" s="49"/>
      <c r="AB471" s="49"/>
      <c r="AC471" s="49"/>
      <c r="AD471" s="49"/>
      <c r="AE471" s="49"/>
      <c r="AF471" s="49"/>
    </row>
    <row r="472" spans="1:32" ht="15.75" customHeight="1">
      <c r="A472" s="49"/>
      <c r="B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AA472" s="49"/>
      <c r="AB472" s="49"/>
      <c r="AC472" s="49"/>
      <c r="AD472" s="49"/>
      <c r="AE472" s="49"/>
      <c r="AF472" s="49"/>
    </row>
    <row r="473" spans="1:32" ht="15.75" customHeight="1">
      <c r="A473" s="49"/>
      <c r="B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AA473" s="49"/>
      <c r="AB473" s="49"/>
      <c r="AC473" s="49"/>
      <c r="AD473" s="49"/>
      <c r="AE473" s="49"/>
      <c r="AF473" s="49"/>
    </row>
    <row r="474" spans="1:32" ht="15.75" customHeight="1">
      <c r="A474" s="49"/>
      <c r="B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AA474" s="49"/>
      <c r="AB474" s="49"/>
      <c r="AC474" s="49"/>
      <c r="AD474" s="49"/>
      <c r="AE474" s="49"/>
      <c r="AF474" s="49"/>
    </row>
    <row r="475" spans="1:32" ht="15.75" customHeight="1">
      <c r="A475" s="49"/>
      <c r="B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AA475" s="49"/>
      <c r="AB475" s="49"/>
      <c r="AC475" s="49"/>
      <c r="AD475" s="49"/>
      <c r="AE475" s="49"/>
      <c r="AF475" s="49"/>
    </row>
    <row r="476" spans="1:32" ht="15.75" customHeight="1">
      <c r="A476" s="49"/>
      <c r="B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AA476" s="49"/>
      <c r="AB476" s="49"/>
      <c r="AC476" s="49"/>
      <c r="AD476" s="49"/>
      <c r="AE476" s="49"/>
      <c r="AF476" s="49"/>
    </row>
    <row r="477" spans="1:32" ht="15.75" customHeight="1">
      <c r="A477" s="49"/>
      <c r="B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AA477" s="49"/>
      <c r="AB477" s="49"/>
      <c r="AC477" s="49"/>
      <c r="AD477" s="49"/>
      <c r="AE477" s="49"/>
      <c r="AF477" s="49"/>
    </row>
    <row r="478" spans="1:32" ht="15.75" customHeight="1">
      <c r="A478" s="49"/>
      <c r="B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AA478" s="49"/>
      <c r="AB478" s="49"/>
      <c r="AC478" s="49"/>
      <c r="AD478" s="49"/>
      <c r="AE478" s="49"/>
      <c r="AF478" s="49"/>
    </row>
    <row r="479" spans="1:32" ht="15.75" customHeight="1">
      <c r="A479" s="49"/>
      <c r="B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AA479" s="49"/>
      <c r="AB479" s="49"/>
      <c r="AC479" s="49"/>
      <c r="AD479" s="49"/>
      <c r="AE479" s="49"/>
      <c r="AF479" s="49"/>
    </row>
    <row r="480" spans="1:32" ht="15.75" customHeight="1">
      <c r="A480" s="49"/>
      <c r="B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AA480" s="49"/>
      <c r="AB480" s="49"/>
      <c r="AC480" s="49"/>
      <c r="AD480" s="49"/>
      <c r="AE480" s="49"/>
      <c r="AF480" s="49"/>
    </row>
    <row r="481" spans="1:32" ht="15.75" customHeight="1">
      <c r="A481" s="49"/>
      <c r="B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AA481" s="49"/>
      <c r="AB481" s="49"/>
      <c r="AC481" s="49"/>
      <c r="AD481" s="49"/>
      <c r="AE481" s="49"/>
      <c r="AF481" s="49"/>
    </row>
    <row r="482" spans="1:32" ht="15.75" customHeight="1">
      <c r="A482" s="49"/>
      <c r="B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AA482" s="49"/>
      <c r="AB482" s="49"/>
      <c r="AC482" s="49"/>
      <c r="AD482" s="49"/>
      <c r="AE482" s="49"/>
      <c r="AF482" s="49"/>
    </row>
    <row r="483" spans="1:32" ht="15.75" customHeight="1">
      <c r="A483" s="49"/>
      <c r="B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AA483" s="49"/>
      <c r="AB483" s="49"/>
      <c r="AC483" s="49"/>
      <c r="AD483" s="49"/>
      <c r="AE483" s="49"/>
      <c r="AF483" s="49"/>
    </row>
    <row r="484" spans="1:32" ht="15.75" customHeight="1">
      <c r="A484" s="49"/>
      <c r="B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AA484" s="49"/>
      <c r="AB484" s="49"/>
      <c r="AC484" s="49"/>
      <c r="AD484" s="49"/>
      <c r="AE484" s="49"/>
      <c r="AF484" s="49"/>
    </row>
    <row r="485" spans="1:32" ht="15.75" customHeight="1">
      <c r="A485" s="49"/>
      <c r="B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AA485" s="49"/>
      <c r="AB485" s="49"/>
      <c r="AC485" s="49"/>
      <c r="AD485" s="49"/>
      <c r="AE485" s="49"/>
      <c r="AF485" s="49"/>
    </row>
    <row r="486" spans="1:32" ht="15.75" customHeight="1">
      <c r="A486" s="49"/>
      <c r="B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AA486" s="49"/>
      <c r="AB486" s="49"/>
      <c r="AC486" s="49"/>
      <c r="AD486" s="49"/>
      <c r="AE486" s="49"/>
      <c r="AF486" s="49"/>
    </row>
    <row r="487" spans="1:32" ht="15.75" customHeight="1">
      <c r="A487" s="49"/>
      <c r="B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AA487" s="49"/>
      <c r="AB487" s="49"/>
      <c r="AC487" s="49"/>
      <c r="AD487" s="49"/>
      <c r="AE487" s="49"/>
      <c r="AF487" s="49"/>
    </row>
    <row r="488" spans="1:32" ht="15.75" customHeight="1">
      <c r="A488" s="49"/>
      <c r="B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AA488" s="49"/>
      <c r="AB488" s="49"/>
      <c r="AC488" s="49"/>
      <c r="AD488" s="49"/>
      <c r="AE488" s="49"/>
      <c r="AF488" s="49"/>
    </row>
    <row r="489" spans="1:32" ht="15.75" customHeight="1">
      <c r="A489" s="49"/>
      <c r="B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AA489" s="49"/>
      <c r="AB489" s="49"/>
      <c r="AC489" s="49"/>
      <c r="AD489" s="49"/>
      <c r="AE489" s="49"/>
      <c r="AF489" s="49"/>
    </row>
    <row r="490" spans="1:32" ht="15.75" customHeight="1">
      <c r="A490" s="49"/>
      <c r="B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AA490" s="49"/>
      <c r="AB490" s="49"/>
      <c r="AC490" s="49"/>
      <c r="AD490" s="49"/>
      <c r="AE490" s="49"/>
      <c r="AF490" s="49"/>
    </row>
    <row r="491" spans="1:32" ht="15.75" customHeight="1">
      <c r="A491" s="49"/>
      <c r="B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AA491" s="49"/>
      <c r="AB491" s="49"/>
      <c r="AC491" s="49"/>
      <c r="AD491" s="49"/>
      <c r="AE491" s="49"/>
      <c r="AF491" s="49"/>
    </row>
    <row r="492" spans="1:32" ht="15.75" customHeight="1">
      <c r="A492" s="49"/>
      <c r="B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AA492" s="49"/>
      <c r="AB492" s="49"/>
      <c r="AC492" s="49"/>
      <c r="AD492" s="49"/>
      <c r="AE492" s="49"/>
      <c r="AF492" s="49"/>
    </row>
    <row r="493" spans="1:32" ht="15.75" customHeight="1">
      <c r="A493" s="49"/>
      <c r="B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AA493" s="49"/>
      <c r="AB493" s="49"/>
      <c r="AC493" s="49"/>
      <c r="AD493" s="49"/>
      <c r="AE493" s="49"/>
      <c r="AF493" s="49"/>
    </row>
    <row r="494" spans="1:32" ht="15.75" customHeight="1">
      <c r="A494" s="49"/>
      <c r="B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AA494" s="49"/>
      <c r="AB494" s="49"/>
      <c r="AC494" s="49"/>
      <c r="AD494" s="49"/>
      <c r="AE494" s="49"/>
      <c r="AF494" s="49"/>
    </row>
    <row r="495" spans="1:32" ht="15.75" customHeight="1">
      <c r="A495" s="49"/>
      <c r="B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AA495" s="49"/>
      <c r="AB495" s="49"/>
      <c r="AC495" s="49"/>
      <c r="AD495" s="49"/>
      <c r="AE495" s="49"/>
      <c r="AF495" s="49"/>
    </row>
    <row r="496" spans="1:32" ht="15.75" customHeight="1">
      <c r="A496" s="49"/>
      <c r="B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AA496" s="49"/>
      <c r="AB496" s="49"/>
      <c r="AC496" s="49"/>
      <c r="AD496" s="49"/>
      <c r="AE496" s="49"/>
      <c r="AF496" s="49"/>
    </row>
    <row r="497" spans="1:32" ht="15.75" customHeight="1">
      <c r="A497" s="49"/>
      <c r="B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AA497" s="49"/>
      <c r="AB497" s="49"/>
      <c r="AC497" s="49"/>
      <c r="AD497" s="49"/>
      <c r="AE497" s="49"/>
      <c r="AF497" s="49"/>
    </row>
    <row r="498" spans="1:32" ht="15.75" customHeight="1">
      <c r="A498" s="49"/>
      <c r="B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AA498" s="49"/>
      <c r="AB498" s="49"/>
      <c r="AC498" s="49"/>
      <c r="AD498" s="49"/>
      <c r="AE498" s="49"/>
      <c r="AF498" s="49"/>
    </row>
    <row r="499" spans="1:32" ht="15.75" customHeight="1">
      <c r="A499" s="49"/>
      <c r="B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AA499" s="49"/>
      <c r="AB499" s="49"/>
      <c r="AC499" s="49"/>
      <c r="AD499" s="49"/>
      <c r="AE499" s="49"/>
      <c r="AF499" s="49"/>
    </row>
    <row r="500" spans="1:32" ht="15.75" customHeight="1">
      <c r="A500" s="49"/>
      <c r="B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AA500" s="49"/>
      <c r="AB500" s="49"/>
      <c r="AC500" s="49"/>
      <c r="AD500" s="49"/>
      <c r="AE500" s="49"/>
      <c r="AF500" s="49"/>
    </row>
    <row r="501" spans="1:32" ht="15.75" customHeight="1">
      <c r="A501" s="49"/>
      <c r="B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AA501" s="49"/>
      <c r="AB501" s="49"/>
      <c r="AC501" s="49"/>
      <c r="AD501" s="49"/>
      <c r="AE501" s="49"/>
      <c r="AF501" s="49"/>
    </row>
    <row r="502" spans="1:32" ht="15.75" customHeight="1">
      <c r="A502" s="49"/>
      <c r="B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AA502" s="49"/>
      <c r="AB502" s="49"/>
      <c r="AC502" s="49"/>
      <c r="AD502" s="49"/>
      <c r="AE502" s="49"/>
      <c r="AF502" s="49"/>
    </row>
    <row r="503" spans="1:32" ht="15.75" customHeight="1">
      <c r="A503" s="49"/>
      <c r="B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AA503" s="49"/>
      <c r="AB503" s="49"/>
      <c r="AC503" s="49"/>
      <c r="AD503" s="49"/>
      <c r="AE503" s="49"/>
      <c r="AF503" s="49"/>
    </row>
    <row r="504" spans="1:32" ht="15.75" customHeight="1">
      <c r="A504" s="49"/>
      <c r="B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AA504" s="49"/>
      <c r="AB504" s="49"/>
      <c r="AC504" s="49"/>
      <c r="AD504" s="49"/>
      <c r="AE504" s="49"/>
      <c r="AF504" s="49"/>
    </row>
    <row r="505" spans="1:32" ht="15.75" customHeight="1">
      <c r="A505" s="49"/>
      <c r="B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AA505" s="49"/>
      <c r="AB505" s="49"/>
      <c r="AC505" s="49"/>
      <c r="AD505" s="49"/>
      <c r="AE505" s="49"/>
      <c r="AF505" s="49"/>
    </row>
    <row r="506" spans="1:32" ht="15.75" customHeight="1">
      <c r="A506" s="49"/>
      <c r="B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AA506" s="49"/>
      <c r="AB506" s="49"/>
      <c r="AC506" s="49"/>
      <c r="AD506" s="49"/>
      <c r="AE506" s="49"/>
      <c r="AF506" s="49"/>
    </row>
    <row r="507" spans="1:32" ht="15.75" customHeight="1">
      <c r="A507" s="49"/>
      <c r="B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AA507" s="49"/>
      <c r="AB507" s="49"/>
      <c r="AC507" s="49"/>
      <c r="AD507" s="49"/>
      <c r="AE507" s="49"/>
      <c r="AF507" s="49"/>
    </row>
    <row r="508" spans="1:32" ht="15.75" customHeight="1">
      <c r="A508" s="49"/>
      <c r="B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AA508" s="49"/>
      <c r="AB508" s="49"/>
      <c r="AC508" s="49"/>
      <c r="AD508" s="49"/>
      <c r="AE508" s="49"/>
      <c r="AF508" s="49"/>
    </row>
    <row r="509" spans="1:32" ht="15.75" customHeight="1">
      <c r="A509" s="49"/>
      <c r="B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AA509" s="49"/>
      <c r="AB509" s="49"/>
      <c r="AC509" s="49"/>
      <c r="AD509" s="49"/>
      <c r="AE509" s="49"/>
      <c r="AF509" s="49"/>
    </row>
    <row r="510" spans="1:32" ht="15.75" customHeight="1">
      <c r="A510" s="49"/>
      <c r="B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AA510" s="49"/>
      <c r="AB510" s="49"/>
      <c r="AC510" s="49"/>
      <c r="AD510" s="49"/>
      <c r="AE510" s="49"/>
      <c r="AF510" s="49"/>
    </row>
    <row r="511" spans="1:32" ht="15.75" customHeight="1">
      <c r="A511" s="49"/>
      <c r="B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AA511" s="49"/>
      <c r="AB511" s="49"/>
      <c r="AC511" s="49"/>
      <c r="AD511" s="49"/>
      <c r="AE511" s="49"/>
      <c r="AF511" s="49"/>
    </row>
    <row r="512" spans="1:32" ht="15.75" customHeight="1">
      <c r="A512" s="49"/>
      <c r="B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AA512" s="49"/>
      <c r="AB512" s="49"/>
      <c r="AC512" s="49"/>
      <c r="AD512" s="49"/>
      <c r="AE512" s="49"/>
      <c r="AF512" s="49"/>
    </row>
    <row r="513" spans="1:32" ht="15.75" customHeight="1">
      <c r="A513" s="49"/>
      <c r="B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AA513" s="49"/>
      <c r="AB513" s="49"/>
      <c r="AC513" s="49"/>
      <c r="AD513" s="49"/>
      <c r="AE513" s="49"/>
      <c r="AF513" s="49"/>
    </row>
    <row r="514" spans="1:32" ht="15.75" customHeight="1">
      <c r="A514" s="49"/>
      <c r="B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AA514" s="49"/>
      <c r="AB514" s="49"/>
      <c r="AC514" s="49"/>
      <c r="AD514" s="49"/>
      <c r="AE514" s="49"/>
      <c r="AF514" s="49"/>
    </row>
    <row r="515" spans="1:32" ht="15.75" customHeight="1">
      <c r="A515" s="49"/>
      <c r="B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AA515" s="49"/>
      <c r="AB515" s="49"/>
      <c r="AC515" s="49"/>
      <c r="AD515" s="49"/>
      <c r="AE515" s="49"/>
      <c r="AF515" s="49"/>
    </row>
    <row r="516" spans="1:32" ht="15.75" customHeight="1">
      <c r="A516" s="49"/>
      <c r="B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AA516" s="49"/>
      <c r="AB516" s="49"/>
      <c r="AC516" s="49"/>
      <c r="AD516" s="49"/>
      <c r="AE516" s="49"/>
      <c r="AF516" s="49"/>
    </row>
    <row r="517" spans="1:32" ht="15.75" customHeight="1">
      <c r="A517" s="49"/>
      <c r="B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AA517" s="49"/>
      <c r="AB517" s="49"/>
      <c r="AC517" s="49"/>
      <c r="AD517" s="49"/>
      <c r="AE517" s="49"/>
      <c r="AF517" s="49"/>
    </row>
    <row r="518" spans="1:32" ht="15.75" customHeight="1">
      <c r="A518" s="49"/>
      <c r="B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AA518" s="49"/>
      <c r="AB518" s="49"/>
      <c r="AC518" s="49"/>
      <c r="AD518" s="49"/>
      <c r="AE518" s="49"/>
      <c r="AF518" s="49"/>
    </row>
    <row r="519" spans="1:32" ht="15.75" customHeight="1">
      <c r="A519" s="49"/>
      <c r="B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AA519" s="49"/>
      <c r="AB519" s="49"/>
      <c r="AC519" s="49"/>
      <c r="AD519" s="49"/>
      <c r="AE519" s="49"/>
      <c r="AF519" s="49"/>
    </row>
    <row r="520" spans="1:32" ht="15.75" customHeight="1">
      <c r="A520" s="49"/>
      <c r="B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AA520" s="49"/>
      <c r="AB520" s="49"/>
      <c r="AC520" s="49"/>
      <c r="AD520" s="49"/>
      <c r="AE520" s="49"/>
      <c r="AF520" s="49"/>
    </row>
    <row r="521" spans="1:32" ht="15.75" customHeight="1">
      <c r="A521" s="49"/>
      <c r="B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AA521" s="49"/>
      <c r="AB521" s="49"/>
      <c r="AC521" s="49"/>
      <c r="AD521" s="49"/>
      <c r="AE521" s="49"/>
      <c r="AF521" s="49"/>
    </row>
    <row r="522" spans="1:32" ht="15.75" customHeight="1">
      <c r="A522" s="49"/>
      <c r="B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AA522" s="49"/>
      <c r="AB522" s="49"/>
      <c r="AC522" s="49"/>
      <c r="AD522" s="49"/>
      <c r="AE522" s="49"/>
      <c r="AF522" s="49"/>
    </row>
    <row r="523" spans="1:32" ht="15.75" customHeight="1">
      <c r="A523" s="49"/>
      <c r="B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AA523" s="49"/>
      <c r="AB523" s="49"/>
      <c r="AC523" s="49"/>
      <c r="AD523" s="49"/>
      <c r="AE523" s="49"/>
      <c r="AF523" s="49"/>
    </row>
    <row r="524" spans="1:32" ht="15.75" customHeight="1">
      <c r="A524" s="49"/>
      <c r="B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AA524" s="49"/>
      <c r="AB524" s="49"/>
      <c r="AC524" s="49"/>
      <c r="AD524" s="49"/>
      <c r="AE524" s="49"/>
      <c r="AF524" s="49"/>
    </row>
    <row r="525" spans="1:32" ht="15.75" customHeight="1">
      <c r="A525" s="49"/>
      <c r="B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AA525" s="49"/>
      <c r="AB525" s="49"/>
      <c r="AC525" s="49"/>
      <c r="AD525" s="49"/>
      <c r="AE525" s="49"/>
      <c r="AF525" s="49"/>
    </row>
    <row r="526" spans="1:32" ht="15.75" customHeight="1">
      <c r="A526" s="49"/>
      <c r="B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AA526" s="49"/>
      <c r="AB526" s="49"/>
      <c r="AC526" s="49"/>
      <c r="AD526" s="49"/>
      <c r="AE526" s="49"/>
      <c r="AF526" s="49"/>
    </row>
    <row r="527" spans="1:32" ht="15.75" customHeight="1">
      <c r="A527" s="49"/>
      <c r="B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AA527" s="49"/>
      <c r="AB527" s="49"/>
      <c r="AC527" s="49"/>
      <c r="AD527" s="49"/>
      <c r="AE527" s="49"/>
      <c r="AF527" s="49"/>
    </row>
    <row r="528" spans="1:32" ht="15.75" customHeight="1">
      <c r="A528" s="49"/>
      <c r="B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AA528" s="49"/>
      <c r="AB528" s="49"/>
      <c r="AC528" s="49"/>
      <c r="AD528" s="49"/>
      <c r="AE528" s="49"/>
      <c r="AF528" s="49"/>
    </row>
    <row r="529" spans="1:32" ht="15.75" customHeight="1">
      <c r="A529" s="49"/>
      <c r="B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AA529" s="49"/>
      <c r="AB529" s="49"/>
      <c r="AC529" s="49"/>
      <c r="AD529" s="49"/>
      <c r="AE529" s="49"/>
      <c r="AF529" s="49"/>
    </row>
    <row r="530" spans="1:32" ht="15.75" customHeight="1">
      <c r="A530" s="49"/>
      <c r="B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AA530" s="49"/>
      <c r="AB530" s="49"/>
      <c r="AC530" s="49"/>
      <c r="AD530" s="49"/>
      <c r="AE530" s="49"/>
      <c r="AF530" s="49"/>
    </row>
    <row r="531" spans="1:32" ht="15.75" customHeight="1">
      <c r="A531" s="49"/>
      <c r="B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AA531" s="49"/>
      <c r="AB531" s="49"/>
      <c r="AC531" s="49"/>
      <c r="AD531" s="49"/>
      <c r="AE531" s="49"/>
      <c r="AF531" s="49"/>
    </row>
    <row r="532" spans="1:32" ht="15.75" customHeight="1">
      <c r="A532" s="49"/>
      <c r="B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AA532" s="49"/>
      <c r="AB532" s="49"/>
      <c r="AC532" s="49"/>
      <c r="AD532" s="49"/>
      <c r="AE532" s="49"/>
      <c r="AF532" s="49"/>
    </row>
    <row r="533" spans="1:32" ht="15.75" customHeight="1">
      <c r="A533" s="49"/>
      <c r="B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AA533" s="49"/>
      <c r="AB533" s="49"/>
      <c r="AC533" s="49"/>
      <c r="AD533" s="49"/>
      <c r="AE533" s="49"/>
      <c r="AF533" s="49"/>
    </row>
    <row r="534" spans="1:32" ht="15.75" customHeight="1">
      <c r="A534" s="49"/>
      <c r="B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AA534" s="49"/>
      <c r="AB534" s="49"/>
      <c r="AC534" s="49"/>
      <c r="AD534" s="49"/>
      <c r="AE534" s="49"/>
      <c r="AF534" s="49"/>
    </row>
    <row r="535" spans="1:32" ht="15.75" customHeight="1">
      <c r="A535" s="49"/>
      <c r="B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AA535" s="49"/>
      <c r="AB535" s="49"/>
      <c r="AC535" s="49"/>
      <c r="AD535" s="49"/>
      <c r="AE535" s="49"/>
      <c r="AF535" s="49"/>
    </row>
    <row r="536" spans="1:32" ht="15.75" customHeight="1">
      <c r="A536" s="49"/>
      <c r="B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AA536" s="49"/>
      <c r="AB536" s="49"/>
      <c r="AC536" s="49"/>
      <c r="AD536" s="49"/>
      <c r="AE536" s="49"/>
      <c r="AF536" s="49"/>
    </row>
    <row r="537" spans="1:32" ht="15.75" customHeight="1">
      <c r="A537" s="49"/>
      <c r="B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AA537" s="49"/>
      <c r="AB537" s="49"/>
      <c r="AC537" s="49"/>
      <c r="AD537" s="49"/>
      <c r="AE537" s="49"/>
      <c r="AF537" s="49"/>
    </row>
    <row r="538" spans="1:32" ht="15.75" customHeight="1">
      <c r="A538" s="49"/>
      <c r="B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AA538" s="49"/>
      <c r="AB538" s="49"/>
      <c r="AC538" s="49"/>
      <c r="AD538" s="49"/>
      <c r="AE538" s="49"/>
      <c r="AF538" s="49"/>
    </row>
    <row r="539" spans="1:32" ht="15.75" customHeight="1">
      <c r="A539" s="49"/>
      <c r="B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AA539" s="49"/>
      <c r="AB539" s="49"/>
      <c r="AC539" s="49"/>
      <c r="AD539" s="49"/>
      <c r="AE539" s="49"/>
      <c r="AF539" s="49"/>
    </row>
    <row r="540" spans="1:32" ht="15.75" customHeight="1">
      <c r="A540" s="49"/>
      <c r="B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AA540" s="49"/>
      <c r="AB540" s="49"/>
      <c r="AC540" s="49"/>
      <c r="AD540" s="49"/>
      <c r="AE540" s="49"/>
      <c r="AF540" s="49"/>
    </row>
    <row r="541" spans="1:32" ht="15.75" customHeight="1">
      <c r="A541" s="49"/>
      <c r="B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AA541" s="49"/>
      <c r="AB541" s="49"/>
      <c r="AC541" s="49"/>
      <c r="AD541" s="49"/>
      <c r="AE541" s="49"/>
      <c r="AF541" s="49"/>
    </row>
    <row r="542" spans="1:32" ht="15.75" customHeight="1">
      <c r="A542" s="49"/>
      <c r="B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AA542" s="49"/>
      <c r="AB542" s="49"/>
      <c r="AC542" s="49"/>
      <c r="AD542" s="49"/>
      <c r="AE542" s="49"/>
      <c r="AF542" s="49"/>
    </row>
    <row r="543" spans="1:32" ht="15.75" customHeight="1">
      <c r="A543" s="49"/>
      <c r="B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AA543" s="49"/>
      <c r="AB543" s="49"/>
      <c r="AC543" s="49"/>
      <c r="AD543" s="49"/>
      <c r="AE543" s="49"/>
      <c r="AF543" s="49"/>
    </row>
    <row r="544" spans="1:32" ht="15.75" customHeight="1">
      <c r="A544" s="49"/>
      <c r="B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AA544" s="49"/>
      <c r="AB544" s="49"/>
      <c r="AC544" s="49"/>
      <c r="AD544" s="49"/>
      <c r="AE544" s="49"/>
      <c r="AF544" s="49"/>
    </row>
    <row r="545" spans="1:32" ht="15.75" customHeight="1">
      <c r="A545" s="49"/>
      <c r="B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AA545" s="49"/>
      <c r="AB545" s="49"/>
      <c r="AC545" s="49"/>
      <c r="AD545" s="49"/>
      <c r="AE545" s="49"/>
      <c r="AF545" s="49"/>
    </row>
    <row r="546" spans="1:32" ht="15.75" customHeight="1">
      <c r="A546" s="49"/>
      <c r="B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AA546" s="49"/>
      <c r="AB546" s="49"/>
      <c r="AC546" s="49"/>
      <c r="AD546" s="49"/>
      <c r="AE546" s="49"/>
      <c r="AF546" s="49"/>
    </row>
    <row r="547" spans="1:32" ht="15.75" customHeight="1">
      <c r="A547" s="49"/>
      <c r="B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AA547" s="49"/>
      <c r="AB547" s="49"/>
      <c r="AC547" s="49"/>
      <c r="AD547" s="49"/>
      <c r="AE547" s="49"/>
      <c r="AF547" s="49"/>
    </row>
    <row r="548" spans="1:32" ht="15.75" customHeight="1">
      <c r="A548" s="49"/>
      <c r="B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AA548" s="49"/>
      <c r="AB548" s="49"/>
      <c r="AC548" s="49"/>
      <c r="AD548" s="49"/>
      <c r="AE548" s="49"/>
      <c r="AF548" s="49"/>
    </row>
    <row r="549" spans="1:32" ht="15.75" customHeight="1">
      <c r="A549" s="49"/>
      <c r="B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AA549" s="49"/>
      <c r="AB549" s="49"/>
      <c r="AC549" s="49"/>
      <c r="AD549" s="49"/>
      <c r="AE549" s="49"/>
      <c r="AF549" s="49"/>
    </row>
    <row r="550" spans="1:32" ht="15.75" customHeight="1">
      <c r="A550" s="49"/>
      <c r="B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AA550" s="49"/>
      <c r="AB550" s="49"/>
      <c r="AC550" s="49"/>
      <c r="AD550" s="49"/>
      <c r="AE550" s="49"/>
      <c r="AF550" s="49"/>
    </row>
    <row r="551" spans="1:32" ht="15.75" customHeight="1">
      <c r="A551" s="49"/>
      <c r="B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AA551" s="49"/>
      <c r="AB551" s="49"/>
      <c r="AC551" s="49"/>
      <c r="AD551" s="49"/>
      <c r="AE551" s="49"/>
      <c r="AF551" s="49"/>
    </row>
    <row r="552" spans="1:32" ht="15.75" customHeight="1">
      <c r="A552" s="49"/>
      <c r="B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AA552" s="49"/>
      <c r="AB552" s="49"/>
      <c r="AC552" s="49"/>
      <c r="AD552" s="49"/>
      <c r="AE552" s="49"/>
      <c r="AF552" s="49"/>
    </row>
    <row r="553" spans="1:32" ht="15.75" customHeight="1">
      <c r="A553" s="49"/>
      <c r="B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AA553" s="49"/>
      <c r="AB553" s="49"/>
      <c r="AC553" s="49"/>
      <c r="AD553" s="49"/>
      <c r="AE553" s="49"/>
      <c r="AF553" s="49"/>
    </row>
    <row r="554" spans="1:32" ht="15.75" customHeight="1">
      <c r="A554" s="49"/>
      <c r="B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AA554" s="49"/>
      <c r="AB554" s="49"/>
      <c r="AC554" s="49"/>
      <c r="AD554" s="49"/>
      <c r="AE554" s="49"/>
      <c r="AF554" s="49"/>
    </row>
    <row r="555" spans="1:32" ht="15.75" customHeight="1">
      <c r="A555" s="49"/>
      <c r="B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AA555" s="49"/>
      <c r="AB555" s="49"/>
      <c r="AC555" s="49"/>
      <c r="AD555" s="49"/>
      <c r="AE555" s="49"/>
      <c r="AF555" s="49"/>
    </row>
    <row r="556" spans="1:32" ht="15.75" customHeight="1">
      <c r="A556" s="49"/>
      <c r="B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AA556" s="49"/>
      <c r="AB556" s="49"/>
      <c r="AC556" s="49"/>
      <c r="AD556" s="49"/>
      <c r="AE556" s="49"/>
      <c r="AF556" s="49"/>
    </row>
    <row r="557" spans="1:32" ht="15.75" customHeight="1">
      <c r="A557" s="49"/>
      <c r="B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AA557" s="49"/>
      <c r="AB557" s="49"/>
      <c r="AC557" s="49"/>
      <c r="AD557" s="49"/>
      <c r="AE557" s="49"/>
      <c r="AF557" s="49"/>
    </row>
    <row r="558" spans="1:32" ht="15.75" customHeight="1">
      <c r="A558" s="49"/>
      <c r="B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AA558" s="49"/>
      <c r="AB558" s="49"/>
      <c r="AC558" s="49"/>
      <c r="AD558" s="49"/>
      <c r="AE558" s="49"/>
      <c r="AF558" s="49"/>
    </row>
    <row r="559" spans="1:32" ht="15.75" customHeight="1">
      <c r="A559" s="49"/>
      <c r="B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AA559" s="49"/>
      <c r="AB559" s="49"/>
      <c r="AC559" s="49"/>
      <c r="AD559" s="49"/>
      <c r="AE559" s="49"/>
      <c r="AF559" s="49"/>
    </row>
    <row r="560" spans="1:32" ht="15.75" customHeight="1">
      <c r="A560" s="49"/>
      <c r="B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AA560" s="49"/>
      <c r="AB560" s="49"/>
      <c r="AC560" s="49"/>
      <c r="AD560" s="49"/>
      <c r="AE560" s="49"/>
      <c r="AF560" s="49"/>
    </row>
    <row r="561" spans="1:32" ht="15.75" customHeight="1">
      <c r="A561" s="49"/>
      <c r="B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AA561" s="49"/>
      <c r="AB561" s="49"/>
      <c r="AC561" s="49"/>
      <c r="AD561" s="49"/>
      <c r="AE561" s="49"/>
      <c r="AF561" s="49"/>
    </row>
    <row r="562" spans="1:32" ht="15.75" customHeight="1">
      <c r="A562" s="49"/>
      <c r="B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AA562" s="49"/>
      <c r="AB562" s="49"/>
      <c r="AC562" s="49"/>
      <c r="AD562" s="49"/>
      <c r="AE562" s="49"/>
      <c r="AF562" s="49"/>
    </row>
    <row r="563" spans="1:32" ht="15.75" customHeight="1">
      <c r="A563" s="49"/>
      <c r="B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AA563" s="49"/>
      <c r="AB563" s="49"/>
      <c r="AC563" s="49"/>
      <c r="AD563" s="49"/>
      <c r="AE563" s="49"/>
      <c r="AF563" s="49"/>
    </row>
    <row r="564" spans="1:32" ht="15.75" customHeight="1">
      <c r="A564" s="49"/>
      <c r="B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AA564" s="49"/>
      <c r="AB564" s="49"/>
      <c r="AC564" s="49"/>
      <c r="AD564" s="49"/>
      <c r="AE564" s="49"/>
      <c r="AF564" s="49"/>
    </row>
    <row r="565" spans="1:32" ht="15.75" customHeight="1">
      <c r="A565" s="49"/>
      <c r="B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AA565" s="49"/>
      <c r="AB565" s="49"/>
      <c r="AC565" s="49"/>
      <c r="AD565" s="49"/>
      <c r="AE565" s="49"/>
      <c r="AF565" s="49"/>
    </row>
    <row r="566" spans="1:32" ht="15.75" customHeight="1">
      <c r="A566" s="49"/>
      <c r="B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AA566" s="49"/>
      <c r="AB566" s="49"/>
      <c r="AC566" s="49"/>
      <c r="AD566" s="49"/>
      <c r="AE566" s="49"/>
      <c r="AF566" s="49"/>
    </row>
    <row r="567" spans="1:32" ht="15.75" customHeight="1">
      <c r="A567" s="49"/>
      <c r="B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AA567" s="49"/>
      <c r="AB567" s="49"/>
      <c r="AC567" s="49"/>
      <c r="AD567" s="49"/>
      <c r="AE567" s="49"/>
      <c r="AF567" s="49"/>
    </row>
    <row r="568" spans="1:32" ht="15.75" customHeight="1">
      <c r="A568" s="49"/>
      <c r="B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AA568" s="49"/>
      <c r="AB568" s="49"/>
      <c r="AC568" s="49"/>
      <c r="AD568" s="49"/>
      <c r="AE568" s="49"/>
      <c r="AF568" s="49"/>
    </row>
    <row r="569" spans="1:32" ht="15.75" customHeight="1">
      <c r="A569" s="49"/>
      <c r="B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AA569" s="49"/>
      <c r="AB569" s="49"/>
      <c r="AC569" s="49"/>
      <c r="AD569" s="49"/>
      <c r="AE569" s="49"/>
      <c r="AF569" s="49"/>
    </row>
    <row r="570" spans="1:32" ht="15.75" customHeight="1">
      <c r="A570" s="49"/>
      <c r="B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AA570" s="49"/>
      <c r="AB570" s="49"/>
      <c r="AC570" s="49"/>
      <c r="AD570" s="49"/>
      <c r="AE570" s="49"/>
      <c r="AF570" s="49"/>
    </row>
    <row r="571" spans="1:32" ht="15.75" customHeight="1">
      <c r="A571" s="49"/>
      <c r="B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AA571" s="49"/>
      <c r="AB571" s="49"/>
      <c r="AC571" s="49"/>
      <c r="AD571" s="49"/>
      <c r="AE571" s="49"/>
      <c r="AF571" s="49"/>
    </row>
    <row r="572" spans="1:32" ht="15.75" customHeight="1">
      <c r="A572" s="49"/>
      <c r="B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AA572" s="49"/>
      <c r="AB572" s="49"/>
      <c r="AC572" s="49"/>
      <c r="AD572" s="49"/>
      <c r="AE572" s="49"/>
      <c r="AF572" s="49"/>
    </row>
    <row r="573" spans="1:32" ht="15.75" customHeight="1">
      <c r="A573" s="49"/>
      <c r="B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AA573" s="49"/>
      <c r="AB573" s="49"/>
      <c r="AC573" s="49"/>
      <c r="AD573" s="49"/>
      <c r="AE573" s="49"/>
      <c r="AF573" s="49"/>
    </row>
    <row r="574" spans="1:32" ht="15.75" customHeight="1">
      <c r="A574" s="49"/>
      <c r="B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AA574" s="49"/>
      <c r="AB574" s="49"/>
      <c r="AC574" s="49"/>
      <c r="AD574" s="49"/>
      <c r="AE574" s="49"/>
      <c r="AF574" s="49"/>
    </row>
    <row r="575" spans="1:32" ht="15.75" customHeight="1">
      <c r="A575" s="49"/>
      <c r="B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AA575" s="49"/>
      <c r="AB575" s="49"/>
      <c r="AC575" s="49"/>
      <c r="AD575" s="49"/>
      <c r="AE575" s="49"/>
      <c r="AF575" s="49"/>
    </row>
    <row r="576" spans="1:32" ht="15.75" customHeight="1">
      <c r="A576" s="49"/>
      <c r="B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AA576" s="49"/>
      <c r="AB576" s="49"/>
      <c r="AC576" s="49"/>
      <c r="AD576" s="49"/>
      <c r="AE576" s="49"/>
      <c r="AF576" s="49"/>
    </row>
    <row r="577" spans="1:32" ht="15.75" customHeight="1">
      <c r="A577" s="49"/>
      <c r="B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AA577" s="49"/>
      <c r="AB577" s="49"/>
      <c r="AC577" s="49"/>
      <c r="AD577" s="49"/>
      <c r="AE577" s="49"/>
      <c r="AF577" s="49"/>
    </row>
    <row r="578" spans="1:32" ht="15.75" customHeight="1">
      <c r="A578" s="49"/>
      <c r="B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AA578" s="49"/>
      <c r="AB578" s="49"/>
      <c r="AC578" s="49"/>
      <c r="AD578" s="49"/>
      <c r="AE578" s="49"/>
      <c r="AF578" s="49"/>
    </row>
    <row r="579" spans="1:32" ht="15.75" customHeight="1">
      <c r="A579" s="49"/>
      <c r="B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AA579" s="49"/>
      <c r="AB579" s="49"/>
      <c r="AC579" s="49"/>
      <c r="AD579" s="49"/>
      <c r="AE579" s="49"/>
      <c r="AF579" s="49"/>
    </row>
    <row r="580" spans="1:32" ht="15.75" customHeight="1">
      <c r="A580" s="49"/>
      <c r="B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AA580" s="49"/>
      <c r="AB580" s="49"/>
      <c r="AC580" s="49"/>
      <c r="AD580" s="49"/>
      <c r="AE580" s="49"/>
      <c r="AF580" s="49"/>
    </row>
    <row r="581" spans="1:32" ht="15.75" customHeight="1">
      <c r="A581" s="49"/>
      <c r="B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AA581" s="49"/>
      <c r="AB581" s="49"/>
      <c r="AC581" s="49"/>
      <c r="AD581" s="49"/>
      <c r="AE581" s="49"/>
      <c r="AF581" s="49"/>
    </row>
    <row r="582" spans="1:32" ht="15.75" customHeight="1">
      <c r="A582" s="49"/>
      <c r="B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AA582" s="49"/>
      <c r="AB582" s="49"/>
      <c r="AC582" s="49"/>
      <c r="AD582" s="49"/>
      <c r="AE582" s="49"/>
      <c r="AF582" s="49"/>
    </row>
    <row r="583" spans="1:32" ht="15.75" customHeight="1">
      <c r="A583" s="49"/>
      <c r="B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AA583" s="49"/>
      <c r="AB583" s="49"/>
      <c r="AC583" s="49"/>
      <c r="AD583" s="49"/>
      <c r="AE583" s="49"/>
      <c r="AF583" s="49"/>
    </row>
    <row r="584" spans="1:32" ht="15.75" customHeight="1">
      <c r="A584" s="49"/>
      <c r="B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AA584" s="49"/>
      <c r="AB584" s="49"/>
      <c r="AC584" s="49"/>
      <c r="AD584" s="49"/>
      <c r="AE584" s="49"/>
      <c r="AF584" s="49"/>
    </row>
    <row r="585" spans="1:32" ht="15.75" customHeight="1">
      <c r="A585" s="49"/>
      <c r="B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AA585" s="49"/>
      <c r="AB585" s="49"/>
      <c r="AC585" s="49"/>
      <c r="AD585" s="49"/>
      <c r="AE585" s="49"/>
      <c r="AF585" s="49"/>
    </row>
    <row r="586" spans="1:32" ht="15.75" customHeight="1">
      <c r="A586" s="49"/>
      <c r="B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AA586" s="49"/>
      <c r="AB586" s="49"/>
      <c r="AC586" s="49"/>
      <c r="AD586" s="49"/>
      <c r="AE586" s="49"/>
      <c r="AF586" s="49"/>
    </row>
    <row r="587" spans="1:32" ht="15.75" customHeight="1">
      <c r="A587" s="49"/>
      <c r="B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AA587" s="49"/>
      <c r="AB587" s="49"/>
      <c r="AC587" s="49"/>
      <c r="AD587" s="49"/>
      <c r="AE587" s="49"/>
      <c r="AF587" s="49"/>
    </row>
    <row r="588" spans="1:32" ht="15.75" customHeight="1">
      <c r="A588" s="49"/>
      <c r="B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AA588" s="49"/>
      <c r="AB588" s="49"/>
      <c r="AC588" s="49"/>
      <c r="AD588" s="49"/>
      <c r="AE588" s="49"/>
      <c r="AF588" s="49"/>
    </row>
    <row r="589" spans="1:32" ht="15.75" customHeight="1">
      <c r="A589" s="49"/>
      <c r="B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AA589" s="49"/>
      <c r="AB589" s="49"/>
      <c r="AC589" s="49"/>
      <c r="AD589" s="49"/>
      <c r="AE589" s="49"/>
      <c r="AF589" s="49"/>
    </row>
    <row r="590" spans="1:32" ht="15.75" customHeight="1">
      <c r="A590" s="49"/>
      <c r="B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AA590" s="49"/>
      <c r="AB590" s="49"/>
      <c r="AC590" s="49"/>
      <c r="AD590" s="49"/>
      <c r="AE590" s="49"/>
      <c r="AF590" s="49"/>
    </row>
    <row r="591" spans="1:32" ht="15.75" customHeight="1">
      <c r="A591" s="49"/>
      <c r="B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AA591" s="49"/>
      <c r="AB591" s="49"/>
      <c r="AC591" s="49"/>
      <c r="AD591" s="49"/>
      <c r="AE591" s="49"/>
      <c r="AF591" s="49"/>
    </row>
    <row r="592" spans="1:32" ht="15.75" customHeight="1">
      <c r="A592" s="49"/>
      <c r="B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AA592" s="49"/>
      <c r="AB592" s="49"/>
      <c r="AC592" s="49"/>
      <c r="AD592" s="49"/>
      <c r="AE592" s="49"/>
      <c r="AF592" s="49"/>
    </row>
    <row r="593" spans="1:32" ht="15.75" customHeight="1">
      <c r="A593" s="49"/>
      <c r="B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AA593" s="49"/>
      <c r="AB593" s="49"/>
      <c r="AC593" s="49"/>
      <c r="AD593" s="49"/>
      <c r="AE593" s="49"/>
      <c r="AF593" s="49"/>
    </row>
    <row r="594" spans="1:32" ht="15.75" customHeight="1">
      <c r="A594" s="49"/>
      <c r="B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AA594" s="49"/>
      <c r="AB594" s="49"/>
      <c r="AC594" s="49"/>
      <c r="AD594" s="49"/>
      <c r="AE594" s="49"/>
      <c r="AF594" s="49"/>
    </row>
    <row r="595" spans="1:32" ht="15.75" customHeight="1">
      <c r="A595" s="49"/>
      <c r="B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AA595" s="49"/>
      <c r="AB595" s="49"/>
      <c r="AC595" s="49"/>
      <c r="AD595" s="49"/>
      <c r="AE595" s="49"/>
      <c r="AF595" s="49"/>
    </row>
    <row r="596" spans="1:32" ht="15.75" customHeight="1">
      <c r="A596" s="49"/>
      <c r="B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AA596" s="49"/>
      <c r="AB596" s="49"/>
      <c r="AC596" s="49"/>
      <c r="AD596" s="49"/>
      <c r="AE596" s="49"/>
      <c r="AF596" s="49"/>
    </row>
    <row r="597" spans="1:32" ht="15.75" customHeight="1">
      <c r="A597" s="49"/>
      <c r="B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AA597" s="49"/>
      <c r="AB597" s="49"/>
      <c r="AC597" s="49"/>
      <c r="AD597" s="49"/>
      <c r="AE597" s="49"/>
      <c r="AF597" s="49"/>
    </row>
    <row r="598" spans="1:32" ht="15.75" customHeight="1">
      <c r="A598" s="49"/>
      <c r="B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AA598" s="49"/>
      <c r="AB598" s="49"/>
      <c r="AC598" s="49"/>
      <c r="AD598" s="49"/>
      <c r="AE598" s="49"/>
      <c r="AF598" s="49"/>
    </row>
    <row r="599" spans="1:32" ht="15.75" customHeight="1">
      <c r="A599" s="49"/>
      <c r="B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AA599" s="49"/>
      <c r="AB599" s="49"/>
      <c r="AC599" s="49"/>
      <c r="AD599" s="49"/>
      <c r="AE599" s="49"/>
      <c r="AF599" s="49"/>
    </row>
    <row r="600" spans="1:32" ht="15.75" customHeight="1">
      <c r="A600" s="49"/>
      <c r="B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AA600" s="49"/>
      <c r="AB600" s="49"/>
      <c r="AC600" s="49"/>
      <c r="AD600" s="49"/>
      <c r="AE600" s="49"/>
      <c r="AF600" s="49"/>
    </row>
    <row r="601" spans="1:32" ht="15.75" customHeight="1">
      <c r="A601" s="49"/>
      <c r="B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AA601" s="49"/>
      <c r="AB601" s="49"/>
      <c r="AC601" s="49"/>
      <c r="AD601" s="49"/>
      <c r="AE601" s="49"/>
      <c r="AF601" s="49"/>
    </row>
    <row r="602" spans="1:32" ht="15.75" customHeight="1">
      <c r="A602" s="49"/>
      <c r="B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AA602" s="49"/>
      <c r="AB602" s="49"/>
      <c r="AC602" s="49"/>
      <c r="AD602" s="49"/>
      <c r="AE602" s="49"/>
      <c r="AF602" s="49"/>
    </row>
    <row r="603" spans="1:32" ht="15.75" customHeight="1">
      <c r="A603" s="49"/>
      <c r="B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AA603" s="49"/>
      <c r="AB603" s="49"/>
      <c r="AC603" s="49"/>
      <c r="AD603" s="49"/>
      <c r="AE603" s="49"/>
      <c r="AF603" s="49"/>
    </row>
    <row r="604" spans="1:32" ht="15.75" customHeight="1">
      <c r="A604" s="49"/>
      <c r="B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AA604" s="49"/>
      <c r="AB604" s="49"/>
      <c r="AC604" s="49"/>
      <c r="AD604" s="49"/>
      <c r="AE604" s="49"/>
      <c r="AF604" s="49"/>
    </row>
    <row r="605" spans="1:32" ht="15.75" customHeight="1">
      <c r="A605" s="49"/>
      <c r="B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AA605" s="49"/>
      <c r="AB605" s="49"/>
      <c r="AC605" s="49"/>
      <c r="AD605" s="49"/>
      <c r="AE605" s="49"/>
      <c r="AF605" s="49"/>
    </row>
    <row r="606" spans="1:32" ht="15.75" customHeight="1">
      <c r="A606" s="49"/>
      <c r="B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AA606" s="49"/>
      <c r="AB606" s="49"/>
      <c r="AC606" s="49"/>
      <c r="AD606" s="49"/>
      <c r="AE606" s="49"/>
      <c r="AF606" s="49"/>
    </row>
    <row r="607" spans="1:32" ht="15.75" customHeight="1">
      <c r="A607" s="49"/>
      <c r="B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AA607" s="49"/>
      <c r="AB607" s="49"/>
      <c r="AC607" s="49"/>
      <c r="AD607" s="49"/>
      <c r="AE607" s="49"/>
      <c r="AF607" s="49"/>
    </row>
    <row r="608" spans="1:32" ht="15.75" customHeight="1">
      <c r="A608" s="49"/>
      <c r="B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AA608" s="49"/>
      <c r="AB608" s="49"/>
      <c r="AC608" s="49"/>
      <c r="AD608" s="49"/>
      <c r="AE608" s="49"/>
      <c r="AF608" s="49"/>
    </row>
    <row r="609" spans="1:32" ht="15.75" customHeight="1">
      <c r="A609" s="49"/>
      <c r="B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AA609" s="49"/>
      <c r="AB609" s="49"/>
      <c r="AC609" s="49"/>
      <c r="AD609" s="49"/>
      <c r="AE609" s="49"/>
      <c r="AF609" s="49"/>
    </row>
    <row r="610" spans="1:32" ht="15.75" customHeight="1">
      <c r="A610" s="49"/>
      <c r="B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AA610" s="49"/>
      <c r="AB610" s="49"/>
      <c r="AC610" s="49"/>
      <c r="AD610" s="49"/>
      <c r="AE610" s="49"/>
      <c r="AF610" s="49"/>
    </row>
    <row r="611" spans="1:32" ht="15.75" customHeight="1">
      <c r="A611" s="49"/>
      <c r="B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AA611" s="49"/>
      <c r="AB611" s="49"/>
      <c r="AC611" s="49"/>
      <c r="AD611" s="49"/>
      <c r="AE611" s="49"/>
      <c r="AF611" s="49"/>
    </row>
    <row r="612" spans="1:32" ht="15.75" customHeight="1">
      <c r="A612" s="49"/>
      <c r="B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AA612" s="49"/>
      <c r="AB612" s="49"/>
      <c r="AC612" s="49"/>
      <c r="AD612" s="49"/>
      <c r="AE612" s="49"/>
      <c r="AF612" s="49"/>
    </row>
    <row r="613" spans="1:32" ht="15.75" customHeight="1">
      <c r="A613" s="49"/>
      <c r="B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AA613" s="49"/>
      <c r="AB613" s="49"/>
      <c r="AC613" s="49"/>
      <c r="AD613" s="49"/>
      <c r="AE613" s="49"/>
      <c r="AF613" s="49"/>
    </row>
    <row r="614" spans="1:32" ht="15.75" customHeight="1">
      <c r="A614" s="49"/>
      <c r="B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AA614" s="49"/>
      <c r="AB614" s="49"/>
      <c r="AC614" s="49"/>
      <c r="AD614" s="49"/>
      <c r="AE614" s="49"/>
      <c r="AF614" s="49"/>
    </row>
    <row r="615" spans="1:32" ht="15.75" customHeight="1">
      <c r="A615" s="49"/>
      <c r="B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AA615" s="49"/>
      <c r="AB615" s="49"/>
      <c r="AC615" s="49"/>
      <c r="AD615" s="49"/>
      <c r="AE615" s="49"/>
      <c r="AF615" s="49"/>
    </row>
    <row r="616" spans="1:32" ht="15.75" customHeight="1">
      <c r="A616" s="49"/>
      <c r="B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AA616" s="49"/>
      <c r="AB616" s="49"/>
      <c r="AC616" s="49"/>
      <c r="AD616" s="49"/>
      <c r="AE616" s="49"/>
      <c r="AF616" s="49"/>
    </row>
    <row r="617" spans="1:32" ht="15.75" customHeight="1">
      <c r="A617" s="49"/>
      <c r="B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AA617" s="49"/>
      <c r="AB617" s="49"/>
      <c r="AC617" s="49"/>
      <c r="AD617" s="49"/>
      <c r="AE617" s="49"/>
      <c r="AF617" s="49"/>
    </row>
    <row r="618" spans="1:32" ht="15.75" customHeight="1">
      <c r="A618" s="49"/>
      <c r="B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AA618" s="49"/>
      <c r="AB618" s="49"/>
      <c r="AC618" s="49"/>
      <c r="AD618" s="49"/>
      <c r="AE618" s="49"/>
      <c r="AF618" s="49"/>
    </row>
    <row r="619" spans="1:32" ht="15.75" customHeight="1">
      <c r="A619" s="49"/>
      <c r="B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AA619" s="49"/>
      <c r="AB619" s="49"/>
      <c r="AC619" s="49"/>
      <c r="AD619" s="49"/>
      <c r="AE619" s="49"/>
      <c r="AF619" s="49"/>
    </row>
    <row r="620" spans="1:32" ht="15.75" customHeight="1">
      <c r="A620" s="49"/>
      <c r="B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AA620" s="49"/>
      <c r="AB620" s="49"/>
      <c r="AC620" s="49"/>
      <c r="AD620" s="49"/>
      <c r="AE620" s="49"/>
      <c r="AF620" s="49"/>
    </row>
    <row r="621" spans="1:32" ht="15.75" customHeight="1">
      <c r="A621" s="49"/>
      <c r="B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AA621" s="49"/>
      <c r="AB621" s="49"/>
      <c r="AC621" s="49"/>
      <c r="AD621" s="49"/>
      <c r="AE621" s="49"/>
      <c r="AF621" s="49"/>
    </row>
    <row r="622" spans="1:32" ht="15.75" customHeight="1">
      <c r="A622" s="49"/>
      <c r="B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AA622" s="49"/>
      <c r="AB622" s="49"/>
      <c r="AC622" s="49"/>
      <c r="AD622" s="49"/>
      <c r="AE622" s="49"/>
      <c r="AF622" s="49"/>
    </row>
    <row r="623" spans="1:32" ht="15.75" customHeight="1">
      <c r="A623" s="49"/>
      <c r="B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AA623" s="49"/>
      <c r="AB623" s="49"/>
      <c r="AC623" s="49"/>
      <c r="AD623" s="49"/>
      <c r="AE623" s="49"/>
      <c r="AF623" s="49"/>
    </row>
    <row r="624" spans="1:32" ht="15.75" customHeight="1">
      <c r="A624" s="49"/>
      <c r="B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AA624" s="49"/>
      <c r="AB624" s="49"/>
      <c r="AC624" s="49"/>
      <c r="AD624" s="49"/>
      <c r="AE624" s="49"/>
      <c r="AF624" s="49"/>
    </row>
    <row r="625" spans="1:32" ht="15.75" customHeight="1">
      <c r="A625" s="49"/>
      <c r="B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AA625" s="49"/>
      <c r="AB625" s="49"/>
      <c r="AC625" s="49"/>
      <c r="AD625" s="49"/>
      <c r="AE625" s="49"/>
      <c r="AF625" s="49"/>
    </row>
    <row r="626" spans="1:32" ht="15.75" customHeight="1">
      <c r="A626" s="49"/>
      <c r="B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AA626" s="49"/>
      <c r="AB626" s="49"/>
      <c r="AC626" s="49"/>
      <c r="AD626" s="49"/>
      <c r="AE626" s="49"/>
      <c r="AF626" s="49"/>
    </row>
    <row r="627" spans="1:32" ht="15.75" customHeight="1">
      <c r="A627" s="49"/>
      <c r="B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AA627" s="49"/>
      <c r="AB627" s="49"/>
      <c r="AC627" s="49"/>
      <c r="AD627" s="49"/>
      <c r="AE627" s="49"/>
      <c r="AF627" s="49"/>
    </row>
    <row r="628" spans="1:32" ht="15.75" customHeight="1">
      <c r="A628" s="49"/>
      <c r="B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AA628" s="49"/>
      <c r="AB628" s="49"/>
      <c r="AC628" s="49"/>
      <c r="AD628" s="49"/>
      <c r="AE628" s="49"/>
      <c r="AF628" s="49"/>
    </row>
    <row r="629" spans="1:32" ht="15.75" customHeight="1">
      <c r="A629" s="49"/>
      <c r="B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AA629" s="49"/>
      <c r="AB629" s="49"/>
      <c r="AC629" s="49"/>
      <c r="AD629" s="49"/>
      <c r="AE629" s="49"/>
      <c r="AF629" s="49"/>
    </row>
    <row r="630" spans="1:32" ht="15.75" customHeight="1">
      <c r="A630" s="49"/>
      <c r="B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AA630" s="49"/>
      <c r="AB630" s="49"/>
      <c r="AC630" s="49"/>
      <c r="AD630" s="49"/>
      <c r="AE630" s="49"/>
      <c r="AF630" s="49"/>
    </row>
    <row r="631" spans="1:32" ht="15.75" customHeight="1">
      <c r="A631" s="49"/>
      <c r="B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AA631" s="49"/>
      <c r="AB631" s="49"/>
      <c r="AC631" s="49"/>
      <c r="AD631" s="49"/>
      <c r="AE631" s="49"/>
      <c r="AF631" s="49"/>
    </row>
    <row r="632" spans="1:32" ht="15.75" customHeight="1">
      <c r="A632" s="49"/>
      <c r="B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AA632" s="49"/>
      <c r="AB632" s="49"/>
      <c r="AC632" s="49"/>
      <c r="AD632" s="49"/>
      <c r="AE632" s="49"/>
      <c r="AF632" s="49"/>
    </row>
    <row r="633" spans="1:32" ht="15.75" customHeight="1">
      <c r="A633" s="49"/>
      <c r="B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AA633" s="49"/>
      <c r="AB633" s="49"/>
      <c r="AC633" s="49"/>
      <c r="AD633" s="49"/>
      <c r="AE633" s="49"/>
      <c r="AF633" s="49"/>
    </row>
    <row r="634" spans="1:32" ht="15.75" customHeight="1">
      <c r="A634" s="49"/>
      <c r="B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AA634" s="49"/>
      <c r="AB634" s="49"/>
      <c r="AC634" s="49"/>
      <c r="AD634" s="49"/>
      <c r="AE634" s="49"/>
      <c r="AF634" s="49"/>
    </row>
    <row r="635" spans="1:32" ht="15.75" customHeight="1">
      <c r="A635" s="49"/>
      <c r="B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AA635" s="49"/>
      <c r="AB635" s="49"/>
      <c r="AC635" s="49"/>
      <c r="AD635" s="49"/>
      <c r="AE635" s="49"/>
      <c r="AF635" s="49"/>
    </row>
    <row r="636" spans="1:32" ht="15.75" customHeight="1">
      <c r="A636" s="49"/>
      <c r="B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AA636" s="49"/>
      <c r="AB636" s="49"/>
      <c r="AC636" s="49"/>
      <c r="AD636" s="49"/>
      <c r="AE636" s="49"/>
      <c r="AF636" s="49"/>
    </row>
    <row r="637" spans="1:32" ht="15.75" customHeight="1">
      <c r="A637" s="49"/>
      <c r="B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AA637" s="49"/>
      <c r="AB637" s="49"/>
      <c r="AC637" s="49"/>
      <c r="AD637" s="49"/>
      <c r="AE637" s="49"/>
      <c r="AF637" s="49"/>
    </row>
    <row r="638" spans="1:32" ht="15.75" customHeight="1">
      <c r="A638" s="49"/>
      <c r="B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AA638" s="49"/>
      <c r="AB638" s="49"/>
      <c r="AC638" s="49"/>
      <c r="AD638" s="49"/>
      <c r="AE638" s="49"/>
      <c r="AF638" s="49"/>
    </row>
    <row r="639" spans="1:32" ht="15.75" customHeight="1">
      <c r="A639" s="49"/>
      <c r="B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AA639" s="49"/>
      <c r="AB639" s="49"/>
      <c r="AC639" s="49"/>
      <c r="AD639" s="49"/>
      <c r="AE639" s="49"/>
      <c r="AF639" s="49"/>
    </row>
    <row r="640" spans="1:32" ht="15.75" customHeight="1">
      <c r="A640" s="49"/>
      <c r="B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AA640" s="49"/>
      <c r="AB640" s="49"/>
      <c r="AC640" s="49"/>
      <c r="AD640" s="49"/>
      <c r="AE640" s="49"/>
      <c r="AF640" s="49"/>
    </row>
    <row r="641" spans="1:32" ht="15.75" customHeight="1">
      <c r="A641" s="49"/>
      <c r="B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AA641" s="49"/>
      <c r="AB641" s="49"/>
      <c r="AC641" s="49"/>
      <c r="AD641" s="49"/>
      <c r="AE641" s="49"/>
      <c r="AF641" s="49"/>
    </row>
    <row r="642" spans="1:32" ht="15.75" customHeight="1">
      <c r="A642" s="49"/>
      <c r="B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AA642" s="49"/>
      <c r="AB642" s="49"/>
      <c r="AC642" s="49"/>
      <c r="AD642" s="49"/>
      <c r="AE642" s="49"/>
      <c r="AF642" s="49"/>
    </row>
    <row r="643" spans="1:32" ht="15.75" customHeight="1">
      <c r="A643" s="49"/>
      <c r="B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AA643" s="49"/>
      <c r="AB643" s="49"/>
      <c r="AC643" s="49"/>
      <c r="AD643" s="49"/>
      <c r="AE643" s="49"/>
      <c r="AF643" s="49"/>
    </row>
    <row r="644" spans="1:32" ht="15.75" customHeight="1">
      <c r="A644" s="49"/>
      <c r="B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AA644" s="49"/>
      <c r="AB644" s="49"/>
      <c r="AC644" s="49"/>
      <c r="AD644" s="49"/>
      <c r="AE644" s="49"/>
      <c r="AF644" s="49"/>
    </row>
    <row r="645" spans="1:32" ht="15.75" customHeight="1">
      <c r="A645" s="49"/>
      <c r="B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AA645" s="49"/>
      <c r="AB645" s="49"/>
      <c r="AC645" s="49"/>
      <c r="AD645" s="49"/>
      <c r="AE645" s="49"/>
      <c r="AF645" s="49"/>
    </row>
    <row r="646" spans="1:32" ht="15.75" customHeight="1">
      <c r="A646" s="49"/>
      <c r="B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AA646" s="49"/>
      <c r="AB646" s="49"/>
      <c r="AC646" s="49"/>
      <c r="AD646" s="49"/>
      <c r="AE646" s="49"/>
      <c r="AF646" s="49"/>
    </row>
    <row r="647" spans="1:32" ht="15.75" customHeight="1">
      <c r="A647" s="49"/>
      <c r="B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AA647" s="49"/>
      <c r="AB647" s="49"/>
      <c r="AC647" s="49"/>
      <c r="AD647" s="49"/>
      <c r="AE647" s="49"/>
      <c r="AF647" s="49"/>
    </row>
    <row r="648" spans="1:32" ht="15.75" customHeight="1">
      <c r="A648" s="49"/>
      <c r="B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AA648" s="49"/>
      <c r="AB648" s="49"/>
      <c r="AC648" s="49"/>
      <c r="AD648" s="49"/>
      <c r="AE648" s="49"/>
      <c r="AF648" s="49"/>
    </row>
    <row r="649" spans="1:32" ht="15.75" customHeight="1">
      <c r="A649" s="49"/>
      <c r="B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AA649" s="49"/>
      <c r="AB649" s="49"/>
      <c r="AC649" s="49"/>
      <c r="AD649" s="49"/>
      <c r="AE649" s="49"/>
      <c r="AF649" s="49"/>
    </row>
    <row r="650" spans="1:32" ht="15.75" customHeight="1">
      <c r="A650" s="49"/>
      <c r="B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AA650" s="49"/>
      <c r="AB650" s="49"/>
      <c r="AC650" s="49"/>
      <c r="AD650" s="49"/>
      <c r="AE650" s="49"/>
      <c r="AF650" s="49"/>
    </row>
    <row r="651" spans="1:32" ht="15.75" customHeight="1">
      <c r="A651" s="49"/>
      <c r="B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AA651" s="49"/>
      <c r="AB651" s="49"/>
      <c r="AC651" s="49"/>
      <c r="AD651" s="49"/>
      <c r="AE651" s="49"/>
      <c r="AF651" s="49"/>
    </row>
    <row r="652" spans="1:32" ht="15.75" customHeight="1">
      <c r="A652" s="49"/>
      <c r="B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AA652" s="49"/>
      <c r="AB652" s="49"/>
      <c r="AC652" s="49"/>
      <c r="AD652" s="49"/>
      <c r="AE652" s="49"/>
      <c r="AF652" s="49"/>
    </row>
    <row r="653" spans="1:32" ht="15.75" customHeight="1">
      <c r="A653" s="49"/>
      <c r="B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AA653" s="49"/>
      <c r="AB653" s="49"/>
      <c r="AC653" s="49"/>
      <c r="AD653" s="49"/>
      <c r="AE653" s="49"/>
      <c r="AF653" s="49"/>
    </row>
    <row r="654" spans="1:32" ht="15.75" customHeight="1">
      <c r="A654" s="49"/>
      <c r="B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AA654" s="49"/>
      <c r="AB654" s="49"/>
      <c r="AC654" s="49"/>
      <c r="AD654" s="49"/>
      <c r="AE654" s="49"/>
      <c r="AF654" s="49"/>
    </row>
    <row r="655" spans="1:32" ht="15.75" customHeight="1">
      <c r="A655" s="49"/>
      <c r="B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AA655" s="49"/>
      <c r="AB655" s="49"/>
      <c r="AC655" s="49"/>
      <c r="AD655" s="49"/>
      <c r="AE655" s="49"/>
      <c r="AF655" s="49"/>
    </row>
    <row r="656" spans="1:32" ht="15.75" customHeight="1">
      <c r="A656" s="49"/>
      <c r="B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AA656" s="49"/>
      <c r="AB656" s="49"/>
      <c r="AC656" s="49"/>
      <c r="AD656" s="49"/>
      <c r="AE656" s="49"/>
      <c r="AF656" s="49"/>
    </row>
    <row r="657" spans="1:32" ht="15.75" customHeight="1">
      <c r="A657" s="49"/>
      <c r="B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AA657" s="49"/>
      <c r="AB657" s="49"/>
      <c r="AC657" s="49"/>
      <c r="AD657" s="49"/>
      <c r="AE657" s="49"/>
      <c r="AF657" s="49"/>
    </row>
    <row r="658" spans="1:32" ht="15.75" customHeight="1">
      <c r="A658" s="49"/>
      <c r="B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AA658" s="49"/>
      <c r="AB658" s="49"/>
      <c r="AC658" s="49"/>
      <c r="AD658" s="49"/>
      <c r="AE658" s="49"/>
      <c r="AF658" s="49"/>
    </row>
    <row r="659" spans="1:32" ht="15.75" customHeight="1">
      <c r="A659" s="49"/>
      <c r="B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AA659" s="49"/>
      <c r="AB659" s="49"/>
      <c r="AC659" s="49"/>
      <c r="AD659" s="49"/>
      <c r="AE659" s="49"/>
      <c r="AF659" s="49"/>
    </row>
    <row r="660" spans="1:32" ht="15.75" customHeight="1">
      <c r="A660" s="49"/>
      <c r="B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AA660" s="49"/>
      <c r="AB660" s="49"/>
      <c r="AC660" s="49"/>
      <c r="AD660" s="49"/>
      <c r="AE660" s="49"/>
      <c r="AF660" s="49"/>
    </row>
    <row r="661" spans="1:32" ht="15.75" customHeight="1">
      <c r="A661" s="49"/>
      <c r="B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AA661" s="49"/>
      <c r="AB661" s="49"/>
      <c r="AC661" s="49"/>
      <c r="AD661" s="49"/>
      <c r="AE661" s="49"/>
      <c r="AF661" s="49"/>
    </row>
    <row r="662" spans="1:32" ht="15.75" customHeight="1">
      <c r="A662" s="49"/>
      <c r="B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AA662" s="49"/>
      <c r="AB662" s="49"/>
      <c r="AC662" s="49"/>
      <c r="AD662" s="49"/>
      <c r="AE662" s="49"/>
      <c r="AF662" s="49"/>
    </row>
    <row r="663" spans="1:32" ht="15.75" customHeight="1">
      <c r="A663" s="49"/>
      <c r="B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AA663" s="49"/>
      <c r="AB663" s="49"/>
      <c r="AC663" s="49"/>
      <c r="AD663" s="49"/>
      <c r="AE663" s="49"/>
      <c r="AF663" s="49"/>
    </row>
    <row r="664" spans="1:32" ht="15.75" customHeight="1">
      <c r="A664" s="49"/>
      <c r="B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AA664" s="49"/>
      <c r="AB664" s="49"/>
      <c r="AC664" s="49"/>
      <c r="AD664" s="49"/>
      <c r="AE664" s="49"/>
      <c r="AF664" s="49"/>
    </row>
    <row r="665" spans="1:32" ht="15.75" customHeight="1">
      <c r="A665" s="49"/>
      <c r="B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AA665" s="49"/>
      <c r="AB665" s="49"/>
      <c r="AC665" s="49"/>
      <c r="AD665" s="49"/>
      <c r="AE665" s="49"/>
      <c r="AF665" s="49"/>
    </row>
    <row r="666" spans="1:32" ht="15.75" customHeight="1">
      <c r="A666" s="49"/>
      <c r="B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AA666" s="49"/>
      <c r="AB666" s="49"/>
      <c r="AC666" s="49"/>
      <c r="AD666" s="49"/>
      <c r="AE666" s="49"/>
      <c r="AF666" s="49"/>
    </row>
    <row r="667" spans="1:32" ht="15.75" customHeight="1">
      <c r="A667" s="49"/>
      <c r="B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AA667" s="49"/>
      <c r="AB667" s="49"/>
      <c r="AC667" s="49"/>
      <c r="AD667" s="49"/>
      <c r="AE667" s="49"/>
      <c r="AF667" s="49"/>
    </row>
    <row r="668" spans="1:32" ht="15.75" customHeight="1">
      <c r="A668" s="49"/>
      <c r="B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AA668" s="49"/>
      <c r="AB668" s="49"/>
      <c r="AC668" s="49"/>
      <c r="AD668" s="49"/>
      <c r="AE668" s="49"/>
      <c r="AF668" s="49"/>
    </row>
    <row r="669" spans="1:32" ht="15.75" customHeight="1">
      <c r="A669" s="49"/>
      <c r="B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AA669" s="49"/>
      <c r="AB669" s="49"/>
      <c r="AC669" s="49"/>
      <c r="AD669" s="49"/>
      <c r="AE669" s="49"/>
      <c r="AF669" s="49"/>
    </row>
    <row r="670" spans="1:32" ht="15.75" customHeight="1">
      <c r="A670" s="49"/>
      <c r="B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AA670" s="49"/>
      <c r="AB670" s="49"/>
      <c r="AC670" s="49"/>
      <c r="AD670" s="49"/>
      <c r="AE670" s="49"/>
      <c r="AF670" s="49"/>
    </row>
    <row r="671" spans="1:32" ht="15.75" customHeight="1">
      <c r="A671" s="49"/>
      <c r="B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AA671" s="49"/>
      <c r="AB671" s="49"/>
      <c r="AC671" s="49"/>
      <c r="AD671" s="49"/>
      <c r="AE671" s="49"/>
      <c r="AF671" s="49"/>
    </row>
    <row r="672" spans="1:32" ht="15.75" customHeight="1">
      <c r="A672" s="49"/>
      <c r="B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AA672" s="49"/>
      <c r="AB672" s="49"/>
      <c r="AC672" s="49"/>
      <c r="AD672" s="49"/>
      <c r="AE672" s="49"/>
      <c r="AF672" s="49"/>
    </row>
    <row r="673" spans="1:32" ht="15.75" customHeight="1">
      <c r="A673" s="49"/>
      <c r="B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AA673" s="49"/>
      <c r="AB673" s="49"/>
      <c r="AC673" s="49"/>
      <c r="AD673" s="49"/>
      <c r="AE673" s="49"/>
      <c r="AF673" s="49"/>
    </row>
    <row r="674" spans="1:32" ht="15.75" customHeight="1">
      <c r="A674" s="49"/>
      <c r="B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AA674" s="49"/>
      <c r="AB674" s="49"/>
      <c r="AC674" s="49"/>
      <c r="AD674" s="49"/>
      <c r="AE674" s="49"/>
      <c r="AF674" s="49"/>
    </row>
    <row r="675" spans="1:32" ht="15.75" customHeight="1">
      <c r="A675" s="49"/>
      <c r="B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AA675" s="49"/>
      <c r="AB675" s="49"/>
      <c r="AC675" s="49"/>
      <c r="AD675" s="49"/>
      <c r="AE675" s="49"/>
      <c r="AF675" s="49"/>
    </row>
    <row r="676" spans="1:32" ht="15.75" customHeight="1">
      <c r="A676" s="49"/>
      <c r="B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AA676" s="49"/>
      <c r="AB676" s="49"/>
      <c r="AC676" s="49"/>
      <c r="AD676" s="49"/>
      <c r="AE676" s="49"/>
      <c r="AF676" s="49"/>
    </row>
    <row r="677" spans="1:32" ht="15.75" customHeight="1">
      <c r="A677" s="49"/>
      <c r="B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AA677" s="49"/>
      <c r="AB677" s="49"/>
      <c r="AC677" s="49"/>
      <c r="AD677" s="49"/>
      <c r="AE677" s="49"/>
      <c r="AF677" s="49"/>
    </row>
    <row r="678" spans="1:32" ht="15.75" customHeight="1">
      <c r="A678" s="49"/>
      <c r="B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AA678" s="49"/>
      <c r="AB678" s="49"/>
      <c r="AC678" s="49"/>
      <c r="AD678" s="49"/>
      <c r="AE678" s="49"/>
      <c r="AF678" s="49"/>
    </row>
    <row r="679" spans="1:32" ht="15.75" customHeight="1">
      <c r="A679" s="49"/>
      <c r="B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AA679" s="49"/>
      <c r="AB679" s="49"/>
      <c r="AC679" s="49"/>
      <c r="AD679" s="49"/>
      <c r="AE679" s="49"/>
      <c r="AF679" s="49"/>
    </row>
    <row r="680" spans="1:32" ht="15.75" customHeight="1">
      <c r="A680" s="49"/>
      <c r="B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AA680" s="49"/>
      <c r="AB680" s="49"/>
      <c r="AC680" s="49"/>
      <c r="AD680" s="49"/>
      <c r="AE680" s="49"/>
      <c r="AF680" s="49"/>
    </row>
    <row r="681" spans="1:32" ht="15.75" customHeight="1">
      <c r="A681" s="49"/>
      <c r="B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AA681" s="49"/>
      <c r="AB681" s="49"/>
      <c r="AC681" s="49"/>
      <c r="AD681" s="49"/>
      <c r="AE681" s="49"/>
      <c r="AF681" s="49"/>
    </row>
    <row r="682" spans="1:32" ht="15.75" customHeight="1">
      <c r="A682" s="49"/>
      <c r="B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AA682" s="49"/>
      <c r="AB682" s="49"/>
      <c r="AC682" s="49"/>
      <c r="AD682" s="49"/>
      <c r="AE682" s="49"/>
      <c r="AF682" s="49"/>
    </row>
    <row r="683" spans="1:32" ht="15.75" customHeight="1">
      <c r="A683" s="49"/>
      <c r="B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AA683" s="49"/>
      <c r="AB683" s="49"/>
      <c r="AC683" s="49"/>
      <c r="AD683" s="49"/>
      <c r="AE683" s="49"/>
      <c r="AF683" s="49"/>
    </row>
    <row r="684" spans="1:32" ht="15.75" customHeight="1">
      <c r="A684" s="49"/>
      <c r="B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AA684" s="49"/>
      <c r="AB684" s="49"/>
      <c r="AC684" s="49"/>
      <c r="AD684" s="49"/>
      <c r="AE684" s="49"/>
      <c r="AF684" s="49"/>
    </row>
    <row r="685" spans="1:32" ht="15.75" customHeight="1">
      <c r="A685" s="49"/>
      <c r="B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AA685" s="49"/>
      <c r="AB685" s="49"/>
      <c r="AC685" s="49"/>
      <c r="AD685" s="49"/>
      <c r="AE685" s="49"/>
      <c r="AF685" s="49"/>
    </row>
    <row r="686" spans="1:32" ht="15.75" customHeight="1">
      <c r="A686" s="49"/>
      <c r="B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AA686" s="49"/>
      <c r="AB686" s="49"/>
      <c r="AC686" s="49"/>
      <c r="AD686" s="49"/>
      <c r="AE686" s="49"/>
      <c r="AF686" s="49"/>
    </row>
    <row r="687" spans="1:32" ht="15.75" customHeight="1">
      <c r="A687" s="49"/>
      <c r="B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AA687" s="49"/>
      <c r="AB687" s="49"/>
      <c r="AC687" s="49"/>
      <c r="AD687" s="49"/>
      <c r="AE687" s="49"/>
      <c r="AF687" s="49"/>
    </row>
    <row r="688" spans="1:32" ht="15.75" customHeight="1">
      <c r="A688" s="49"/>
      <c r="B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AA688" s="49"/>
      <c r="AB688" s="49"/>
      <c r="AC688" s="49"/>
      <c r="AD688" s="49"/>
      <c r="AE688" s="49"/>
      <c r="AF688" s="49"/>
    </row>
    <row r="689" spans="1:32" ht="15.75" customHeight="1">
      <c r="A689" s="49"/>
      <c r="B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AA689" s="49"/>
      <c r="AB689" s="49"/>
      <c r="AC689" s="49"/>
      <c r="AD689" s="49"/>
      <c r="AE689" s="49"/>
      <c r="AF689" s="49"/>
    </row>
    <row r="690" spans="1:32" ht="15.75" customHeight="1">
      <c r="A690" s="49"/>
      <c r="B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AA690" s="49"/>
      <c r="AB690" s="49"/>
      <c r="AC690" s="49"/>
      <c r="AD690" s="49"/>
      <c r="AE690" s="49"/>
      <c r="AF690" s="49"/>
    </row>
    <row r="691" spans="1:32" ht="15.75" customHeight="1">
      <c r="A691" s="49"/>
      <c r="B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AA691" s="49"/>
      <c r="AB691" s="49"/>
      <c r="AC691" s="49"/>
      <c r="AD691" s="49"/>
      <c r="AE691" s="49"/>
      <c r="AF691" s="49"/>
    </row>
    <row r="692" spans="1:32" ht="15.75" customHeight="1">
      <c r="A692" s="49"/>
      <c r="B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AA692" s="49"/>
      <c r="AB692" s="49"/>
      <c r="AC692" s="49"/>
      <c r="AD692" s="49"/>
      <c r="AE692" s="49"/>
      <c r="AF692" s="49"/>
    </row>
    <row r="693" spans="1:32" ht="15.75" customHeight="1">
      <c r="A693" s="49"/>
      <c r="B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AA693" s="49"/>
      <c r="AB693" s="49"/>
      <c r="AC693" s="49"/>
      <c r="AD693" s="49"/>
      <c r="AE693" s="49"/>
      <c r="AF693" s="49"/>
    </row>
    <row r="694" spans="1:32" ht="15.75" customHeight="1">
      <c r="A694" s="49"/>
      <c r="B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AA694" s="49"/>
      <c r="AB694" s="49"/>
      <c r="AC694" s="49"/>
      <c r="AD694" s="49"/>
      <c r="AE694" s="49"/>
      <c r="AF694" s="49"/>
    </row>
    <row r="695" spans="1:32" ht="15.75" customHeight="1">
      <c r="A695" s="49"/>
      <c r="B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AA695" s="49"/>
      <c r="AB695" s="49"/>
      <c r="AC695" s="49"/>
      <c r="AD695" s="49"/>
      <c r="AE695" s="49"/>
      <c r="AF695" s="49"/>
    </row>
    <row r="696" spans="1:32" ht="15.75" customHeight="1">
      <c r="A696" s="49"/>
      <c r="B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AA696" s="49"/>
      <c r="AB696" s="49"/>
      <c r="AC696" s="49"/>
      <c r="AD696" s="49"/>
      <c r="AE696" s="49"/>
      <c r="AF696" s="49"/>
    </row>
    <row r="697" spans="1:32" ht="15.75" customHeight="1">
      <c r="A697" s="49"/>
      <c r="B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AA697" s="49"/>
      <c r="AB697" s="49"/>
      <c r="AC697" s="49"/>
      <c r="AD697" s="49"/>
      <c r="AE697" s="49"/>
      <c r="AF697" s="49"/>
    </row>
    <row r="698" spans="1:32" ht="15.75" customHeight="1">
      <c r="A698" s="49"/>
      <c r="B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AA698" s="49"/>
      <c r="AB698" s="49"/>
      <c r="AC698" s="49"/>
      <c r="AD698" s="49"/>
      <c r="AE698" s="49"/>
      <c r="AF698" s="49"/>
    </row>
    <row r="699" spans="1:32" ht="15.75" customHeight="1">
      <c r="A699" s="49"/>
      <c r="B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AA699" s="49"/>
      <c r="AB699" s="49"/>
      <c r="AC699" s="49"/>
      <c r="AD699" s="49"/>
      <c r="AE699" s="49"/>
      <c r="AF699" s="49"/>
    </row>
    <row r="700" spans="1:32" ht="15.75" customHeight="1">
      <c r="A700" s="49"/>
      <c r="B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AA700" s="49"/>
      <c r="AB700" s="49"/>
      <c r="AC700" s="49"/>
      <c r="AD700" s="49"/>
      <c r="AE700" s="49"/>
      <c r="AF700" s="49"/>
    </row>
    <row r="701" spans="1:32" ht="15.75" customHeight="1">
      <c r="A701" s="49"/>
      <c r="B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AA701" s="49"/>
      <c r="AB701" s="49"/>
      <c r="AC701" s="49"/>
      <c r="AD701" s="49"/>
      <c r="AE701" s="49"/>
      <c r="AF701" s="49"/>
    </row>
    <row r="702" spans="1:32" ht="15.75" customHeight="1">
      <c r="A702" s="49"/>
      <c r="B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AA702" s="49"/>
      <c r="AB702" s="49"/>
      <c r="AC702" s="49"/>
      <c r="AD702" s="49"/>
      <c r="AE702" s="49"/>
      <c r="AF702" s="49"/>
    </row>
    <row r="703" spans="1:32" ht="15.75" customHeight="1">
      <c r="A703" s="49"/>
      <c r="B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AA703" s="49"/>
      <c r="AB703" s="49"/>
      <c r="AC703" s="49"/>
      <c r="AD703" s="49"/>
      <c r="AE703" s="49"/>
      <c r="AF703" s="49"/>
    </row>
    <row r="704" spans="1:32" ht="15.75" customHeight="1">
      <c r="A704" s="49"/>
      <c r="B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AA704" s="49"/>
      <c r="AB704" s="49"/>
      <c r="AC704" s="49"/>
      <c r="AD704" s="49"/>
      <c r="AE704" s="49"/>
      <c r="AF704" s="49"/>
    </row>
    <row r="705" spans="1:32" ht="15.75" customHeight="1">
      <c r="A705" s="49"/>
      <c r="B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AA705" s="49"/>
      <c r="AB705" s="49"/>
      <c r="AC705" s="49"/>
      <c r="AD705" s="49"/>
      <c r="AE705" s="49"/>
      <c r="AF705" s="49"/>
    </row>
    <row r="706" spans="1:32" ht="15.75" customHeight="1">
      <c r="A706" s="49"/>
      <c r="B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AA706" s="49"/>
      <c r="AB706" s="49"/>
      <c r="AC706" s="49"/>
      <c r="AD706" s="49"/>
      <c r="AE706" s="49"/>
      <c r="AF706" s="49"/>
    </row>
    <row r="707" spans="1:32" ht="15.75" customHeight="1">
      <c r="A707" s="49"/>
      <c r="B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AA707" s="49"/>
      <c r="AB707" s="49"/>
      <c r="AC707" s="49"/>
      <c r="AD707" s="49"/>
      <c r="AE707" s="49"/>
      <c r="AF707" s="49"/>
    </row>
    <row r="708" spans="1:32" ht="15.75" customHeight="1">
      <c r="A708" s="49"/>
      <c r="B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AA708" s="49"/>
      <c r="AB708" s="49"/>
      <c r="AC708" s="49"/>
      <c r="AD708" s="49"/>
      <c r="AE708" s="49"/>
      <c r="AF708" s="49"/>
    </row>
    <row r="709" spans="1:32" ht="15.75" customHeight="1">
      <c r="A709" s="49"/>
      <c r="B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AA709" s="49"/>
      <c r="AB709" s="49"/>
      <c r="AC709" s="49"/>
      <c r="AD709" s="49"/>
      <c r="AE709" s="49"/>
      <c r="AF709" s="49"/>
    </row>
    <row r="710" spans="1:32" ht="15.75" customHeight="1">
      <c r="A710" s="49"/>
      <c r="B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AA710" s="49"/>
      <c r="AB710" s="49"/>
      <c r="AC710" s="49"/>
      <c r="AD710" s="49"/>
      <c r="AE710" s="49"/>
      <c r="AF710" s="49"/>
    </row>
    <row r="711" spans="1:32" ht="15.75" customHeight="1">
      <c r="A711" s="49"/>
      <c r="B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AA711" s="49"/>
      <c r="AB711" s="49"/>
      <c r="AC711" s="49"/>
      <c r="AD711" s="49"/>
      <c r="AE711" s="49"/>
      <c r="AF711" s="49"/>
    </row>
    <row r="712" spans="1:32" ht="15.75" customHeight="1">
      <c r="A712" s="49"/>
      <c r="B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AA712" s="49"/>
      <c r="AB712" s="49"/>
      <c r="AC712" s="49"/>
      <c r="AD712" s="49"/>
      <c r="AE712" s="49"/>
      <c r="AF712" s="49"/>
    </row>
    <row r="713" spans="1:32" ht="15.75" customHeight="1">
      <c r="A713" s="49"/>
      <c r="B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AA713" s="49"/>
      <c r="AB713" s="49"/>
      <c r="AC713" s="49"/>
      <c r="AD713" s="49"/>
      <c r="AE713" s="49"/>
      <c r="AF713" s="49"/>
    </row>
    <row r="714" spans="1:32" ht="15.75" customHeight="1">
      <c r="A714" s="49"/>
      <c r="B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AA714" s="49"/>
      <c r="AB714" s="49"/>
      <c r="AC714" s="49"/>
      <c r="AD714" s="49"/>
      <c r="AE714" s="49"/>
      <c r="AF714" s="49"/>
    </row>
    <row r="715" spans="1:32" ht="15.75" customHeight="1">
      <c r="A715" s="49"/>
      <c r="B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AA715" s="49"/>
      <c r="AB715" s="49"/>
      <c r="AC715" s="49"/>
      <c r="AD715" s="49"/>
      <c r="AE715" s="49"/>
      <c r="AF715" s="49"/>
    </row>
    <row r="716" spans="1:32" ht="15.75" customHeight="1">
      <c r="A716" s="49"/>
      <c r="B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AA716" s="49"/>
      <c r="AB716" s="49"/>
      <c r="AC716" s="49"/>
      <c r="AD716" s="49"/>
      <c r="AE716" s="49"/>
      <c r="AF716" s="49"/>
    </row>
    <row r="717" spans="1:32" ht="15.75" customHeight="1">
      <c r="A717" s="49"/>
      <c r="B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AA717" s="49"/>
      <c r="AB717" s="49"/>
      <c r="AC717" s="49"/>
      <c r="AD717" s="49"/>
      <c r="AE717" s="49"/>
      <c r="AF717" s="49"/>
    </row>
    <row r="718" spans="1:32" ht="15.75" customHeight="1">
      <c r="A718" s="49"/>
      <c r="B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AA718" s="49"/>
      <c r="AB718" s="49"/>
      <c r="AC718" s="49"/>
      <c r="AD718" s="49"/>
      <c r="AE718" s="49"/>
      <c r="AF718" s="49"/>
    </row>
    <row r="719" spans="1:32" ht="15.75" customHeight="1">
      <c r="A719" s="49"/>
      <c r="B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AA719" s="49"/>
      <c r="AB719" s="49"/>
      <c r="AC719" s="49"/>
      <c r="AD719" s="49"/>
      <c r="AE719" s="49"/>
      <c r="AF719" s="49"/>
    </row>
    <row r="720" spans="1:32" ht="15.75" customHeight="1">
      <c r="A720" s="49"/>
      <c r="B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AA720" s="49"/>
      <c r="AB720" s="49"/>
      <c r="AC720" s="49"/>
      <c r="AD720" s="49"/>
      <c r="AE720" s="49"/>
      <c r="AF720" s="49"/>
    </row>
    <row r="721" spans="1:32" ht="15.75" customHeight="1">
      <c r="A721" s="49"/>
      <c r="B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AA721" s="49"/>
      <c r="AB721" s="49"/>
      <c r="AC721" s="49"/>
      <c r="AD721" s="49"/>
      <c r="AE721" s="49"/>
      <c r="AF721" s="49"/>
    </row>
    <row r="722" spans="1:32" ht="15.75" customHeight="1">
      <c r="A722" s="49"/>
      <c r="B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AA722" s="49"/>
      <c r="AB722" s="49"/>
      <c r="AC722" s="49"/>
      <c r="AD722" s="49"/>
      <c r="AE722" s="49"/>
      <c r="AF722" s="49"/>
    </row>
    <row r="723" spans="1:32" ht="15.75" customHeight="1">
      <c r="A723" s="49"/>
      <c r="B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AA723" s="49"/>
      <c r="AB723" s="49"/>
      <c r="AC723" s="49"/>
      <c r="AD723" s="49"/>
      <c r="AE723" s="49"/>
      <c r="AF723" s="49"/>
    </row>
    <row r="724" spans="1:32" ht="15.75" customHeight="1">
      <c r="A724" s="49"/>
      <c r="B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AA724" s="49"/>
      <c r="AB724" s="49"/>
      <c r="AC724" s="49"/>
      <c r="AD724" s="49"/>
      <c r="AE724" s="49"/>
      <c r="AF724" s="49"/>
    </row>
    <row r="725" spans="1:32" ht="15.75" customHeight="1">
      <c r="A725" s="49"/>
      <c r="B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AA725" s="49"/>
      <c r="AB725" s="49"/>
      <c r="AC725" s="49"/>
      <c r="AD725" s="49"/>
      <c r="AE725" s="49"/>
      <c r="AF725" s="49"/>
    </row>
    <row r="726" spans="1:32" ht="15.75" customHeight="1">
      <c r="A726" s="49"/>
      <c r="B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AA726" s="49"/>
      <c r="AB726" s="49"/>
      <c r="AC726" s="49"/>
      <c r="AD726" s="49"/>
      <c r="AE726" s="49"/>
      <c r="AF726" s="49"/>
    </row>
    <row r="727" spans="1:32" ht="15.75" customHeight="1">
      <c r="A727" s="49"/>
      <c r="B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AA727" s="49"/>
      <c r="AB727" s="49"/>
      <c r="AC727" s="49"/>
      <c r="AD727" s="49"/>
      <c r="AE727" s="49"/>
      <c r="AF727" s="49"/>
    </row>
    <row r="728" spans="1:32" ht="15.75" customHeight="1">
      <c r="A728" s="49"/>
      <c r="B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AA728" s="49"/>
      <c r="AB728" s="49"/>
      <c r="AC728" s="49"/>
      <c r="AD728" s="49"/>
      <c r="AE728" s="49"/>
      <c r="AF728" s="49"/>
    </row>
    <row r="729" spans="1:32" ht="15.75" customHeight="1">
      <c r="A729" s="49"/>
      <c r="B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AA729" s="49"/>
      <c r="AB729" s="49"/>
      <c r="AC729" s="49"/>
      <c r="AD729" s="49"/>
      <c r="AE729" s="49"/>
      <c r="AF729" s="49"/>
    </row>
    <row r="730" spans="1:32" ht="15.75" customHeight="1">
      <c r="A730" s="49"/>
      <c r="B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AA730" s="49"/>
      <c r="AB730" s="49"/>
      <c r="AC730" s="49"/>
      <c r="AD730" s="49"/>
      <c r="AE730" s="49"/>
      <c r="AF730" s="49"/>
    </row>
    <row r="731" spans="1:32" ht="15.75" customHeight="1">
      <c r="A731" s="49"/>
      <c r="B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AA731" s="49"/>
      <c r="AB731" s="49"/>
      <c r="AC731" s="49"/>
      <c r="AD731" s="49"/>
      <c r="AE731" s="49"/>
      <c r="AF731" s="49"/>
    </row>
    <row r="732" spans="1:32" ht="15.75" customHeight="1">
      <c r="A732" s="49"/>
      <c r="B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AA732" s="49"/>
      <c r="AB732" s="49"/>
      <c r="AC732" s="49"/>
      <c r="AD732" s="49"/>
      <c r="AE732" s="49"/>
      <c r="AF732" s="49"/>
    </row>
    <row r="733" spans="1:32" ht="15.75" customHeight="1">
      <c r="A733" s="49"/>
      <c r="B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AA733" s="49"/>
      <c r="AB733" s="49"/>
      <c r="AC733" s="49"/>
      <c r="AD733" s="49"/>
      <c r="AE733" s="49"/>
      <c r="AF733" s="49"/>
    </row>
    <row r="734" spans="1:32" ht="15.75" customHeight="1">
      <c r="A734" s="49"/>
      <c r="B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AA734" s="49"/>
      <c r="AB734" s="49"/>
      <c r="AC734" s="49"/>
      <c r="AD734" s="49"/>
      <c r="AE734" s="49"/>
      <c r="AF734" s="49"/>
    </row>
    <row r="735" spans="1:32" ht="15.75" customHeight="1">
      <c r="A735" s="49"/>
      <c r="B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AA735" s="49"/>
      <c r="AB735" s="49"/>
      <c r="AC735" s="49"/>
      <c r="AD735" s="49"/>
      <c r="AE735" s="49"/>
      <c r="AF735" s="49"/>
    </row>
    <row r="736" spans="1:32" ht="15.75" customHeight="1">
      <c r="A736" s="49"/>
      <c r="B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AA736" s="49"/>
      <c r="AB736" s="49"/>
      <c r="AC736" s="49"/>
      <c r="AD736" s="49"/>
      <c r="AE736" s="49"/>
      <c r="AF736" s="49"/>
    </row>
    <row r="737" spans="1:32" ht="15.75" customHeight="1">
      <c r="A737" s="49"/>
      <c r="B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AA737" s="49"/>
      <c r="AB737" s="49"/>
      <c r="AC737" s="49"/>
      <c r="AD737" s="49"/>
      <c r="AE737" s="49"/>
      <c r="AF737" s="49"/>
    </row>
    <row r="738" spans="1:32" ht="15.75" customHeight="1">
      <c r="A738" s="49"/>
      <c r="B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AA738" s="49"/>
      <c r="AB738" s="49"/>
      <c r="AC738" s="49"/>
      <c r="AD738" s="49"/>
      <c r="AE738" s="49"/>
      <c r="AF738" s="49"/>
    </row>
    <row r="739" spans="1:32" ht="15.75" customHeight="1">
      <c r="A739" s="49"/>
      <c r="B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AA739" s="49"/>
      <c r="AB739" s="49"/>
      <c r="AC739" s="49"/>
      <c r="AD739" s="49"/>
      <c r="AE739" s="49"/>
      <c r="AF739" s="49"/>
    </row>
    <row r="740" spans="1:32" ht="15.75" customHeight="1">
      <c r="A740" s="49"/>
      <c r="B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AA740" s="49"/>
      <c r="AB740" s="49"/>
      <c r="AC740" s="49"/>
      <c r="AD740" s="49"/>
      <c r="AE740" s="49"/>
      <c r="AF740" s="49"/>
    </row>
    <row r="741" spans="1:32" ht="15.75" customHeight="1">
      <c r="A741" s="49"/>
      <c r="B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AA741" s="49"/>
      <c r="AB741" s="49"/>
      <c r="AC741" s="49"/>
      <c r="AD741" s="49"/>
      <c r="AE741" s="49"/>
      <c r="AF741" s="49"/>
    </row>
    <row r="742" spans="1:32" ht="15.75" customHeight="1">
      <c r="A742" s="49"/>
      <c r="B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AA742" s="49"/>
      <c r="AB742" s="49"/>
      <c r="AC742" s="49"/>
      <c r="AD742" s="49"/>
      <c r="AE742" s="49"/>
      <c r="AF742" s="49"/>
    </row>
    <row r="743" spans="1:32" ht="15.75" customHeight="1">
      <c r="A743" s="49"/>
      <c r="B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AA743" s="49"/>
      <c r="AB743" s="49"/>
      <c r="AC743" s="49"/>
      <c r="AD743" s="49"/>
      <c r="AE743" s="49"/>
      <c r="AF743" s="49"/>
    </row>
    <row r="744" spans="1:32" ht="15.75" customHeight="1">
      <c r="A744" s="49"/>
      <c r="B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AA744" s="49"/>
      <c r="AB744" s="49"/>
      <c r="AC744" s="49"/>
      <c r="AD744" s="49"/>
      <c r="AE744" s="49"/>
      <c r="AF744" s="49"/>
    </row>
    <row r="745" spans="1:32" ht="15.75" customHeight="1">
      <c r="A745" s="49"/>
      <c r="B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AA745" s="49"/>
      <c r="AB745" s="49"/>
      <c r="AC745" s="49"/>
      <c r="AD745" s="49"/>
      <c r="AE745" s="49"/>
      <c r="AF745" s="49"/>
    </row>
    <row r="746" spans="1:32" ht="15.75" customHeight="1">
      <c r="A746" s="49"/>
      <c r="B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AA746" s="49"/>
      <c r="AB746" s="49"/>
      <c r="AC746" s="49"/>
      <c r="AD746" s="49"/>
      <c r="AE746" s="49"/>
      <c r="AF746" s="49"/>
    </row>
    <row r="747" spans="1:32" ht="15.75" customHeight="1">
      <c r="A747" s="49"/>
      <c r="B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AA747" s="49"/>
      <c r="AB747" s="49"/>
      <c r="AC747" s="49"/>
      <c r="AD747" s="49"/>
      <c r="AE747" s="49"/>
      <c r="AF747" s="49"/>
    </row>
    <row r="748" spans="1:32" ht="15.75" customHeight="1">
      <c r="A748" s="49"/>
      <c r="B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AA748" s="49"/>
      <c r="AB748" s="49"/>
      <c r="AC748" s="49"/>
      <c r="AD748" s="49"/>
      <c r="AE748" s="49"/>
      <c r="AF748" s="49"/>
    </row>
    <row r="749" spans="1:32" ht="15.75" customHeight="1">
      <c r="A749" s="49"/>
      <c r="B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AA749" s="49"/>
      <c r="AB749" s="49"/>
      <c r="AC749" s="49"/>
      <c r="AD749" s="49"/>
      <c r="AE749" s="49"/>
      <c r="AF749" s="49"/>
    </row>
    <row r="750" spans="1:32" ht="15.75" customHeight="1">
      <c r="A750" s="49"/>
      <c r="B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AA750" s="49"/>
      <c r="AB750" s="49"/>
      <c r="AC750" s="49"/>
      <c r="AD750" s="49"/>
      <c r="AE750" s="49"/>
      <c r="AF750" s="49"/>
    </row>
    <row r="751" spans="1:32" ht="15.75" customHeight="1">
      <c r="A751" s="49"/>
      <c r="B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AA751" s="49"/>
      <c r="AB751" s="49"/>
      <c r="AC751" s="49"/>
      <c r="AD751" s="49"/>
      <c r="AE751" s="49"/>
      <c r="AF751" s="49"/>
    </row>
    <row r="752" spans="1:32" ht="15.75" customHeight="1">
      <c r="A752" s="49"/>
      <c r="B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AA752" s="49"/>
      <c r="AB752" s="49"/>
      <c r="AC752" s="49"/>
      <c r="AD752" s="49"/>
      <c r="AE752" s="49"/>
      <c r="AF752" s="49"/>
    </row>
    <row r="753" spans="1:32" ht="15.75" customHeight="1">
      <c r="A753" s="49"/>
      <c r="B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AA753" s="49"/>
      <c r="AB753" s="49"/>
      <c r="AC753" s="49"/>
      <c r="AD753" s="49"/>
      <c r="AE753" s="49"/>
      <c r="AF753" s="49"/>
    </row>
    <row r="754" spans="1:32" ht="15.75" customHeight="1">
      <c r="A754" s="49"/>
      <c r="B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AA754" s="49"/>
      <c r="AB754" s="49"/>
      <c r="AC754" s="49"/>
      <c r="AD754" s="49"/>
      <c r="AE754" s="49"/>
      <c r="AF754" s="49"/>
    </row>
    <row r="755" spans="1:32" ht="15.75" customHeight="1">
      <c r="A755" s="49"/>
      <c r="B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AA755" s="49"/>
      <c r="AB755" s="49"/>
      <c r="AC755" s="49"/>
      <c r="AD755" s="49"/>
      <c r="AE755" s="49"/>
      <c r="AF755" s="49"/>
    </row>
    <row r="756" spans="1:32" ht="15.75" customHeight="1">
      <c r="A756" s="49"/>
      <c r="B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AA756" s="49"/>
      <c r="AB756" s="49"/>
      <c r="AC756" s="49"/>
      <c r="AD756" s="49"/>
      <c r="AE756" s="49"/>
      <c r="AF756" s="49"/>
    </row>
    <row r="757" spans="1:32" ht="15.75" customHeight="1">
      <c r="A757" s="49"/>
      <c r="B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AA757" s="49"/>
      <c r="AB757" s="49"/>
      <c r="AC757" s="49"/>
      <c r="AD757" s="49"/>
      <c r="AE757" s="49"/>
      <c r="AF757" s="49"/>
    </row>
    <row r="758" spans="1:32" ht="15.75" customHeight="1">
      <c r="A758" s="49"/>
      <c r="B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AA758" s="49"/>
      <c r="AB758" s="49"/>
      <c r="AC758" s="49"/>
      <c r="AD758" s="49"/>
      <c r="AE758" s="49"/>
      <c r="AF758" s="49"/>
    </row>
    <row r="759" spans="1:32" ht="15.75" customHeight="1">
      <c r="A759" s="49"/>
      <c r="B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AA759" s="49"/>
      <c r="AB759" s="49"/>
      <c r="AC759" s="49"/>
      <c r="AD759" s="49"/>
      <c r="AE759" s="49"/>
      <c r="AF759" s="49"/>
    </row>
    <row r="760" spans="1:32" ht="15.75" customHeight="1">
      <c r="A760" s="49"/>
      <c r="B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AA760" s="49"/>
      <c r="AB760" s="49"/>
      <c r="AC760" s="49"/>
      <c r="AD760" s="49"/>
      <c r="AE760" s="49"/>
      <c r="AF760" s="49"/>
    </row>
    <row r="761" spans="1:32" ht="15.75" customHeight="1">
      <c r="A761" s="49"/>
      <c r="B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AA761" s="49"/>
      <c r="AB761" s="49"/>
      <c r="AC761" s="49"/>
      <c r="AD761" s="49"/>
      <c r="AE761" s="49"/>
      <c r="AF761" s="49"/>
    </row>
    <row r="762" spans="1:32" ht="15.75" customHeight="1">
      <c r="A762" s="49"/>
      <c r="B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AA762" s="49"/>
      <c r="AB762" s="49"/>
      <c r="AC762" s="49"/>
      <c r="AD762" s="49"/>
      <c r="AE762" s="49"/>
      <c r="AF762" s="49"/>
    </row>
    <row r="763" spans="1:32" ht="15.75" customHeight="1">
      <c r="A763" s="49"/>
      <c r="B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AA763" s="49"/>
      <c r="AB763" s="49"/>
      <c r="AC763" s="49"/>
      <c r="AD763" s="49"/>
      <c r="AE763" s="49"/>
      <c r="AF763" s="49"/>
    </row>
    <row r="764" spans="1:32" ht="15.75" customHeight="1">
      <c r="A764" s="49"/>
      <c r="B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AA764" s="49"/>
      <c r="AB764" s="49"/>
      <c r="AC764" s="49"/>
      <c r="AD764" s="49"/>
      <c r="AE764" s="49"/>
      <c r="AF764" s="49"/>
    </row>
    <row r="765" spans="1:32" ht="15.75" customHeight="1">
      <c r="A765" s="49"/>
      <c r="B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AA765" s="49"/>
      <c r="AB765" s="49"/>
      <c r="AC765" s="49"/>
      <c r="AD765" s="49"/>
      <c r="AE765" s="49"/>
      <c r="AF765" s="49"/>
    </row>
    <row r="766" spans="1:32" ht="15.75" customHeight="1">
      <c r="A766" s="49"/>
      <c r="B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AA766" s="49"/>
      <c r="AB766" s="49"/>
      <c r="AC766" s="49"/>
      <c r="AD766" s="49"/>
      <c r="AE766" s="49"/>
      <c r="AF766" s="49"/>
    </row>
    <row r="767" spans="1:32" ht="15.75" customHeight="1">
      <c r="A767" s="49"/>
      <c r="B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AA767" s="49"/>
      <c r="AB767" s="49"/>
      <c r="AC767" s="49"/>
      <c r="AD767" s="49"/>
      <c r="AE767" s="49"/>
      <c r="AF767" s="49"/>
    </row>
    <row r="768" spans="1:32" ht="15.75" customHeight="1">
      <c r="A768" s="49"/>
      <c r="B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AA768" s="49"/>
      <c r="AB768" s="49"/>
      <c r="AC768" s="49"/>
      <c r="AD768" s="49"/>
      <c r="AE768" s="49"/>
      <c r="AF768" s="49"/>
    </row>
    <row r="769" spans="1:32" ht="15.75" customHeight="1">
      <c r="A769" s="49"/>
      <c r="B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AA769" s="49"/>
      <c r="AB769" s="49"/>
      <c r="AC769" s="49"/>
      <c r="AD769" s="49"/>
      <c r="AE769" s="49"/>
      <c r="AF769" s="49"/>
    </row>
    <row r="770" spans="1:32" ht="15.75" customHeight="1">
      <c r="A770" s="49"/>
      <c r="B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AA770" s="49"/>
      <c r="AB770" s="49"/>
      <c r="AC770" s="49"/>
      <c r="AD770" s="49"/>
      <c r="AE770" s="49"/>
      <c r="AF770" s="49"/>
    </row>
    <row r="771" spans="1:32" ht="15.75" customHeight="1">
      <c r="A771" s="49"/>
      <c r="B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AA771" s="49"/>
      <c r="AB771" s="49"/>
      <c r="AC771" s="49"/>
      <c r="AD771" s="49"/>
      <c r="AE771" s="49"/>
      <c r="AF771" s="49"/>
    </row>
    <row r="772" spans="1:32" ht="15.75" customHeight="1">
      <c r="A772" s="49"/>
      <c r="B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AA772" s="49"/>
      <c r="AB772" s="49"/>
      <c r="AC772" s="49"/>
      <c r="AD772" s="49"/>
      <c r="AE772" s="49"/>
      <c r="AF772" s="49"/>
    </row>
    <row r="773" spans="1:32" ht="15.75" customHeight="1">
      <c r="A773" s="49"/>
      <c r="B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AA773" s="49"/>
      <c r="AB773" s="49"/>
      <c r="AC773" s="49"/>
      <c r="AD773" s="49"/>
      <c r="AE773" s="49"/>
      <c r="AF773" s="49"/>
    </row>
    <row r="774" spans="1:32" ht="15.75" customHeight="1">
      <c r="A774" s="49"/>
      <c r="B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AA774" s="49"/>
      <c r="AB774" s="49"/>
      <c r="AC774" s="49"/>
      <c r="AD774" s="49"/>
      <c r="AE774" s="49"/>
      <c r="AF774" s="49"/>
    </row>
    <row r="775" spans="1:32" ht="15.75" customHeight="1">
      <c r="A775" s="49"/>
      <c r="B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AA775" s="49"/>
      <c r="AB775" s="49"/>
      <c r="AC775" s="49"/>
      <c r="AD775" s="49"/>
      <c r="AE775" s="49"/>
      <c r="AF775" s="49"/>
    </row>
    <row r="776" spans="1:32" ht="15.75" customHeight="1">
      <c r="A776" s="49"/>
      <c r="B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AA776" s="49"/>
      <c r="AB776" s="49"/>
      <c r="AC776" s="49"/>
      <c r="AD776" s="49"/>
      <c r="AE776" s="49"/>
      <c r="AF776" s="49"/>
    </row>
    <row r="777" spans="1:32" ht="15.75" customHeight="1">
      <c r="A777" s="49"/>
      <c r="B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AA777" s="49"/>
      <c r="AB777" s="49"/>
      <c r="AC777" s="49"/>
      <c r="AD777" s="49"/>
      <c r="AE777" s="49"/>
      <c r="AF777" s="49"/>
    </row>
    <row r="778" spans="1:32" ht="15.75" customHeight="1">
      <c r="A778" s="49"/>
      <c r="B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AA778" s="49"/>
      <c r="AB778" s="49"/>
      <c r="AC778" s="49"/>
      <c r="AD778" s="49"/>
      <c r="AE778" s="49"/>
      <c r="AF778" s="49"/>
    </row>
    <row r="779" spans="1:32" ht="15.75" customHeight="1">
      <c r="A779" s="49"/>
      <c r="B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AA779" s="49"/>
      <c r="AB779" s="49"/>
      <c r="AC779" s="49"/>
      <c r="AD779" s="49"/>
      <c r="AE779" s="49"/>
      <c r="AF779" s="49"/>
    </row>
    <row r="780" spans="1:32" ht="15.75" customHeight="1">
      <c r="A780" s="49"/>
      <c r="B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AA780" s="49"/>
      <c r="AB780" s="49"/>
      <c r="AC780" s="49"/>
      <c r="AD780" s="49"/>
      <c r="AE780" s="49"/>
      <c r="AF780" s="49"/>
    </row>
    <row r="781" spans="1:32" ht="15.75" customHeight="1">
      <c r="A781" s="49"/>
      <c r="B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AA781" s="49"/>
      <c r="AB781" s="49"/>
      <c r="AC781" s="49"/>
      <c r="AD781" s="49"/>
      <c r="AE781" s="49"/>
      <c r="AF781" s="49"/>
    </row>
    <row r="782" spans="1:32" ht="15.75" customHeight="1">
      <c r="A782" s="49"/>
      <c r="B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AA782" s="49"/>
      <c r="AB782" s="49"/>
      <c r="AC782" s="49"/>
      <c r="AD782" s="49"/>
      <c r="AE782" s="49"/>
      <c r="AF782" s="49"/>
    </row>
    <row r="783" spans="1:32" ht="15.75" customHeight="1">
      <c r="A783" s="49"/>
      <c r="B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AA783" s="49"/>
      <c r="AB783" s="49"/>
      <c r="AC783" s="49"/>
      <c r="AD783" s="49"/>
      <c r="AE783" s="49"/>
      <c r="AF783" s="49"/>
    </row>
    <row r="784" spans="1:32" ht="15.75" customHeight="1">
      <c r="A784" s="49"/>
      <c r="B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AA784" s="49"/>
      <c r="AB784" s="49"/>
      <c r="AC784" s="49"/>
      <c r="AD784" s="49"/>
      <c r="AE784" s="49"/>
      <c r="AF784" s="49"/>
    </row>
    <row r="785" spans="1:32" ht="15.75" customHeight="1">
      <c r="A785" s="49"/>
      <c r="B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AA785" s="49"/>
      <c r="AB785" s="49"/>
      <c r="AC785" s="49"/>
      <c r="AD785" s="49"/>
      <c r="AE785" s="49"/>
      <c r="AF785" s="49"/>
    </row>
    <row r="786" spans="1:32" ht="15.75" customHeight="1">
      <c r="A786" s="49"/>
      <c r="B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AA786" s="49"/>
      <c r="AB786" s="49"/>
      <c r="AC786" s="49"/>
      <c r="AD786" s="49"/>
      <c r="AE786" s="49"/>
      <c r="AF786" s="49"/>
    </row>
    <row r="787" spans="1:32" ht="15.75" customHeight="1">
      <c r="A787" s="49"/>
      <c r="B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AA787" s="49"/>
      <c r="AB787" s="49"/>
      <c r="AC787" s="49"/>
      <c r="AD787" s="49"/>
      <c r="AE787" s="49"/>
      <c r="AF787" s="49"/>
    </row>
    <row r="788" spans="1:32" ht="15.75" customHeight="1">
      <c r="A788" s="49"/>
      <c r="B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AA788" s="49"/>
      <c r="AB788" s="49"/>
      <c r="AC788" s="49"/>
      <c r="AD788" s="49"/>
      <c r="AE788" s="49"/>
      <c r="AF788" s="49"/>
    </row>
    <row r="789" spans="1:32" ht="15.75" customHeight="1">
      <c r="A789" s="49"/>
      <c r="B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AA789" s="49"/>
      <c r="AB789" s="49"/>
      <c r="AC789" s="49"/>
      <c r="AD789" s="49"/>
      <c r="AE789" s="49"/>
      <c r="AF789" s="49"/>
    </row>
    <row r="790" spans="1:32" ht="15.75" customHeight="1">
      <c r="A790" s="49"/>
      <c r="B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AA790" s="49"/>
      <c r="AB790" s="49"/>
      <c r="AC790" s="49"/>
      <c r="AD790" s="49"/>
      <c r="AE790" s="49"/>
      <c r="AF790" s="49"/>
    </row>
    <row r="791" spans="1:32" ht="15.75" customHeight="1">
      <c r="A791" s="49"/>
      <c r="B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AA791" s="49"/>
      <c r="AB791" s="49"/>
      <c r="AC791" s="49"/>
      <c r="AD791" s="49"/>
      <c r="AE791" s="49"/>
      <c r="AF791" s="49"/>
    </row>
    <row r="792" spans="1:32" ht="15.75" customHeight="1">
      <c r="A792" s="49"/>
      <c r="B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AA792" s="49"/>
      <c r="AB792" s="49"/>
      <c r="AC792" s="49"/>
      <c r="AD792" s="49"/>
      <c r="AE792" s="49"/>
      <c r="AF792" s="49"/>
    </row>
    <row r="793" spans="1:32" ht="15.75" customHeight="1">
      <c r="A793" s="49"/>
      <c r="B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AA793" s="49"/>
      <c r="AB793" s="49"/>
      <c r="AC793" s="49"/>
      <c r="AD793" s="49"/>
      <c r="AE793" s="49"/>
      <c r="AF793" s="49"/>
    </row>
    <row r="794" spans="1:32" ht="15.75" customHeight="1">
      <c r="A794" s="49"/>
      <c r="B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AA794" s="49"/>
      <c r="AB794" s="49"/>
      <c r="AC794" s="49"/>
      <c r="AD794" s="49"/>
      <c r="AE794" s="49"/>
      <c r="AF794" s="49"/>
    </row>
    <row r="795" spans="1:32" ht="15.75" customHeight="1">
      <c r="A795" s="49"/>
      <c r="B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AA795" s="49"/>
      <c r="AB795" s="49"/>
      <c r="AC795" s="49"/>
      <c r="AD795" s="49"/>
      <c r="AE795" s="49"/>
      <c r="AF795" s="49"/>
    </row>
    <row r="796" spans="1:32" ht="15.75" customHeight="1">
      <c r="A796" s="49"/>
      <c r="B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AA796" s="49"/>
      <c r="AB796" s="49"/>
      <c r="AC796" s="49"/>
      <c r="AD796" s="49"/>
      <c r="AE796" s="49"/>
      <c r="AF796" s="49"/>
    </row>
    <row r="797" spans="1:32" ht="15.75" customHeight="1">
      <c r="A797" s="49"/>
      <c r="B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AA797" s="49"/>
      <c r="AB797" s="49"/>
      <c r="AC797" s="49"/>
      <c r="AD797" s="49"/>
      <c r="AE797" s="49"/>
      <c r="AF797" s="49"/>
    </row>
    <row r="798" spans="1:32" ht="15.75" customHeight="1">
      <c r="A798" s="49"/>
      <c r="B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AA798" s="49"/>
      <c r="AB798" s="49"/>
      <c r="AC798" s="49"/>
      <c r="AD798" s="49"/>
      <c r="AE798" s="49"/>
      <c r="AF798" s="49"/>
    </row>
    <row r="799" spans="1:32" ht="15.75" customHeight="1">
      <c r="A799" s="49"/>
      <c r="B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AA799" s="49"/>
      <c r="AB799" s="49"/>
      <c r="AC799" s="49"/>
      <c r="AD799" s="49"/>
      <c r="AE799" s="49"/>
      <c r="AF799" s="49"/>
    </row>
    <row r="800" spans="1:32" ht="15.75" customHeight="1">
      <c r="A800" s="49"/>
      <c r="B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AA800" s="49"/>
      <c r="AB800" s="49"/>
      <c r="AC800" s="49"/>
      <c r="AD800" s="49"/>
      <c r="AE800" s="49"/>
      <c r="AF800" s="49"/>
    </row>
    <row r="801" spans="1:32" ht="15.75" customHeight="1">
      <c r="A801" s="49"/>
      <c r="B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AA801" s="49"/>
      <c r="AB801" s="49"/>
      <c r="AC801" s="49"/>
      <c r="AD801" s="49"/>
      <c r="AE801" s="49"/>
      <c r="AF801" s="49"/>
    </row>
    <row r="802" spans="1:32" ht="15.75" customHeight="1">
      <c r="A802" s="49"/>
      <c r="B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AA802" s="49"/>
      <c r="AB802" s="49"/>
      <c r="AC802" s="49"/>
      <c r="AD802" s="49"/>
      <c r="AE802" s="49"/>
      <c r="AF802" s="49"/>
    </row>
    <row r="803" spans="1:32" ht="15.75" customHeight="1">
      <c r="A803" s="49"/>
      <c r="B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AA803" s="49"/>
      <c r="AB803" s="49"/>
      <c r="AC803" s="49"/>
      <c r="AD803" s="49"/>
      <c r="AE803" s="49"/>
      <c r="AF803" s="49"/>
    </row>
    <row r="804" spans="1:32" ht="15.75" customHeight="1">
      <c r="A804" s="49"/>
      <c r="B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AA804" s="49"/>
      <c r="AB804" s="49"/>
      <c r="AC804" s="49"/>
      <c r="AD804" s="49"/>
      <c r="AE804" s="49"/>
      <c r="AF804" s="49"/>
    </row>
    <row r="805" spans="1:32" ht="15.75" customHeight="1">
      <c r="A805" s="49"/>
      <c r="B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AA805" s="49"/>
      <c r="AB805" s="49"/>
      <c r="AC805" s="49"/>
      <c r="AD805" s="49"/>
      <c r="AE805" s="49"/>
      <c r="AF805" s="49"/>
    </row>
    <row r="806" spans="1:32" ht="15.75" customHeight="1">
      <c r="A806" s="49"/>
      <c r="B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AA806" s="49"/>
      <c r="AB806" s="49"/>
      <c r="AC806" s="49"/>
      <c r="AD806" s="49"/>
      <c r="AE806" s="49"/>
      <c r="AF806" s="49"/>
    </row>
    <row r="807" spans="1:32" ht="15.75" customHeight="1">
      <c r="A807" s="49"/>
      <c r="B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AA807" s="49"/>
      <c r="AB807" s="49"/>
      <c r="AC807" s="49"/>
      <c r="AD807" s="49"/>
      <c r="AE807" s="49"/>
      <c r="AF807" s="49"/>
    </row>
    <row r="808" spans="1:32" ht="15.75" customHeight="1">
      <c r="A808" s="49"/>
      <c r="B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AA808" s="49"/>
      <c r="AB808" s="49"/>
      <c r="AC808" s="49"/>
      <c r="AD808" s="49"/>
      <c r="AE808" s="49"/>
      <c r="AF808" s="49"/>
    </row>
    <row r="809" spans="1:32" ht="15.75" customHeight="1">
      <c r="A809" s="49"/>
      <c r="B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AA809" s="49"/>
      <c r="AB809" s="49"/>
      <c r="AC809" s="49"/>
      <c r="AD809" s="49"/>
      <c r="AE809" s="49"/>
      <c r="AF809" s="49"/>
    </row>
    <row r="810" spans="1:32" ht="15.75" customHeight="1">
      <c r="A810" s="49"/>
      <c r="B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AA810" s="49"/>
      <c r="AB810" s="49"/>
      <c r="AC810" s="49"/>
      <c r="AD810" s="49"/>
      <c r="AE810" s="49"/>
      <c r="AF810" s="49"/>
    </row>
    <row r="811" spans="1:32" ht="15.75" customHeight="1">
      <c r="A811" s="49"/>
      <c r="B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AA811" s="49"/>
      <c r="AB811" s="49"/>
      <c r="AC811" s="49"/>
      <c r="AD811" s="49"/>
      <c r="AE811" s="49"/>
      <c r="AF811" s="49"/>
    </row>
    <row r="812" spans="1:32" ht="15.75" customHeight="1">
      <c r="A812" s="49"/>
      <c r="B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AA812" s="49"/>
      <c r="AB812" s="49"/>
      <c r="AC812" s="49"/>
      <c r="AD812" s="49"/>
      <c r="AE812" s="49"/>
      <c r="AF812" s="49"/>
    </row>
    <row r="813" spans="1:32" ht="15.75" customHeight="1">
      <c r="A813" s="49"/>
      <c r="B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AA813" s="49"/>
      <c r="AB813" s="49"/>
      <c r="AC813" s="49"/>
      <c r="AD813" s="49"/>
      <c r="AE813" s="49"/>
      <c r="AF813" s="49"/>
    </row>
    <row r="814" spans="1:32" ht="15.75" customHeight="1">
      <c r="A814" s="49"/>
      <c r="B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AA814" s="49"/>
      <c r="AB814" s="49"/>
      <c r="AC814" s="49"/>
      <c r="AD814" s="49"/>
      <c r="AE814" s="49"/>
      <c r="AF814" s="49"/>
    </row>
    <row r="815" spans="1:32" ht="15.75" customHeight="1">
      <c r="A815" s="49"/>
      <c r="B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AA815" s="49"/>
      <c r="AB815" s="49"/>
      <c r="AC815" s="49"/>
      <c r="AD815" s="49"/>
      <c r="AE815" s="49"/>
      <c r="AF815" s="49"/>
    </row>
    <row r="816" spans="1:32" ht="15.75" customHeight="1">
      <c r="A816" s="49"/>
      <c r="B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AA816" s="49"/>
      <c r="AB816" s="49"/>
      <c r="AC816" s="49"/>
      <c r="AD816" s="49"/>
      <c r="AE816" s="49"/>
      <c r="AF816" s="49"/>
    </row>
    <row r="817" spans="1:32" ht="15.75" customHeight="1">
      <c r="A817" s="49"/>
      <c r="B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AA817" s="49"/>
      <c r="AB817" s="49"/>
      <c r="AC817" s="49"/>
      <c r="AD817" s="49"/>
      <c r="AE817" s="49"/>
      <c r="AF817" s="49"/>
    </row>
    <row r="818" spans="1:32" ht="15.75" customHeight="1">
      <c r="A818" s="49"/>
      <c r="B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AA818" s="49"/>
      <c r="AB818" s="49"/>
      <c r="AC818" s="49"/>
      <c r="AD818" s="49"/>
      <c r="AE818" s="49"/>
      <c r="AF818" s="49"/>
    </row>
    <row r="819" spans="1:32" ht="15.75" customHeight="1">
      <c r="A819" s="49"/>
      <c r="B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AA819" s="49"/>
      <c r="AB819" s="49"/>
      <c r="AC819" s="49"/>
      <c r="AD819" s="49"/>
      <c r="AE819" s="49"/>
      <c r="AF819" s="49"/>
    </row>
    <row r="820" spans="1:32" ht="15.75" customHeight="1">
      <c r="A820" s="49"/>
      <c r="B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AA820" s="49"/>
      <c r="AB820" s="49"/>
      <c r="AC820" s="49"/>
      <c r="AD820" s="49"/>
      <c r="AE820" s="49"/>
      <c r="AF820" s="49"/>
    </row>
    <row r="821" spans="1:32" ht="15.75" customHeight="1">
      <c r="A821" s="49"/>
      <c r="B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AA821" s="49"/>
      <c r="AB821" s="49"/>
      <c r="AC821" s="49"/>
      <c r="AD821" s="49"/>
      <c r="AE821" s="49"/>
      <c r="AF821" s="49"/>
    </row>
    <row r="822" spans="1:32" ht="15.75" customHeight="1">
      <c r="A822" s="49"/>
      <c r="B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AA822" s="49"/>
      <c r="AB822" s="49"/>
      <c r="AC822" s="49"/>
      <c r="AD822" s="49"/>
      <c r="AE822" s="49"/>
      <c r="AF822" s="49"/>
    </row>
    <row r="823" spans="1:32" ht="15.75" customHeight="1">
      <c r="A823" s="49"/>
      <c r="B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AA823" s="49"/>
      <c r="AB823" s="49"/>
      <c r="AC823" s="49"/>
      <c r="AD823" s="49"/>
      <c r="AE823" s="49"/>
      <c r="AF823" s="49"/>
    </row>
    <row r="824" spans="1:32" ht="15.75" customHeight="1">
      <c r="A824" s="49"/>
      <c r="B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AA824" s="49"/>
      <c r="AB824" s="49"/>
      <c r="AC824" s="49"/>
      <c r="AD824" s="49"/>
      <c r="AE824" s="49"/>
      <c r="AF824" s="49"/>
    </row>
    <row r="825" spans="1:32" ht="15.75" customHeight="1">
      <c r="A825" s="49"/>
      <c r="B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AA825" s="49"/>
      <c r="AB825" s="49"/>
      <c r="AC825" s="49"/>
      <c r="AD825" s="49"/>
      <c r="AE825" s="49"/>
      <c r="AF825" s="49"/>
    </row>
    <row r="826" spans="1:32" ht="15.75" customHeight="1">
      <c r="A826" s="49"/>
      <c r="B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AA826" s="49"/>
      <c r="AB826" s="49"/>
      <c r="AC826" s="49"/>
      <c r="AD826" s="49"/>
      <c r="AE826" s="49"/>
      <c r="AF826" s="49"/>
    </row>
    <row r="827" spans="1:32" ht="15.75" customHeight="1">
      <c r="A827" s="49"/>
      <c r="B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AA827" s="49"/>
      <c r="AB827" s="49"/>
      <c r="AC827" s="49"/>
      <c r="AD827" s="49"/>
      <c r="AE827" s="49"/>
      <c r="AF827" s="49"/>
    </row>
    <row r="828" spans="1:32" ht="15.75" customHeight="1">
      <c r="A828" s="49"/>
      <c r="B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AA828" s="49"/>
      <c r="AB828" s="49"/>
      <c r="AC828" s="49"/>
      <c r="AD828" s="49"/>
      <c r="AE828" s="49"/>
      <c r="AF828" s="49"/>
    </row>
    <row r="829" spans="1:32" ht="15.75" customHeight="1">
      <c r="A829" s="49"/>
      <c r="B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AA829" s="49"/>
      <c r="AB829" s="49"/>
      <c r="AC829" s="49"/>
      <c r="AD829" s="49"/>
      <c r="AE829" s="49"/>
      <c r="AF829" s="49"/>
    </row>
    <row r="830" spans="1:32" ht="15.75" customHeight="1">
      <c r="A830" s="49"/>
      <c r="B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AA830" s="49"/>
      <c r="AB830" s="49"/>
      <c r="AC830" s="49"/>
      <c r="AD830" s="49"/>
      <c r="AE830" s="49"/>
      <c r="AF830" s="49"/>
    </row>
    <row r="831" spans="1:32" ht="15.75" customHeight="1">
      <c r="A831" s="49"/>
      <c r="B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AA831" s="49"/>
      <c r="AB831" s="49"/>
      <c r="AC831" s="49"/>
      <c r="AD831" s="49"/>
      <c r="AE831" s="49"/>
      <c r="AF831" s="49"/>
    </row>
    <row r="832" spans="1:32" ht="15.75" customHeight="1">
      <c r="A832" s="49"/>
      <c r="B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AA832" s="49"/>
      <c r="AB832" s="49"/>
      <c r="AC832" s="49"/>
      <c r="AD832" s="49"/>
      <c r="AE832" s="49"/>
      <c r="AF832" s="49"/>
    </row>
    <row r="833" spans="1:32" ht="15.75" customHeight="1">
      <c r="A833" s="49"/>
      <c r="B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AA833" s="49"/>
      <c r="AB833" s="49"/>
      <c r="AC833" s="49"/>
      <c r="AD833" s="49"/>
      <c r="AE833" s="49"/>
      <c r="AF833" s="49"/>
    </row>
    <row r="834" spans="1:32" ht="15.75" customHeight="1">
      <c r="A834" s="49"/>
      <c r="B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AA834" s="49"/>
      <c r="AB834" s="49"/>
      <c r="AC834" s="49"/>
      <c r="AD834" s="49"/>
      <c r="AE834" s="49"/>
      <c r="AF834" s="49"/>
    </row>
    <row r="835" spans="1:32" ht="15.75" customHeight="1">
      <c r="A835" s="49"/>
      <c r="B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AA835" s="49"/>
      <c r="AB835" s="49"/>
      <c r="AC835" s="49"/>
      <c r="AD835" s="49"/>
      <c r="AE835" s="49"/>
      <c r="AF835" s="49"/>
    </row>
    <row r="836" spans="1:32" ht="15.75" customHeight="1">
      <c r="A836" s="49"/>
      <c r="B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AA836" s="49"/>
      <c r="AB836" s="49"/>
      <c r="AC836" s="49"/>
      <c r="AD836" s="49"/>
      <c r="AE836" s="49"/>
      <c r="AF836" s="49"/>
    </row>
    <row r="837" spans="1:32" ht="15.75" customHeight="1">
      <c r="A837" s="49"/>
      <c r="B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AA837" s="49"/>
      <c r="AB837" s="49"/>
      <c r="AC837" s="49"/>
      <c r="AD837" s="49"/>
      <c r="AE837" s="49"/>
      <c r="AF837" s="49"/>
    </row>
    <row r="838" spans="1:32" ht="15.75" customHeight="1">
      <c r="A838" s="49"/>
      <c r="B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AA838" s="49"/>
      <c r="AB838" s="49"/>
      <c r="AC838" s="49"/>
      <c r="AD838" s="49"/>
      <c r="AE838" s="49"/>
      <c r="AF838" s="49"/>
    </row>
    <row r="839" spans="1:32" ht="15.75" customHeight="1">
      <c r="A839" s="49"/>
      <c r="B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AA839" s="49"/>
      <c r="AB839" s="49"/>
      <c r="AC839" s="49"/>
      <c r="AD839" s="49"/>
      <c r="AE839" s="49"/>
      <c r="AF839" s="49"/>
    </row>
    <row r="840" spans="1:32" ht="15.75" customHeight="1">
      <c r="A840" s="49"/>
      <c r="B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AA840" s="49"/>
      <c r="AB840" s="49"/>
      <c r="AC840" s="49"/>
      <c r="AD840" s="49"/>
      <c r="AE840" s="49"/>
      <c r="AF840" s="49"/>
    </row>
    <row r="841" spans="1:32" ht="15.75" customHeight="1">
      <c r="A841" s="49"/>
      <c r="B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AA841" s="49"/>
      <c r="AB841" s="49"/>
      <c r="AC841" s="49"/>
      <c r="AD841" s="49"/>
      <c r="AE841" s="49"/>
      <c r="AF841" s="49"/>
    </row>
    <row r="842" spans="1:32" ht="15.75" customHeight="1">
      <c r="A842" s="49"/>
      <c r="B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AA842" s="49"/>
      <c r="AB842" s="49"/>
      <c r="AC842" s="49"/>
      <c r="AD842" s="49"/>
      <c r="AE842" s="49"/>
      <c r="AF842" s="49"/>
    </row>
    <row r="843" spans="1:32" ht="15.75" customHeight="1">
      <c r="A843" s="49"/>
      <c r="B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AA843" s="49"/>
      <c r="AB843" s="49"/>
      <c r="AC843" s="49"/>
      <c r="AD843" s="49"/>
      <c r="AE843" s="49"/>
      <c r="AF843" s="49"/>
    </row>
    <row r="844" spans="1:32" ht="15.75" customHeight="1">
      <c r="A844" s="49"/>
      <c r="B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AA844" s="49"/>
      <c r="AB844" s="49"/>
      <c r="AC844" s="49"/>
      <c r="AD844" s="49"/>
      <c r="AE844" s="49"/>
      <c r="AF844" s="49"/>
    </row>
    <row r="845" spans="1:32" ht="15.75" customHeight="1">
      <c r="A845" s="49"/>
      <c r="B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AA845" s="49"/>
      <c r="AB845" s="49"/>
      <c r="AC845" s="49"/>
      <c r="AD845" s="49"/>
      <c r="AE845" s="49"/>
      <c r="AF845" s="49"/>
    </row>
    <row r="846" spans="1:32" ht="15.75" customHeight="1">
      <c r="A846" s="49"/>
      <c r="B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AA846" s="49"/>
      <c r="AB846" s="49"/>
      <c r="AC846" s="49"/>
      <c r="AD846" s="49"/>
      <c r="AE846" s="49"/>
      <c r="AF846" s="49"/>
    </row>
    <row r="847" spans="1:32" ht="15.75" customHeight="1">
      <c r="A847" s="49"/>
      <c r="B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AA847" s="49"/>
      <c r="AB847" s="49"/>
      <c r="AC847" s="49"/>
      <c r="AD847" s="49"/>
      <c r="AE847" s="49"/>
      <c r="AF847" s="49"/>
    </row>
    <row r="848" spans="1:32" ht="15.75" customHeight="1">
      <c r="A848" s="49"/>
      <c r="B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AA848" s="49"/>
      <c r="AB848" s="49"/>
      <c r="AC848" s="49"/>
      <c r="AD848" s="49"/>
      <c r="AE848" s="49"/>
      <c r="AF848" s="49"/>
    </row>
    <row r="849" spans="1:32" ht="15.75" customHeight="1">
      <c r="A849" s="49"/>
      <c r="B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AA849" s="49"/>
      <c r="AB849" s="49"/>
      <c r="AC849" s="49"/>
      <c r="AD849" s="49"/>
      <c r="AE849" s="49"/>
      <c r="AF849" s="49"/>
    </row>
    <row r="850" spans="1:32" ht="15.75" customHeight="1">
      <c r="A850" s="49"/>
      <c r="B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AA850" s="49"/>
      <c r="AB850" s="49"/>
      <c r="AC850" s="49"/>
      <c r="AD850" s="49"/>
      <c r="AE850" s="49"/>
      <c r="AF850" s="49"/>
    </row>
    <row r="851" spans="1:32" ht="15.75" customHeight="1">
      <c r="A851" s="49"/>
      <c r="B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AA851" s="49"/>
      <c r="AB851" s="49"/>
      <c r="AC851" s="49"/>
      <c r="AD851" s="49"/>
      <c r="AE851" s="49"/>
      <c r="AF851" s="49"/>
    </row>
    <row r="852" spans="1:32" ht="15.75" customHeight="1">
      <c r="A852" s="49"/>
      <c r="B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AA852" s="49"/>
      <c r="AB852" s="49"/>
      <c r="AC852" s="49"/>
      <c r="AD852" s="49"/>
      <c r="AE852" s="49"/>
      <c r="AF852" s="49"/>
    </row>
    <row r="853" spans="1:32" ht="15.75" customHeight="1">
      <c r="A853" s="49"/>
      <c r="B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AA853" s="49"/>
      <c r="AB853" s="49"/>
      <c r="AC853" s="49"/>
      <c r="AD853" s="49"/>
      <c r="AE853" s="49"/>
      <c r="AF853" s="49"/>
    </row>
    <row r="854" spans="1:32" ht="15.75" customHeight="1">
      <c r="A854" s="48"/>
      <c r="B854" s="48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AA854" s="49"/>
      <c r="AB854" s="49"/>
      <c r="AC854" s="49"/>
      <c r="AD854" s="49"/>
      <c r="AE854" s="49"/>
      <c r="AF854" s="49"/>
    </row>
    <row r="855" spans="1:32" ht="15.75" customHeight="1">
      <c r="A855" s="48"/>
      <c r="B855" s="48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AA855" s="49"/>
      <c r="AB855" s="49"/>
      <c r="AC855" s="49"/>
      <c r="AD855" s="49"/>
      <c r="AE855" s="49"/>
      <c r="AF855" s="49"/>
    </row>
    <row r="856" spans="1:32" ht="15.75" customHeight="1">
      <c r="A856" s="48"/>
      <c r="B856" s="48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AA856" s="49"/>
      <c r="AB856" s="49"/>
      <c r="AC856" s="49"/>
      <c r="AD856" s="49"/>
      <c r="AE856" s="49"/>
      <c r="AF856" s="49"/>
    </row>
    <row r="857" spans="1:32" ht="15.75" customHeight="1">
      <c r="A857" s="48"/>
      <c r="B857" s="48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AA857" s="49"/>
      <c r="AB857" s="49"/>
      <c r="AC857" s="49"/>
      <c r="AD857" s="49"/>
      <c r="AE857" s="49"/>
      <c r="AF857" s="49"/>
    </row>
    <row r="858" spans="1:32" ht="15.75" customHeight="1">
      <c r="A858" s="48"/>
      <c r="B858" s="48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AA858" s="49"/>
      <c r="AB858" s="49"/>
      <c r="AC858" s="49"/>
      <c r="AD858" s="49"/>
      <c r="AE858" s="49"/>
      <c r="AF858" s="49"/>
    </row>
    <row r="859" spans="1:32" ht="15.75" customHeight="1">
      <c r="A859" s="48"/>
      <c r="B859" s="48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AA859" s="49"/>
      <c r="AB859" s="49"/>
      <c r="AC859" s="49"/>
      <c r="AD859" s="49"/>
      <c r="AE859" s="49"/>
      <c r="AF859" s="49"/>
    </row>
    <row r="860" spans="1:32" ht="15.75" customHeight="1">
      <c r="A860" s="48"/>
      <c r="B860" s="48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AA860" s="49"/>
      <c r="AB860" s="49"/>
      <c r="AC860" s="49"/>
      <c r="AD860" s="49"/>
      <c r="AE860" s="49"/>
      <c r="AF860" s="49"/>
    </row>
    <row r="861" spans="1:32" ht="15.75" customHeight="1">
      <c r="A861" s="48"/>
      <c r="B861" s="48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AA861" s="49"/>
      <c r="AB861" s="49"/>
      <c r="AC861" s="49"/>
      <c r="AD861" s="49"/>
      <c r="AE861" s="49"/>
      <c r="AF861" s="49"/>
    </row>
    <row r="862" spans="1:32" ht="15.75" customHeight="1">
      <c r="A862" s="48"/>
      <c r="B862" s="48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AA862" s="49"/>
      <c r="AB862" s="49"/>
      <c r="AC862" s="49"/>
      <c r="AD862" s="49"/>
      <c r="AE862" s="49"/>
      <c r="AF862" s="49"/>
    </row>
    <row r="863" spans="1:32" ht="15.75" customHeight="1">
      <c r="A863" s="48"/>
      <c r="B863" s="48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AA863" s="49"/>
      <c r="AB863" s="49"/>
      <c r="AC863" s="49"/>
      <c r="AD863" s="49"/>
      <c r="AE863" s="49"/>
      <c r="AF863" s="49"/>
    </row>
    <row r="864" spans="1:32" ht="15.75" customHeight="1">
      <c r="A864" s="48"/>
      <c r="B864" s="48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AA864" s="49"/>
      <c r="AB864" s="49"/>
      <c r="AC864" s="49"/>
      <c r="AD864" s="49"/>
      <c r="AE864" s="49"/>
      <c r="AF864" s="49"/>
    </row>
    <row r="865" spans="1:32" ht="15.75" customHeight="1">
      <c r="A865" s="48"/>
      <c r="B865" s="48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AA865" s="49"/>
      <c r="AB865" s="49"/>
      <c r="AC865" s="49"/>
      <c r="AD865" s="49"/>
      <c r="AE865" s="49"/>
      <c r="AF865" s="49"/>
    </row>
    <row r="866" spans="1:32" ht="15.75" customHeight="1">
      <c r="A866" s="48"/>
      <c r="B866" s="48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AA866" s="49"/>
      <c r="AB866" s="49"/>
      <c r="AC866" s="49"/>
      <c r="AD866" s="49"/>
      <c r="AE866" s="49"/>
      <c r="AF866" s="49"/>
    </row>
    <row r="867" spans="1:32" ht="15.75" customHeight="1">
      <c r="A867" s="48"/>
      <c r="B867" s="48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AA867" s="49"/>
      <c r="AB867" s="49"/>
      <c r="AC867" s="49"/>
      <c r="AD867" s="49"/>
      <c r="AE867" s="49"/>
      <c r="AF867" s="49"/>
    </row>
    <row r="868" spans="1:32" ht="15.75" customHeight="1">
      <c r="A868" s="48"/>
      <c r="B868" s="48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AA868" s="49"/>
      <c r="AB868" s="49"/>
      <c r="AC868" s="49"/>
      <c r="AD868" s="49"/>
      <c r="AE868" s="49"/>
      <c r="AF868" s="49"/>
    </row>
    <row r="869" spans="1:32" ht="15.75" customHeight="1">
      <c r="A869" s="48"/>
      <c r="B869" s="48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AA869" s="49"/>
      <c r="AB869" s="49"/>
      <c r="AC869" s="49"/>
      <c r="AD869" s="49"/>
      <c r="AE869" s="49"/>
      <c r="AF869" s="49"/>
    </row>
    <row r="870" spans="1:32" ht="15.75" customHeight="1">
      <c r="A870" s="48"/>
      <c r="B870" s="48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AA870" s="49"/>
      <c r="AB870" s="49"/>
      <c r="AC870" s="49"/>
      <c r="AD870" s="49"/>
      <c r="AE870" s="49"/>
      <c r="AF870" s="49"/>
    </row>
    <row r="871" spans="1:32" ht="15.75" customHeight="1">
      <c r="A871" s="48"/>
      <c r="B871" s="48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AA871" s="49"/>
      <c r="AB871" s="49"/>
      <c r="AC871" s="49"/>
      <c r="AD871" s="49"/>
      <c r="AE871" s="49"/>
      <c r="AF871" s="49"/>
    </row>
    <row r="872" spans="1:32" ht="15.75" customHeight="1">
      <c r="A872" s="48"/>
      <c r="B872" s="48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AA872" s="49"/>
      <c r="AB872" s="49"/>
      <c r="AC872" s="49"/>
      <c r="AD872" s="49"/>
      <c r="AE872" s="49"/>
      <c r="AF872" s="49"/>
    </row>
    <row r="873" spans="1:32" ht="15.75" customHeight="1">
      <c r="A873" s="48"/>
      <c r="B873" s="48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AA873" s="49"/>
      <c r="AB873" s="49"/>
      <c r="AC873" s="49"/>
      <c r="AD873" s="49"/>
      <c r="AE873" s="49"/>
      <c r="AF873" s="49"/>
    </row>
    <row r="874" spans="1:32" ht="15.75" customHeight="1">
      <c r="A874" s="48"/>
      <c r="B874" s="48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AA874" s="49"/>
      <c r="AB874" s="49"/>
      <c r="AC874" s="49"/>
      <c r="AD874" s="49"/>
      <c r="AE874" s="49"/>
      <c r="AF874" s="49"/>
    </row>
    <row r="875" spans="1:32" ht="15.75" customHeight="1">
      <c r="A875" s="48"/>
      <c r="B875" s="48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AA875" s="49"/>
      <c r="AB875" s="49"/>
      <c r="AC875" s="49"/>
      <c r="AD875" s="49"/>
      <c r="AE875" s="49"/>
      <c r="AF875" s="49"/>
    </row>
    <row r="876" spans="1:32" ht="15.75" customHeight="1">
      <c r="A876" s="48"/>
      <c r="B876" s="48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AA876" s="49"/>
      <c r="AB876" s="49"/>
      <c r="AC876" s="49"/>
      <c r="AD876" s="49"/>
      <c r="AE876" s="49"/>
      <c r="AF876" s="49"/>
    </row>
    <row r="877" spans="1:32" ht="15.75" customHeight="1">
      <c r="A877" s="48"/>
      <c r="B877" s="48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AA877" s="49"/>
      <c r="AB877" s="49"/>
      <c r="AC877" s="49"/>
      <c r="AD877" s="49"/>
      <c r="AE877" s="49"/>
      <c r="AF877" s="49"/>
    </row>
    <row r="878" spans="1:32" ht="15.75" customHeight="1">
      <c r="A878" s="48"/>
      <c r="B878" s="48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AA878" s="49"/>
      <c r="AB878" s="49"/>
      <c r="AC878" s="49"/>
      <c r="AD878" s="49"/>
      <c r="AE878" s="49"/>
      <c r="AF878" s="49"/>
    </row>
    <row r="879" spans="1:32" ht="15.75" customHeight="1">
      <c r="A879" s="48"/>
      <c r="B879" s="48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AA879" s="49"/>
      <c r="AB879" s="49"/>
      <c r="AC879" s="49"/>
      <c r="AD879" s="49"/>
      <c r="AE879" s="49"/>
      <c r="AF879" s="49"/>
    </row>
    <row r="880" spans="1:32" ht="15.75" customHeight="1">
      <c r="A880" s="48"/>
      <c r="B880" s="48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AA880" s="49"/>
      <c r="AB880" s="49"/>
      <c r="AC880" s="49"/>
      <c r="AD880" s="49"/>
      <c r="AE880" s="49"/>
      <c r="AF880" s="49"/>
    </row>
    <row r="881" spans="1:32" ht="15.75" customHeight="1">
      <c r="A881" s="48"/>
      <c r="B881" s="48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AA881" s="49"/>
      <c r="AB881" s="49"/>
      <c r="AC881" s="49"/>
      <c r="AD881" s="49"/>
      <c r="AE881" s="49"/>
      <c r="AF881" s="49"/>
    </row>
    <row r="882" spans="1:32" ht="15.75" customHeight="1">
      <c r="A882" s="48"/>
      <c r="B882" s="48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AA882" s="49"/>
      <c r="AB882" s="49"/>
      <c r="AC882" s="49"/>
      <c r="AD882" s="49"/>
      <c r="AE882" s="49"/>
      <c r="AF882" s="49"/>
    </row>
    <row r="883" spans="1:32" ht="15.75" customHeight="1">
      <c r="A883" s="48"/>
      <c r="B883" s="48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AA883" s="49"/>
      <c r="AB883" s="49"/>
      <c r="AC883" s="49"/>
      <c r="AD883" s="49"/>
      <c r="AE883" s="49"/>
      <c r="AF883" s="49"/>
    </row>
    <row r="884" spans="1:32" ht="15.75" customHeight="1">
      <c r="A884" s="48"/>
      <c r="B884" s="48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AA884" s="49"/>
      <c r="AB884" s="49"/>
      <c r="AC884" s="49"/>
      <c r="AD884" s="49"/>
      <c r="AE884" s="49"/>
      <c r="AF884" s="49"/>
    </row>
    <row r="885" spans="1:32" ht="15.75" customHeight="1">
      <c r="A885" s="48"/>
      <c r="B885" s="48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AA885" s="49"/>
      <c r="AB885" s="49"/>
      <c r="AC885" s="49"/>
      <c r="AD885" s="49"/>
      <c r="AE885" s="49"/>
      <c r="AF885" s="49"/>
    </row>
    <row r="886" spans="1:32" ht="15.75" customHeight="1">
      <c r="A886" s="48"/>
      <c r="B886" s="48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AA886" s="49"/>
      <c r="AB886" s="49"/>
      <c r="AC886" s="49"/>
      <c r="AD886" s="49"/>
      <c r="AE886" s="49"/>
      <c r="AF886" s="49"/>
    </row>
    <row r="887" spans="1:32" ht="15.75" customHeight="1">
      <c r="A887" s="48"/>
      <c r="B887" s="48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AA887" s="49"/>
      <c r="AB887" s="49"/>
      <c r="AC887" s="49"/>
      <c r="AD887" s="49"/>
      <c r="AE887" s="49"/>
      <c r="AF887" s="49"/>
    </row>
    <row r="888" spans="1:32" ht="15.75" customHeight="1">
      <c r="A888" s="48"/>
      <c r="B888" s="48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AA888" s="49"/>
      <c r="AB888" s="49"/>
      <c r="AC888" s="49"/>
      <c r="AD888" s="49"/>
      <c r="AE888" s="49"/>
      <c r="AF888" s="49"/>
    </row>
    <row r="889" spans="1:32" ht="15.75" customHeight="1">
      <c r="A889" s="48"/>
      <c r="B889" s="48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AA889" s="49"/>
      <c r="AB889" s="49"/>
      <c r="AC889" s="49"/>
      <c r="AD889" s="49"/>
      <c r="AE889" s="49"/>
      <c r="AF889" s="49"/>
    </row>
    <row r="890" spans="1:32" ht="15.75" customHeight="1">
      <c r="A890" s="48"/>
      <c r="B890" s="48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AA890" s="49"/>
      <c r="AB890" s="49"/>
      <c r="AC890" s="49"/>
      <c r="AD890" s="49"/>
      <c r="AE890" s="49"/>
      <c r="AF890" s="49"/>
    </row>
    <row r="891" spans="1:32" ht="15.75" customHeight="1">
      <c r="A891" s="48"/>
      <c r="B891" s="48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AA891" s="49"/>
      <c r="AB891" s="49"/>
      <c r="AC891" s="49"/>
      <c r="AD891" s="49"/>
      <c r="AE891" s="49"/>
      <c r="AF891" s="49"/>
    </row>
    <row r="892" spans="1:32" ht="15.75" customHeight="1">
      <c r="A892" s="48"/>
      <c r="B892" s="48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AA892" s="49"/>
      <c r="AB892" s="49"/>
      <c r="AC892" s="49"/>
      <c r="AD892" s="49"/>
      <c r="AE892" s="49"/>
      <c r="AF892" s="49"/>
    </row>
    <row r="893" spans="1:32" ht="15.75" customHeight="1">
      <c r="A893" s="48"/>
      <c r="B893" s="48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AA893" s="49"/>
      <c r="AB893" s="49"/>
      <c r="AC893" s="49"/>
      <c r="AD893" s="49"/>
      <c r="AE893" s="49"/>
      <c r="AF893" s="49"/>
    </row>
    <row r="894" spans="1:32" ht="15.75" customHeight="1">
      <c r="A894" s="48"/>
      <c r="B894" s="48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AA894" s="49"/>
      <c r="AB894" s="49"/>
      <c r="AC894" s="49"/>
      <c r="AD894" s="49"/>
      <c r="AE894" s="49"/>
      <c r="AF894" s="49"/>
    </row>
    <row r="895" spans="1:32" ht="15.75" customHeight="1">
      <c r="A895" s="48"/>
      <c r="B895" s="48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AA895" s="49"/>
      <c r="AB895" s="49"/>
      <c r="AC895" s="49"/>
      <c r="AD895" s="49"/>
      <c r="AE895" s="49"/>
      <c r="AF895" s="49"/>
    </row>
    <row r="896" spans="1:32" ht="15.75" customHeight="1">
      <c r="A896" s="48"/>
      <c r="B896" s="48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AA896" s="49"/>
      <c r="AB896" s="49"/>
      <c r="AC896" s="49"/>
      <c r="AD896" s="49"/>
      <c r="AE896" s="49"/>
      <c r="AF896" s="49"/>
    </row>
    <row r="897" spans="1:32" ht="15.75" customHeight="1">
      <c r="A897" s="48"/>
      <c r="B897" s="48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AA897" s="49"/>
      <c r="AB897" s="49"/>
      <c r="AC897" s="49"/>
      <c r="AD897" s="49"/>
      <c r="AE897" s="49"/>
      <c r="AF897" s="49"/>
    </row>
    <row r="898" spans="1:32" ht="15.75" customHeight="1">
      <c r="A898" s="48"/>
      <c r="B898" s="48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AA898" s="49"/>
      <c r="AB898" s="49"/>
      <c r="AC898" s="49"/>
      <c r="AD898" s="49"/>
      <c r="AE898" s="49"/>
      <c r="AF898" s="49"/>
    </row>
    <row r="899" spans="1:32" ht="15.75" customHeight="1">
      <c r="A899" s="48"/>
      <c r="B899" s="48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AA899" s="49"/>
      <c r="AB899" s="49"/>
      <c r="AC899" s="49"/>
      <c r="AD899" s="49"/>
      <c r="AE899" s="49"/>
      <c r="AF899" s="49"/>
    </row>
    <row r="900" spans="1:32" ht="15.75" customHeight="1">
      <c r="A900" s="48"/>
      <c r="B900" s="48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AA900" s="49"/>
      <c r="AB900" s="49"/>
      <c r="AC900" s="49"/>
      <c r="AD900" s="49"/>
      <c r="AE900" s="49"/>
      <c r="AF900" s="49"/>
    </row>
    <row r="901" spans="1:32" ht="15.75" customHeight="1">
      <c r="A901" s="48"/>
      <c r="B901" s="48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AA901" s="49"/>
      <c r="AB901" s="49"/>
      <c r="AC901" s="49"/>
      <c r="AD901" s="49"/>
      <c r="AE901" s="49"/>
      <c r="AF901" s="49"/>
    </row>
    <row r="902" spans="1:32" ht="15.75" customHeight="1">
      <c r="A902" s="48"/>
      <c r="B902" s="48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AA902" s="49"/>
      <c r="AB902" s="49"/>
      <c r="AC902" s="49"/>
      <c r="AD902" s="49"/>
      <c r="AE902" s="49"/>
      <c r="AF902" s="49"/>
    </row>
    <row r="903" spans="1:32" ht="15.75" customHeight="1">
      <c r="A903" s="48"/>
      <c r="B903" s="48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AA903" s="49"/>
      <c r="AB903" s="49"/>
      <c r="AC903" s="49"/>
      <c r="AD903" s="49"/>
      <c r="AE903" s="49"/>
      <c r="AF903" s="49"/>
    </row>
    <row r="904" spans="1:32" ht="15.75" customHeight="1">
      <c r="A904" s="48"/>
      <c r="B904" s="48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AA904" s="49"/>
      <c r="AB904" s="49"/>
      <c r="AC904" s="49"/>
      <c r="AD904" s="49"/>
      <c r="AE904" s="49"/>
      <c r="AF904" s="49"/>
    </row>
    <row r="905" spans="1:32" ht="15.75" customHeight="1">
      <c r="A905" s="48"/>
      <c r="B905" s="48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AA905" s="49"/>
      <c r="AB905" s="49"/>
      <c r="AC905" s="49"/>
      <c r="AD905" s="49"/>
      <c r="AE905" s="49"/>
      <c r="AF905" s="49"/>
    </row>
    <row r="906" spans="1:32" ht="15.75" customHeight="1">
      <c r="A906" s="48"/>
      <c r="B906" s="48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AA906" s="49"/>
      <c r="AB906" s="49"/>
      <c r="AC906" s="49"/>
      <c r="AD906" s="49"/>
      <c r="AE906" s="49"/>
      <c r="AF906" s="49"/>
    </row>
    <row r="907" spans="1:32" ht="15.75" customHeight="1">
      <c r="A907" s="48"/>
      <c r="B907" s="48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AA907" s="49"/>
      <c r="AB907" s="49"/>
      <c r="AC907" s="49"/>
      <c r="AD907" s="49"/>
      <c r="AE907" s="49"/>
      <c r="AF907" s="49"/>
    </row>
    <row r="908" spans="1:32" ht="15.75" customHeight="1">
      <c r="A908" s="48"/>
      <c r="B908" s="48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AA908" s="49"/>
      <c r="AB908" s="49"/>
      <c r="AC908" s="49"/>
      <c r="AD908" s="49"/>
      <c r="AE908" s="49"/>
      <c r="AF908" s="49"/>
    </row>
    <row r="909" spans="1:32" ht="15.75" customHeight="1">
      <c r="A909" s="48"/>
      <c r="B909" s="48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AA909" s="49"/>
      <c r="AB909" s="49"/>
      <c r="AC909" s="49"/>
      <c r="AD909" s="49"/>
      <c r="AE909" s="49"/>
      <c r="AF909" s="49"/>
    </row>
    <row r="910" spans="1:32" ht="15.75" customHeight="1">
      <c r="A910" s="48"/>
      <c r="B910" s="48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AA910" s="49"/>
      <c r="AB910" s="49"/>
      <c r="AC910" s="49"/>
      <c r="AD910" s="49"/>
      <c r="AE910" s="49"/>
      <c r="AF910" s="49"/>
    </row>
    <row r="911" spans="1:32" ht="15.75" customHeight="1">
      <c r="A911" s="48"/>
      <c r="B911" s="48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AA911" s="49"/>
      <c r="AB911" s="49"/>
      <c r="AC911" s="49"/>
      <c r="AD911" s="49"/>
      <c r="AE911" s="49"/>
      <c r="AF911" s="49"/>
    </row>
    <row r="912" spans="1:32" ht="15.75" customHeight="1">
      <c r="A912" s="48"/>
      <c r="B912" s="48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AA912" s="49"/>
      <c r="AB912" s="49"/>
      <c r="AC912" s="49"/>
      <c r="AD912" s="49"/>
      <c r="AE912" s="49"/>
      <c r="AF912" s="49"/>
    </row>
    <row r="913" spans="1:32" ht="15.75" customHeight="1">
      <c r="A913" s="48"/>
      <c r="B913" s="48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AA913" s="49"/>
      <c r="AB913" s="49"/>
      <c r="AC913" s="49"/>
      <c r="AD913" s="49"/>
      <c r="AE913" s="49"/>
      <c r="AF913" s="49"/>
    </row>
    <row r="914" spans="1:32" ht="15.75" customHeight="1">
      <c r="A914" s="48"/>
      <c r="B914" s="48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AA914" s="49"/>
      <c r="AB914" s="49"/>
      <c r="AC914" s="49"/>
      <c r="AD914" s="49"/>
      <c r="AE914" s="49"/>
      <c r="AF914" s="49"/>
    </row>
    <row r="915" spans="1:32" ht="15.75" customHeight="1">
      <c r="A915" s="48"/>
      <c r="B915" s="48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AA915" s="49"/>
      <c r="AB915" s="49"/>
      <c r="AC915" s="49"/>
      <c r="AD915" s="49"/>
      <c r="AE915" s="49"/>
      <c r="AF915" s="49"/>
    </row>
    <row r="916" spans="1:32" ht="15.75" customHeight="1">
      <c r="A916" s="48"/>
      <c r="B916" s="48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AA916" s="49"/>
      <c r="AB916" s="49"/>
      <c r="AC916" s="49"/>
      <c r="AD916" s="49"/>
      <c r="AE916" s="49"/>
      <c r="AF916" s="49"/>
    </row>
    <row r="917" spans="1:32" ht="15.75" customHeight="1">
      <c r="A917" s="48"/>
      <c r="B917" s="48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AA917" s="49"/>
      <c r="AB917" s="49"/>
      <c r="AC917" s="49"/>
      <c r="AD917" s="49"/>
      <c r="AE917" s="49"/>
      <c r="AF917" s="49"/>
    </row>
    <row r="918" spans="1:32" ht="15.75" customHeight="1">
      <c r="A918" s="48"/>
      <c r="B918" s="48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AA918" s="49"/>
      <c r="AB918" s="49"/>
      <c r="AC918" s="49"/>
      <c r="AD918" s="49"/>
      <c r="AE918" s="49"/>
      <c r="AF918" s="49"/>
    </row>
    <row r="919" spans="1:32" ht="15.75" customHeight="1">
      <c r="A919" s="48"/>
      <c r="B919" s="48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AA919" s="49"/>
      <c r="AB919" s="49"/>
      <c r="AC919" s="49"/>
      <c r="AD919" s="49"/>
      <c r="AE919" s="49"/>
      <c r="AF919" s="49"/>
    </row>
    <row r="920" spans="1:32" ht="15.75" customHeight="1">
      <c r="A920" s="48"/>
      <c r="B920" s="48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AA920" s="49"/>
      <c r="AB920" s="49"/>
      <c r="AC920" s="49"/>
      <c r="AD920" s="49"/>
      <c r="AE920" s="49"/>
      <c r="AF920" s="49"/>
    </row>
    <row r="921" spans="1:32" ht="15.75" customHeight="1">
      <c r="A921" s="48"/>
      <c r="B921" s="48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AA921" s="49"/>
      <c r="AB921" s="49"/>
      <c r="AC921" s="49"/>
      <c r="AD921" s="49"/>
      <c r="AE921" s="49"/>
      <c r="AF921" s="49"/>
    </row>
    <row r="922" spans="1:32" ht="15.75" customHeight="1">
      <c r="A922" s="48"/>
      <c r="B922" s="48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AA922" s="49"/>
      <c r="AB922" s="49"/>
      <c r="AC922" s="49"/>
      <c r="AD922" s="49"/>
      <c r="AE922" s="49"/>
      <c r="AF922" s="49"/>
    </row>
    <row r="923" spans="1:32" ht="15.75" customHeight="1">
      <c r="A923" s="48"/>
      <c r="B923" s="48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AA923" s="49"/>
      <c r="AB923" s="49"/>
      <c r="AC923" s="49"/>
      <c r="AD923" s="49"/>
      <c r="AE923" s="49"/>
      <c r="AF923" s="49"/>
    </row>
    <row r="924" spans="1:32" ht="15.75" customHeight="1">
      <c r="A924" s="48"/>
      <c r="B924" s="48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AA924" s="49"/>
      <c r="AB924" s="49"/>
      <c r="AC924" s="49"/>
      <c r="AD924" s="49"/>
      <c r="AE924" s="49"/>
      <c r="AF924" s="49"/>
    </row>
    <row r="925" spans="1:32" ht="15.75" customHeight="1">
      <c r="A925" s="48"/>
      <c r="B925" s="48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AA925" s="49"/>
      <c r="AB925" s="49"/>
      <c r="AC925" s="49"/>
      <c r="AD925" s="49"/>
      <c r="AE925" s="49"/>
      <c r="AF925" s="49"/>
    </row>
    <row r="926" spans="1:32" ht="15.75" customHeight="1">
      <c r="A926" s="48"/>
      <c r="B926" s="48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AA926" s="49"/>
      <c r="AB926" s="49"/>
      <c r="AC926" s="49"/>
      <c r="AD926" s="49"/>
      <c r="AE926" s="49"/>
      <c r="AF926" s="49"/>
    </row>
    <row r="927" spans="1:32" ht="15.75" customHeight="1">
      <c r="A927" s="48"/>
      <c r="B927" s="48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AA927" s="49"/>
      <c r="AB927" s="49"/>
      <c r="AC927" s="49"/>
      <c r="AD927" s="49"/>
      <c r="AE927" s="49"/>
      <c r="AF927" s="49"/>
    </row>
    <row r="928" spans="1:32" ht="15.75" customHeight="1">
      <c r="A928" s="48"/>
      <c r="B928" s="48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AA928" s="49"/>
      <c r="AB928" s="49"/>
      <c r="AC928" s="49"/>
      <c r="AD928" s="49"/>
      <c r="AE928" s="49"/>
      <c r="AF928" s="49"/>
    </row>
    <row r="929" spans="1:32" ht="15.75" customHeight="1">
      <c r="A929" s="48"/>
      <c r="B929" s="48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AA929" s="49"/>
      <c r="AB929" s="49"/>
      <c r="AC929" s="49"/>
      <c r="AD929" s="49"/>
      <c r="AE929" s="49"/>
      <c r="AF929" s="49"/>
    </row>
    <row r="930" spans="1:32" ht="15.75" customHeight="1">
      <c r="A930" s="48"/>
      <c r="B930" s="48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AA930" s="49"/>
      <c r="AB930" s="49"/>
      <c r="AC930" s="49"/>
      <c r="AD930" s="49"/>
      <c r="AE930" s="49"/>
      <c r="AF930" s="49"/>
    </row>
    <row r="931" spans="1:32" ht="15.75" customHeight="1">
      <c r="A931" s="48"/>
      <c r="B931" s="48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AA931" s="49"/>
      <c r="AB931" s="49"/>
      <c r="AC931" s="49"/>
      <c r="AD931" s="49"/>
      <c r="AE931" s="49"/>
      <c r="AF931" s="49"/>
    </row>
    <row r="932" spans="1:32" ht="15.75" customHeight="1">
      <c r="A932" s="48"/>
      <c r="B932" s="48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AA932" s="49"/>
      <c r="AB932" s="49"/>
      <c r="AC932" s="49"/>
      <c r="AD932" s="49"/>
      <c r="AE932" s="49"/>
      <c r="AF932" s="49"/>
    </row>
    <row r="933" spans="1:32" ht="15.75" customHeight="1">
      <c r="A933" s="48"/>
      <c r="B933" s="48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AA933" s="49"/>
      <c r="AB933" s="49"/>
      <c r="AC933" s="49"/>
      <c r="AD933" s="49"/>
      <c r="AE933" s="49"/>
      <c r="AF933" s="49"/>
    </row>
    <row r="934" spans="1:32" ht="15.75" customHeight="1">
      <c r="A934" s="48"/>
      <c r="B934" s="48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AA934" s="49"/>
      <c r="AB934" s="49"/>
      <c r="AC934" s="49"/>
      <c r="AD934" s="49"/>
      <c r="AE934" s="49"/>
      <c r="AF934" s="49"/>
    </row>
    <row r="935" spans="1:32" ht="15.75" customHeight="1">
      <c r="A935" s="48"/>
      <c r="B935" s="48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AA935" s="49"/>
      <c r="AB935" s="49"/>
      <c r="AC935" s="49"/>
      <c r="AD935" s="49"/>
      <c r="AE935" s="49"/>
      <c r="AF935" s="49"/>
    </row>
    <row r="936" spans="1:32" ht="15.75" customHeight="1">
      <c r="A936" s="48"/>
      <c r="B936" s="48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AA936" s="49"/>
      <c r="AB936" s="49"/>
      <c r="AC936" s="49"/>
      <c r="AD936" s="49"/>
      <c r="AE936" s="49"/>
      <c r="AF936" s="49"/>
    </row>
    <row r="937" spans="1:32" ht="15.75" customHeight="1">
      <c r="A937" s="48"/>
      <c r="B937" s="48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AA937" s="49"/>
      <c r="AB937" s="49"/>
      <c r="AC937" s="49"/>
      <c r="AD937" s="49"/>
      <c r="AE937" s="49"/>
      <c r="AF937" s="49"/>
    </row>
    <row r="938" spans="1:32" ht="15.75" customHeight="1">
      <c r="A938" s="48"/>
      <c r="B938" s="48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AA938" s="49"/>
      <c r="AB938" s="49"/>
      <c r="AC938" s="49"/>
      <c r="AD938" s="49"/>
      <c r="AE938" s="49"/>
      <c r="AF938" s="49"/>
    </row>
    <row r="939" spans="1:32" ht="15.75" customHeight="1">
      <c r="A939" s="48"/>
      <c r="B939" s="48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AA939" s="49"/>
      <c r="AB939" s="49"/>
      <c r="AC939" s="49"/>
      <c r="AD939" s="49"/>
      <c r="AE939" s="49"/>
      <c r="AF939" s="49"/>
    </row>
    <row r="940" spans="1:32" ht="15.75" customHeight="1">
      <c r="A940" s="48"/>
      <c r="B940" s="48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AA940" s="49"/>
      <c r="AB940" s="49"/>
      <c r="AC940" s="49"/>
      <c r="AD940" s="49"/>
      <c r="AE940" s="49"/>
      <c r="AF940" s="49"/>
    </row>
    <row r="941" spans="1:32" ht="15.75" customHeight="1">
      <c r="A941" s="48"/>
      <c r="B941" s="48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AA941" s="49"/>
      <c r="AB941" s="49"/>
      <c r="AC941" s="49"/>
      <c r="AD941" s="49"/>
      <c r="AE941" s="49"/>
      <c r="AF941" s="49"/>
    </row>
    <row r="942" spans="1:32" ht="15.75" customHeight="1">
      <c r="A942" s="48"/>
      <c r="B942" s="48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AA942" s="49"/>
      <c r="AB942" s="49"/>
      <c r="AC942" s="49"/>
      <c r="AD942" s="49"/>
      <c r="AE942" s="49"/>
      <c r="AF942" s="49"/>
    </row>
    <row r="943" spans="1:32" ht="15.75" customHeight="1">
      <c r="A943" s="48"/>
      <c r="B943" s="48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AA943" s="49"/>
      <c r="AB943" s="49"/>
      <c r="AC943" s="49"/>
      <c r="AD943" s="49"/>
      <c r="AE943" s="49"/>
      <c r="AF943" s="49"/>
    </row>
    <row r="944" spans="1:32" ht="15.75" customHeight="1">
      <c r="A944" s="48"/>
      <c r="B944" s="48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AA944" s="49"/>
      <c r="AB944" s="49"/>
      <c r="AC944" s="49"/>
      <c r="AD944" s="49"/>
      <c r="AE944" s="49"/>
      <c r="AF944" s="49"/>
    </row>
    <row r="945" spans="1:32" ht="15.75" customHeight="1">
      <c r="A945" s="48"/>
      <c r="B945" s="48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AA945" s="49"/>
      <c r="AB945" s="49"/>
      <c r="AC945" s="49"/>
      <c r="AD945" s="49"/>
      <c r="AE945" s="49"/>
      <c r="AF945" s="49"/>
    </row>
    <row r="946" spans="1:32" ht="15.75" customHeight="1">
      <c r="A946" s="48"/>
      <c r="B946" s="48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AA946" s="49"/>
      <c r="AB946" s="49"/>
      <c r="AC946" s="49"/>
      <c r="AD946" s="49"/>
      <c r="AE946" s="49"/>
      <c r="AF946" s="49"/>
    </row>
    <row r="947" spans="1:32" ht="15.75" customHeight="1">
      <c r="A947" s="48"/>
      <c r="B947" s="48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AA947" s="49"/>
      <c r="AB947" s="49"/>
      <c r="AC947" s="49"/>
      <c r="AD947" s="49"/>
      <c r="AE947" s="49"/>
      <c r="AF947" s="49"/>
    </row>
    <row r="948" spans="1:32" ht="15.75" customHeight="1">
      <c r="A948" s="48"/>
      <c r="B948" s="48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AA948" s="49"/>
      <c r="AB948" s="49"/>
      <c r="AC948" s="49"/>
      <c r="AD948" s="49"/>
      <c r="AE948" s="49"/>
      <c r="AF948" s="49"/>
    </row>
    <row r="949" spans="1:32" ht="15.75" customHeight="1">
      <c r="A949" s="48"/>
      <c r="B949" s="48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AA949" s="49"/>
      <c r="AB949" s="49"/>
      <c r="AC949" s="49"/>
      <c r="AD949" s="49"/>
      <c r="AE949" s="49"/>
      <c r="AF949" s="49"/>
    </row>
    <row r="950" spans="1:32" ht="15.75" customHeight="1">
      <c r="A950" s="48"/>
      <c r="B950" s="48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AA950" s="49"/>
      <c r="AB950" s="49"/>
      <c r="AC950" s="49"/>
      <c r="AD950" s="49"/>
      <c r="AE950" s="49"/>
      <c r="AF950" s="49"/>
    </row>
    <row r="951" spans="1:32" ht="15.75" customHeight="1">
      <c r="A951" s="48"/>
      <c r="B951" s="48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AA951" s="49"/>
      <c r="AB951" s="49"/>
      <c r="AC951" s="49"/>
      <c r="AD951" s="49"/>
      <c r="AE951" s="49"/>
      <c r="AF951" s="49"/>
    </row>
    <row r="952" spans="1:32" ht="15.75" customHeight="1">
      <c r="A952" s="48"/>
      <c r="B952" s="48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AA952" s="49"/>
      <c r="AB952" s="49"/>
      <c r="AC952" s="49"/>
      <c r="AD952" s="49"/>
      <c r="AE952" s="49"/>
      <c r="AF952" s="49"/>
    </row>
    <row r="953" spans="1:32" ht="15.75" customHeight="1">
      <c r="A953" s="48"/>
      <c r="B953" s="48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AA953" s="49"/>
      <c r="AB953" s="49"/>
      <c r="AC953" s="49"/>
      <c r="AD953" s="49"/>
      <c r="AE953" s="49"/>
      <c r="AF953" s="49"/>
    </row>
    <row r="954" spans="1:32" ht="15.75" customHeight="1">
      <c r="A954" s="48"/>
      <c r="B954" s="48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AA954" s="49"/>
      <c r="AB954" s="49"/>
      <c r="AC954" s="49"/>
      <c r="AD954" s="49"/>
      <c r="AE954" s="49"/>
      <c r="AF954" s="49"/>
    </row>
    <row r="955" spans="1:32" ht="15.75" customHeight="1">
      <c r="A955" s="48"/>
      <c r="B955" s="48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AA955" s="49"/>
      <c r="AB955" s="49"/>
      <c r="AC955" s="49"/>
      <c r="AD955" s="49"/>
      <c r="AE955" s="49"/>
      <c r="AF955" s="49"/>
    </row>
    <row r="956" spans="1:32" ht="15.75" customHeight="1">
      <c r="A956" s="48"/>
      <c r="B956" s="48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AA956" s="49"/>
      <c r="AB956" s="49"/>
      <c r="AC956" s="49"/>
      <c r="AD956" s="49"/>
      <c r="AE956" s="49"/>
      <c r="AF956" s="49"/>
    </row>
    <row r="957" spans="1:32" ht="15.75" customHeight="1">
      <c r="A957" s="48"/>
      <c r="B957" s="48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AA957" s="49"/>
      <c r="AB957" s="49"/>
      <c r="AC957" s="49"/>
      <c r="AD957" s="49"/>
      <c r="AE957" s="49"/>
      <c r="AF957" s="49"/>
    </row>
    <row r="958" spans="1:32" ht="15.75" customHeight="1">
      <c r="A958" s="48"/>
      <c r="B958" s="48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AA958" s="49"/>
      <c r="AB958" s="49"/>
      <c r="AC958" s="49"/>
      <c r="AD958" s="49"/>
      <c r="AE958" s="49"/>
      <c r="AF958" s="49"/>
    </row>
    <row r="959" spans="1:32" ht="15.75" customHeight="1">
      <c r="A959" s="48"/>
      <c r="B959" s="48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AA959" s="49"/>
      <c r="AB959" s="49"/>
      <c r="AC959" s="49"/>
      <c r="AD959" s="49"/>
      <c r="AE959" s="49"/>
      <c r="AF959" s="49"/>
    </row>
    <row r="960" spans="1:32" ht="15.75" customHeight="1">
      <c r="A960" s="48"/>
      <c r="B960" s="48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AA960" s="49"/>
      <c r="AB960" s="49"/>
      <c r="AC960" s="49"/>
      <c r="AD960" s="49"/>
      <c r="AE960" s="49"/>
      <c r="AF960" s="49"/>
    </row>
    <row r="961" spans="1:32" ht="15.75" customHeight="1">
      <c r="A961" s="48"/>
      <c r="B961" s="48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AA961" s="49"/>
      <c r="AB961" s="49"/>
      <c r="AC961" s="49"/>
      <c r="AD961" s="49"/>
      <c r="AE961" s="49"/>
      <c r="AF961" s="49"/>
    </row>
    <row r="962" spans="1:32" ht="15.75" customHeight="1">
      <c r="A962" s="48"/>
      <c r="B962" s="48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AA962" s="49"/>
      <c r="AB962" s="49"/>
      <c r="AC962" s="49"/>
      <c r="AD962" s="49"/>
      <c r="AE962" s="49"/>
      <c r="AF962" s="49"/>
    </row>
    <row r="963" spans="1:32" ht="15.75" customHeight="1">
      <c r="A963" s="48"/>
      <c r="B963" s="48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AA963" s="49"/>
      <c r="AB963" s="49"/>
      <c r="AC963" s="49"/>
      <c r="AD963" s="49"/>
      <c r="AE963" s="49"/>
      <c r="AF963" s="49"/>
    </row>
    <row r="964" spans="1:32" ht="15.75" customHeight="1">
      <c r="A964" s="48"/>
      <c r="B964" s="48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AA964" s="49"/>
      <c r="AB964" s="49"/>
      <c r="AC964" s="49"/>
      <c r="AD964" s="49"/>
      <c r="AE964" s="49"/>
      <c r="AF964" s="49"/>
    </row>
    <row r="965" spans="1:32" ht="15.75" customHeight="1">
      <c r="A965" s="48"/>
      <c r="B965" s="48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AA965" s="49"/>
      <c r="AB965" s="49"/>
      <c r="AC965" s="49"/>
      <c r="AD965" s="49"/>
      <c r="AE965" s="49"/>
      <c r="AF965" s="49"/>
    </row>
    <row r="966" spans="1:32" ht="15.75" customHeight="1">
      <c r="A966" s="48"/>
      <c r="B966" s="48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AA966" s="49"/>
      <c r="AB966" s="49"/>
      <c r="AC966" s="49"/>
      <c r="AD966" s="49"/>
      <c r="AE966" s="49"/>
      <c r="AF966" s="49"/>
    </row>
    <row r="967" spans="1:32" ht="15.75" customHeight="1">
      <c r="A967" s="48"/>
      <c r="B967" s="48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AA967" s="49"/>
      <c r="AB967" s="49"/>
      <c r="AC967" s="49"/>
      <c r="AD967" s="49"/>
      <c r="AE967" s="49"/>
      <c r="AF967" s="49"/>
    </row>
    <row r="968" spans="1:32" ht="15.75" customHeight="1">
      <c r="A968" s="48"/>
      <c r="B968" s="48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AA968" s="49"/>
      <c r="AB968" s="49"/>
      <c r="AC968" s="49"/>
      <c r="AD968" s="49"/>
      <c r="AE968" s="49"/>
      <c r="AF968" s="49"/>
    </row>
    <row r="969" spans="1:32" ht="15.75" customHeight="1">
      <c r="A969" s="48"/>
      <c r="B969" s="48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AA969" s="49"/>
      <c r="AB969" s="49"/>
      <c r="AC969" s="49"/>
      <c r="AD969" s="49"/>
      <c r="AE969" s="49"/>
      <c r="AF969" s="49"/>
    </row>
    <row r="970" spans="1:32" ht="15.75" customHeight="1">
      <c r="A970" s="48"/>
      <c r="B970" s="48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AA970" s="49"/>
      <c r="AB970" s="49"/>
      <c r="AC970" s="49"/>
      <c r="AD970" s="49"/>
      <c r="AE970" s="49"/>
      <c r="AF970" s="49"/>
    </row>
    <row r="971" spans="1:32" ht="15.75" customHeight="1">
      <c r="A971" s="48"/>
      <c r="B971" s="48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AA971" s="49"/>
      <c r="AB971" s="49"/>
      <c r="AC971" s="49"/>
      <c r="AD971" s="49"/>
      <c r="AE971" s="49"/>
      <c r="AF971" s="49"/>
    </row>
    <row r="972" spans="1:32" ht="15.75" customHeight="1">
      <c r="A972" s="48"/>
      <c r="B972" s="48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AA972" s="49"/>
      <c r="AB972" s="49"/>
      <c r="AC972" s="49"/>
      <c r="AD972" s="49"/>
      <c r="AE972" s="49"/>
      <c r="AF972" s="49"/>
    </row>
    <row r="973" spans="1:32" ht="15.75" customHeight="1">
      <c r="A973" s="48"/>
      <c r="B973" s="48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AA973" s="49"/>
      <c r="AB973" s="49"/>
      <c r="AC973" s="49"/>
      <c r="AD973" s="49"/>
      <c r="AE973" s="49"/>
      <c r="AF973" s="49"/>
    </row>
    <row r="974" spans="1:32" ht="15.75" customHeight="1">
      <c r="A974" s="48"/>
      <c r="B974" s="48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AA974" s="49"/>
      <c r="AB974" s="49"/>
      <c r="AC974" s="49"/>
      <c r="AD974" s="49"/>
      <c r="AE974" s="49"/>
      <c r="AF974" s="49"/>
    </row>
    <row r="975" spans="1:32" ht="15.75" customHeight="1">
      <c r="A975" s="48"/>
      <c r="B975" s="48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AA975" s="49"/>
      <c r="AB975" s="49"/>
      <c r="AC975" s="49"/>
      <c r="AD975" s="49"/>
      <c r="AE975" s="49"/>
      <c r="AF975" s="49"/>
    </row>
    <row r="976" spans="1:32" ht="15.75" customHeight="1">
      <c r="A976" s="48"/>
      <c r="B976" s="48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AA976" s="49"/>
      <c r="AB976" s="49"/>
      <c r="AC976" s="49"/>
      <c r="AD976" s="49"/>
      <c r="AE976" s="49"/>
      <c r="AF976" s="49"/>
    </row>
    <row r="977" spans="1:32" ht="15.75" customHeight="1">
      <c r="A977" s="48"/>
      <c r="B977" s="48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AA977" s="49"/>
      <c r="AB977" s="49"/>
      <c r="AC977" s="49"/>
      <c r="AD977" s="49"/>
      <c r="AE977" s="49"/>
      <c r="AF977" s="49"/>
    </row>
    <row r="978" spans="1:32" ht="15.75" customHeight="1">
      <c r="A978" s="48"/>
      <c r="B978" s="48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AA978" s="49"/>
      <c r="AB978" s="49"/>
      <c r="AC978" s="49"/>
      <c r="AD978" s="49"/>
      <c r="AE978" s="49"/>
      <c r="AF978" s="49"/>
    </row>
    <row r="979" spans="1:32" ht="15.75" customHeight="1">
      <c r="A979" s="48"/>
      <c r="B979" s="48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AA979" s="49"/>
      <c r="AB979" s="49"/>
      <c r="AC979" s="49"/>
      <c r="AD979" s="49"/>
      <c r="AE979" s="49"/>
      <c r="AF979" s="49"/>
    </row>
    <row r="980" spans="1:32" ht="15.75" customHeight="1">
      <c r="A980" s="48"/>
      <c r="B980" s="48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AA980" s="49"/>
      <c r="AB980" s="49"/>
      <c r="AC980" s="49"/>
      <c r="AD980" s="49"/>
      <c r="AE980" s="49"/>
      <c r="AF980" s="49"/>
    </row>
    <row r="981" spans="1:32" ht="15.75" customHeight="1">
      <c r="A981" s="48"/>
      <c r="B981" s="48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AA981" s="49"/>
      <c r="AB981" s="49"/>
      <c r="AC981" s="49"/>
      <c r="AD981" s="49"/>
      <c r="AE981" s="49"/>
      <c r="AF981" s="49"/>
    </row>
    <row r="982" spans="1:32" ht="15.75" customHeight="1">
      <c r="A982" s="48"/>
      <c r="B982" s="48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AA982" s="49"/>
      <c r="AB982" s="49"/>
      <c r="AC982" s="49"/>
      <c r="AD982" s="49"/>
      <c r="AE982" s="49"/>
      <c r="AF982" s="49"/>
    </row>
    <row r="983" spans="1:32" ht="15.75" customHeight="1">
      <c r="A983" s="48"/>
      <c r="B983" s="48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AA983" s="49"/>
      <c r="AB983" s="49"/>
      <c r="AC983" s="49"/>
      <c r="AD983" s="49"/>
      <c r="AE983" s="49"/>
      <c r="AF983" s="49"/>
    </row>
    <row r="984" spans="1:32" ht="15.75" customHeight="1">
      <c r="A984" s="48"/>
      <c r="B984" s="48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AA984" s="49"/>
      <c r="AB984" s="49"/>
      <c r="AC984" s="49"/>
      <c r="AD984" s="49"/>
      <c r="AE984" s="49"/>
      <c r="AF984" s="49"/>
    </row>
    <row r="985" spans="1:32" ht="15.75" customHeight="1">
      <c r="A985" s="48"/>
      <c r="B985" s="48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AA985" s="49"/>
      <c r="AB985" s="49"/>
      <c r="AC985" s="49"/>
      <c r="AD985" s="49"/>
      <c r="AE985" s="49"/>
      <c r="AF985" s="49"/>
    </row>
    <row r="986" spans="1:32" ht="15.75" customHeight="1">
      <c r="A986" s="48"/>
      <c r="B986" s="48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AA986" s="49"/>
      <c r="AB986" s="49"/>
      <c r="AC986" s="49"/>
      <c r="AD986" s="49"/>
      <c r="AE986" s="49"/>
      <c r="AF986" s="49"/>
    </row>
    <row r="987" spans="1:32" ht="15.75" customHeight="1">
      <c r="A987" s="48"/>
      <c r="B987" s="48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AA987" s="49"/>
      <c r="AB987" s="49"/>
      <c r="AC987" s="49"/>
      <c r="AD987" s="49"/>
      <c r="AE987" s="49"/>
      <c r="AF987" s="49"/>
    </row>
    <row r="988" spans="1:32" ht="15.75" customHeight="1">
      <c r="A988" s="48"/>
      <c r="B988" s="48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AA988" s="49"/>
      <c r="AB988" s="49"/>
      <c r="AC988" s="49"/>
      <c r="AD988" s="49"/>
      <c r="AE988" s="49"/>
      <c r="AF988" s="49"/>
    </row>
    <row r="989" spans="1:32" ht="15.75" customHeight="1">
      <c r="A989" s="48"/>
      <c r="B989" s="48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AA989" s="49"/>
      <c r="AB989" s="49"/>
      <c r="AC989" s="49"/>
      <c r="AD989" s="49"/>
      <c r="AE989" s="49"/>
      <c r="AF989" s="49"/>
    </row>
    <row r="990" spans="1:32" ht="15.75" customHeight="1">
      <c r="A990" s="48"/>
      <c r="B990" s="48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AA990" s="49"/>
      <c r="AB990" s="49"/>
      <c r="AC990" s="49"/>
      <c r="AD990" s="49"/>
      <c r="AE990" s="49"/>
      <c r="AF990" s="49"/>
    </row>
    <row r="991" spans="1:32" ht="15.75" customHeight="1">
      <c r="A991" s="48"/>
      <c r="B991" s="48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AA991" s="49"/>
      <c r="AB991" s="49"/>
      <c r="AC991" s="49"/>
      <c r="AD991" s="49"/>
      <c r="AE991" s="49"/>
      <c r="AF991" s="49"/>
    </row>
    <row r="992" spans="1:32" ht="15.75" customHeight="1">
      <c r="A992" s="48"/>
      <c r="B992" s="48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AA992" s="49"/>
      <c r="AB992" s="49"/>
      <c r="AC992" s="49"/>
      <c r="AD992" s="49"/>
      <c r="AE992" s="49"/>
      <c r="AF992" s="49"/>
    </row>
    <row r="993" spans="1:32" ht="15.75" customHeight="1">
      <c r="A993" s="48"/>
      <c r="B993" s="48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AA993" s="49"/>
      <c r="AB993" s="49"/>
      <c r="AC993" s="49"/>
      <c r="AD993" s="49"/>
      <c r="AE993" s="49"/>
      <c r="AF993" s="49"/>
    </row>
    <row r="994" spans="1:32" ht="15.75" customHeight="1">
      <c r="A994" s="48"/>
      <c r="B994" s="48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AA994" s="49"/>
      <c r="AB994" s="49"/>
      <c r="AC994" s="49"/>
      <c r="AD994" s="49"/>
      <c r="AE994" s="49"/>
      <c r="AF994" s="49"/>
    </row>
    <row r="995" spans="1:32" ht="15.75" customHeight="1">
      <c r="A995" s="48"/>
      <c r="B995" s="48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AA995" s="49"/>
      <c r="AB995" s="49"/>
      <c r="AC995" s="49"/>
      <c r="AD995" s="49"/>
      <c r="AE995" s="49"/>
      <c r="AF995" s="49"/>
    </row>
    <row r="996" spans="1:32" ht="15.75" customHeight="1">
      <c r="A996" s="48"/>
      <c r="B996" s="48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AA996" s="49"/>
      <c r="AB996" s="49"/>
      <c r="AC996" s="49"/>
      <c r="AD996" s="49"/>
      <c r="AE996" s="49"/>
      <c r="AF996" s="49"/>
    </row>
    <row r="997" spans="1:32" ht="15.75" customHeight="1">
      <c r="A997" s="48"/>
      <c r="B997" s="48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AA997" s="49"/>
      <c r="AB997" s="49"/>
      <c r="AC997" s="49"/>
      <c r="AD997" s="49"/>
      <c r="AE997" s="49"/>
      <c r="AF997" s="49"/>
    </row>
    <row r="998" spans="1:32" ht="15.75" customHeight="1">
      <c r="A998" s="48"/>
      <c r="B998" s="48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AA998" s="49"/>
      <c r="AB998" s="49"/>
      <c r="AC998" s="49"/>
      <c r="AD998" s="49"/>
      <c r="AE998" s="49"/>
      <c r="AF998" s="49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2496"/>
  <sheetViews>
    <sheetView workbookViewId="0">
      <selection activeCell="C215" sqref="C215"/>
    </sheetView>
  </sheetViews>
  <sheetFormatPr defaultColWidth="12.6640625" defaultRowHeight="15.75" customHeight="1"/>
  <cols>
    <col min="1" max="16384" width="12.6640625" style="58"/>
  </cols>
  <sheetData>
    <row r="1" spans="1:32" s="57" customFormat="1" ht="15.75" customHeight="1">
      <c r="A1" s="57" t="s">
        <v>539</v>
      </c>
      <c r="B1" s="57" t="s">
        <v>535</v>
      </c>
      <c r="C1" s="57" t="s">
        <v>552</v>
      </c>
      <c r="D1" s="57" t="s">
        <v>536</v>
      </c>
      <c r="E1" s="57" t="s">
        <v>553</v>
      </c>
      <c r="F1" s="57" t="s">
        <v>537</v>
      </c>
      <c r="G1" s="57" t="s">
        <v>554</v>
      </c>
      <c r="H1" s="57" t="s">
        <v>540</v>
      </c>
      <c r="I1" s="57" t="s">
        <v>556</v>
      </c>
      <c r="J1" s="57" t="s">
        <v>541</v>
      </c>
      <c r="K1" s="57" t="s">
        <v>555</v>
      </c>
      <c r="L1" s="57" t="s">
        <v>542</v>
      </c>
      <c r="M1" s="57" t="s">
        <v>557</v>
      </c>
      <c r="N1" s="57" t="s">
        <v>543</v>
      </c>
      <c r="O1" s="57" t="s">
        <v>558</v>
      </c>
      <c r="P1" s="57" t="s">
        <v>544</v>
      </c>
      <c r="Q1" s="57" t="s">
        <v>559</v>
      </c>
      <c r="R1" s="57" t="s">
        <v>545</v>
      </c>
      <c r="S1" s="57" t="s">
        <v>560</v>
      </c>
      <c r="T1" s="57" t="s">
        <v>546</v>
      </c>
      <c r="U1" s="57" t="s">
        <v>561</v>
      </c>
      <c r="V1" s="57" t="s">
        <v>547</v>
      </c>
      <c r="W1" s="57" t="s">
        <v>562</v>
      </c>
      <c r="X1" s="57" t="s">
        <v>538</v>
      </c>
      <c r="Y1" s="57" t="s">
        <v>563</v>
      </c>
      <c r="Z1" s="57" t="s">
        <v>548</v>
      </c>
      <c r="AA1" s="57" t="s">
        <v>564</v>
      </c>
      <c r="AB1" s="57" t="s">
        <v>549</v>
      </c>
      <c r="AC1" s="57" t="s">
        <v>565</v>
      </c>
      <c r="AD1" s="57" t="s">
        <v>550</v>
      </c>
      <c r="AE1" s="57" t="s">
        <v>566</v>
      </c>
      <c r="AF1" s="57" t="s">
        <v>551</v>
      </c>
    </row>
    <row r="2" spans="1:32" ht="15.75" customHeight="1">
      <c r="A2" s="53">
        <v>8.6690000000000005</v>
      </c>
      <c r="B2" s="53">
        <v>8.75</v>
      </c>
      <c r="C2" s="53">
        <v>8.6690000000000005</v>
      </c>
      <c r="D2" s="53">
        <v>8.8699999999999992</v>
      </c>
      <c r="E2" s="53">
        <v>8.6690000000000005</v>
      </c>
      <c r="F2" s="53">
        <v>9.32</v>
      </c>
      <c r="G2" s="53">
        <v>8.6690000000000005</v>
      </c>
      <c r="H2" s="53">
        <v>10.08</v>
      </c>
      <c r="I2" s="53">
        <v>8.6690000000000005</v>
      </c>
      <c r="J2" s="53">
        <v>10.15</v>
      </c>
      <c r="K2" s="53">
        <v>8.6690000000000005</v>
      </c>
      <c r="L2" s="53">
        <v>9.32</v>
      </c>
      <c r="M2" s="53">
        <v>8.6690000000000005</v>
      </c>
      <c r="N2" s="53">
        <v>8.82</v>
      </c>
      <c r="O2" s="53">
        <v>8.6690000000000005</v>
      </c>
      <c r="P2" s="53">
        <v>8.8699999999999992</v>
      </c>
      <c r="Q2" s="53">
        <v>8.6690000000000005</v>
      </c>
      <c r="R2" s="53">
        <v>9.0299999999999994</v>
      </c>
      <c r="S2" s="53">
        <v>8.6690000000000005</v>
      </c>
      <c r="T2" s="53">
        <v>9.08</v>
      </c>
      <c r="U2" s="53">
        <v>8.6690000000000005</v>
      </c>
      <c r="V2" s="53">
        <v>9.18</v>
      </c>
      <c r="W2" s="53">
        <v>8.6690000000000005</v>
      </c>
      <c r="X2" s="53">
        <v>9.35</v>
      </c>
      <c r="Y2" s="53">
        <v>8.6690000000000005</v>
      </c>
      <c r="Z2" s="53">
        <v>9.32</v>
      </c>
      <c r="AA2" s="53">
        <v>8.6690000000000005</v>
      </c>
      <c r="AB2" s="53">
        <v>9.15</v>
      </c>
      <c r="AC2" s="53">
        <v>8.6690000000000005</v>
      </c>
      <c r="AD2" s="53">
        <v>8.8699999999999992</v>
      </c>
      <c r="AE2" s="53">
        <v>8.6690000000000005</v>
      </c>
      <c r="AF2" s="53">
        <v>8.92</v>
      </c>
    </row>
    <row r="3" spans="1:32" ht="15.75" customHeight="1">
      <c r="A3" s="53">
        <v>8.1709999999999994</v>
      </c>
      <c r="B3" s="53">
        <v>9.27</v>
      </c>
      <c r="C3" s="53">
        <v>8.1709999999999994</v>
      </c>
      <c r="D3" s="53">
        <v>9.48</v>
      </c>
      <c r="E3" s="53">
        <v>8.1709999999999994</v>
      </c>
      <c r="F3" s="53">
        <v>9.8699999999999992</v>
      </c>
      <c r="G3" s="53">
        <v>8.1709999999999994</v>
      </c>
      <c r="H3" s="53">
        <v>10.8</v>
      </c>
      <c r="I3" s="53">
        <v>8.1709999999999994</v>
      </c>
      <c r="J3" s="53">
        <v>10.9</v>
      </c>
      <c r="K3" s="53">
        <v>8.1709999999999994</v>
      </c>
      <c r="L3" s="53">
        <v>9.92</v>
      </c>
      <c r="M3" s="53">
        <v>8.1709999999999994</v>
      </c>
      <c r="N3" s="53">
        <v>9.33</v>
      </c>
      <c r="O3" s="53">
        <v>8.1709999999999994</v>
      </c>
      <c r="P3" s="53">
        <v>9.2799999999999994</v>
      </c>
      <c r="Q3" s="53">
        <v>8.1709999999999994</v>
      </c>
      <c r="R3" s="53">
        <v>9.5500000000000007</v>
      </c>
      <c r="S3" s="53">
        <v>8.0939999999999994</v>
      </c>
      <c r="T3" s="53">
        <v>8.8699999999999992</v>
      </c>
      <c r="U3" s="53">
        <v>8.1709999999999994</v>
      </c>
      <c r="V3" s="53">
        <v>9.75</v>
      </c>
      <c r="W3" s="53">
        <v>8.0939999999999994</v>
      </c>
      <c r="X3" s="53">
        <v>9.27</v>
      </c>
      <c r="Y3" s="53">
        <v>8.0939999999999994</v>
      </c>
      <c r="Z3" s="53">
        <v>9.0500000000000007</v>
      </c>
      <c r="AA3" s="53">
        <v>8.0939999999999994</v>
      </c>
      <c r="AB3" s="53">
        <v>8.9499999999999993</v>
      </c>
      <c r="AC3" s="53">
        <v>8.0939999999999994</v>
      </c>
      <c r="AD3" s="53">
        <v>8.68</v>
      </c>
      <c r="AE3" s="53">
        <v>8.0939999999999994</v>
      </c>
      <c r="AF3" s="53">
        <v>8.6199999999999992</v>
      </c>
    </row>
    <row r="4" spans="1:32" ht="15.75" customHeight="1">
      <c r="A4" s="53">
        <v>8.6440000000000001</v>
      </c>
      <c r="B4" s="53">
        <v>11.28</v>
      </c>
      <c r="C4" s="53">
        <v>8.6440000000000001</v>
      </c>
      <c r="D4" s="53">
        <v>11.65</v>
      </c>
      <c r="E4" s="53">
        <v>8.6440000000000001</v>
      </c>
      <c r="F4" s="53">
        <v>11.83</v>
      </c>
      <c r="G4" s="53">
        <v>8.6440000000000001</v>
      </c>
      <c r="H4" s="53">
        <v>12.68</v>
      </c>
      <c r="I4" s="53">
        <v>8.6440000000000001</v>
      </c>
      <c r="J4" s="53">
        <v>12.58</v>
      </c>
      <c r="K4" s="53">
        <v>8.6440000000000001</v>
      </c>
      <c r="L4" s="53">
        <v>11.98</v>
      </c>
      <c r="M4" s="53">
        <v>8.6440000000000001</v>
      </c>
      <c r="N4" s="53">
        <v>11.12</v>
      </c>
      <c r="O4" s="53">
        <v>8.6440000000000001</v>
      </c>
      <c r="P4" s="53">
        <v>10.97</v>
      </c>
      <c r="Q4" s="53">
        <v>8.6440000000000001</v>
      </c>
      <c r="R4" s="53">
        <v>11.48</v>
      </c>
      <c r="S4" s="53">
        <v>8.6440000000000001</v>
      </c>
      <c r="T4" s="53">
        <v>11.53</v>
      </c>
      <c r="U4" s="53">
        <v>8.6440000000000001</v>
      </c>
      <c r="V4" s="53">
        <v>11.42</v>
      </c>
      <c r="W4" s="53">
        <v>8.6440000000000001</v>
      </c>
      <c r="X4" s="53">
        <v>11.53</v>
      </c>
      <c r="Y4" s="53">
        <v>8.6440000000000001</v>
      </c>
      <c r="Z4" s="53">
        <v>11.77</v>
      </c>
      <c r="AA4" s="53">
        <v>8.6440000000000001</v>
      </c>
      <c r="AB4" s="53">
        <v>11.57</v>
      </c>
      <c r="AC4" s="53">
        <v>8.6440000000000001</v>
      </c>
      <c r="AD4" s="53">
        <v>11.32</v>
      </c>
      <c r="AE4" s="53">
        <v>8.6440000000000001</v>
      </c>
      <c r="AF4" s="53">
        <v>10.97</v>
      </c>
    </row>
    <row r="5" spans="1:32" ht="15.75" customHeight="1">
      <c r="A5" s="53">
        <v>8.7889999999999997</v>
      </c>
      <c r="B5" s="53">
        <v>11.62</v>
      </c>
      <c r="C5" s="53">
        <v>8.7889999999999997</v>
      </c>
      <c r="D5" s="53">
        <v>11.68</v>
      </c>
      <c r="E5" s="53">
        <v>8.7889999999999997</v>
      </c>
      <c r="F5" s="53">
        <v>12.2</v>
      </c>
      <c r="G5" s="53">
        <v>8.7889999999999997</v>
      </c>
      <c r="H5" s="53">
        <v>13.22</v>
      </c>
      <c r="I5" s="53">
        <v>8.7889999999999997</v>
      </c>
      <c r="J5" s="53">
        <v>13.25</v>
      </c>
      <c r="K5" s="53">
        <v>8.7889999999999997</v>
      </c>
      <c r="L5" s="53">
        <v>12.42</v>
      </c>
      <c r="M5" s="53">
        <v>8.7889999999999997</v>
      </c>
      <c r="N5" s="53">
        <v>11.9</v>
      </c>
      <c r="O5" s="53">
        <v>8.7889999999999997</v>
      </c>
      <c r="P5" s="53">
        <v>11.57</v>
      </c>
      <c r="Q5" s="53">
        <v>8.7889999999999997</v>
      </c>
      <c r="R5" s="53">
        <v>11.87</v>
      </c>
      <c r="S5" s="53">
        <v>8.8930000000000007</v>
      </c>
      <c r="T5" s="53">
        <v>11.38</v>
      </c>
      <c r="U5" s="53">
        <v>8.7889999999999997</v>
      </c>
      <c r="V5" s="53">
        <v>12.03</v>
      </c>
      <c r="W5" s="53">
        <v>8.8930000000000007</v>
      </c>
      <c r="X5" s="53">
        <v>11.52</v>
      </c>
      <c r="Y5" s="53">
        <v>8.8930000000000007</v>
      </c>
      <c r="Z5" s="53">
        <v>11.37</v>
      </c>
      <c r="AA5" s="53">
        <v>8.8930000000000007</v>
      </c>
      <c r="AB5" s="53">
        <v>11.28</v>
      </c>
      <c r="AC5" s="53">
        <v>8.8930000000000007</v>
      </c>
      <c r="AD5" s="53">
        <v>10.95</v>
      </c>
      <c r="AE5" s="53">
        <v>8.8930000000000007</v>
      </c>
      <c r="AF5" s="53">
        <v>10.9</v>
      </c>
    </row>
    <row r="6" spans="1:32" ht="15.75" customHeight="1">
      <c r="A6" s="53">
        <v>8.3640000000000008</v>
      </c>
      <c r="B6" s="53">
        <v>9.9499999999999993</v>
      </c>
      <c r="C6" s="53">
        <v>8.3640000000000008</v>
      </c>
      <c r="D6" s="53">
        <v>9.65</v>
      </c>
      <c r="E6" s="53">
        <v>8.3640000000000008</v>
      </c>
      <c r="F6" s="53">
        <v>10.1</v>
      </c>
      <c r="G6" s="53">
        <v>8.3640000000000008</v>
      </c>
      <c r="H6" s="53">
        <v>10.9</v>
      </c>
      <c r="I6" s="53">
        <v>8.3640000000000008</v>
      </c>
      <c r="J6" s="53">
        <v>11.05</v>
      </c>
      <c r="K6" s="53">
        <v>8.3640000000000008</v>
      </c>
      <c r="L6" s="53">
        <v>10</v>
      </c>
      <c r="M6" s="53">
        <v>8.3640000000000008</v>
      </c>
      <c r="N6" s="53">
        <v>9.4700000000000006</v>
      </c>
      <c r="O6" s="53">
        <v>8.3640000000000008</v>
      </c>
      <c r="P6" s="53">
        <v>9.48</v>
      </c>
      <c r="Q6" s="53">
        <v>8.3640000000000008</v>
      </c>
      <c r="R6" s="53">
        <v>9.77</v>
      </c>
      <c r="S6" s="53">
        <v>8.3640000000000008</v>
      </c>
      <c r="T6" s="53">
        <v>9.85</v>
      </c>
      <c r="U6" s="53">
        <v>8.3640000000000008</v>
      </c>
      <c r="V6" s="53">
        <v>9.9499999999999993</v>
      </c>
      <c r="W6" s="53">
        <v>8.3640000000000008</v>
      </c>
      <c r="X6" s="53">
        <v>10.08</v>
      </c>
      <c r="Y6" s="53">
        <v>8.3640000000000008</v>
      </c>
      <c r="Z6" s="53">
        <v>10.1</v>
      </c>
      <c r="AA6" s="53">
        <v>8.3640000000000008</v>
      </c>
      <c r="AB6" s="53">
        <v>9.75</v>
      </c>
      <c r="AC6" s="53">
        <v>8.3640000000000008</v>
      </c>
      <c r="AD6" s="53">
        <v>9.48</v>
      </c>
      <c r="AE6" s="53">
        <v>8.3640000000000008</v>
      </c>
      <c r="AF6" s="53">
        <v>9.52</v>
      </c>
    </row>
    <row r="7" spans="1:32" ht="15.75" customHeight="1">
      <c r="A7" s="53">
        <v>8.8940000000000001</v>
      </c>
      <c r="B7" s="53">
        <v>10.07</v>
      </c>
      <c r="C7" s="53">
        <v>8.8940000000000001</v>
      </c>
      <c r="D7" s="53">
        <v>10.37</v>
      </c>
      <c r="E7" s="53">
        <v>8.8940000000000001</v>
      </c>
      <c r="F7" s="53">
        <v>10.93</v>
      </c>
      <c r="G7" s="53">
        <v>8.8940000000000001</v>
      </c>
      <c r="H7" s="53">
        <v>11.68</v>
      </c>
      <c r="I7" s="53">
        <v>8.8940000000000001</v>
      </c>
      <c r="J7" s="53">
        <v>11.68</v>
      </c>
      <c r="K7" s="53">
        <v>8.8940000000000001</v>
      </c>
      <c r="L7" s="53">
        <v>10.72</v>
      </c>
      <c r="M7" s="53">
        <v>8.8940000000000001</v>
      </c>
      <c r="N7" s="53">
        <v>10.199999999999999</v>
      </c>
      <c r="O7" s="53">
        <v>8.8940000000000001</v>
      </c>
      <c r="P7" s="53">
        <v>10.17</v>
      </c>
      <c r="Q7" s="53">
        <v>8.8940000000000001</v>
      </c>
      <c r="R7" s="53">
        <v>10.28</v>
      </c>
      <c r="S7" s="53">
        <v>8.8940000000000001</v>
      </c>
      <c r="T7" s="53">
        <v>10.52</v>
      </c>
      <c r="U7" s="53">
        <v>8.8940000000000001</v>
      </c>
      <c r="V7" s="53">
        <v>10.57</v>
      </c>
      <c r="W7" s="53">
        <v>8.8940000000000001</v>
      </c>
      <c r="X7" s="53">
        <v>10.87</v>
      </c>
      <c r="Y7" s="53">
        <v>8.8940000000000001</v>
      </c>
      <c r="Z7" s="53">
        <v>10.73</v>
      </c>
      <c r="AA7" s="53">
        <v>8.8940000000000001</v>
      </c>
      <c r="AB7" s="53">
        <v>10.47</v>
      </c>
      <c r="AC7" s="53">
        <v>8.8940000000000001</v>
      </c>
      <c r="AD7" s="53">
        <v>10.25</v>
      </c>
      <c r="AE7" s="53">
        <v>8.8940000000000001</v>
      </c>
      <c r="AF7" s="53">
        <v>10.17</v>
      </c>
    </row>
    <row r="8" spans="1:32" ht="15.75" customHeight="1">
      <c r="A8" s="53">
        <v>8.6780000000000008</v>
      </c>
      <c r="B8" s="53">
        <v>11.38</v>
      </c>
      <c r="C8" s="53">
        <v>8.6780000000000008</v>
      </c>
      <c r="D8" s="53">
        <v>11.53</v>
      </c>
      <c r="E8" s="53">
        <v>8.6780000000000008</v>
      </c>
      <c r="F8" s="53">
        <v>11.9</v>
      </c>
      <c r="G8" s="53">
        <v>8.6780000000000008</v>
      </c>
      <c r="H8" s="53">
        <v>12.93</v>
      </c>
      <c r="I8" s="53">
        <v>8.6780000000000008</v>
      </c>
      <c r="J8" s="53">
        <v>12.98</v>
      </c>
      <c r="K8" s="53">
        <v>8.6780000000000008</v>
      </c>
      <c r="L8" s="53">
        <v>12.18</v>
      </c>
      <c r="M8" s="53">
        <v>8.6780000000000008</v>
      </c>
      <c r="N8" s="53">
        <v>11.52</v>
      </c>
      <c r="O8" s="53">
        <v>8.6780000000000008</v>
      </c>
      <c r="P8" s="53">
        <v>11.33</v>
      </c>
      <c r="Q8" s="53">
        <v>8.6780000000000008</v>
      </c>
      <c r="R8" s="53">
        <v>11.65</v>
      </c>
      <c r="S8" s="53">
        <v>8.782</v>
      </c>
      <c r="T8" s="53">
        <v>11.17</v>
      </c>
      <c r="U8" s="53">
        <v>8.6780000000000008</v>
      </c>
      <c r="V8" s="53">
        <v>11.77</v>
      </c>
      <c r="W8" s="53">
        <v>8.782</v>
      </c>
      <c r="X8" s="53">
        <v>11.38</v>
      </c>
      <c r="Y8" s="53">
        <v>8.782</v>
      </c>
      <c r="Z8" s="53">
        <v>11.17</v>
      </c>
      <c r="AA8" s="53">
        <v>8.782</v>
      </c>
      <c r="AB8" s="53">
        <v>11.03</v>
      </c>
      <c r="AC8" s="53">
        <v>8.782</v>
      </c>
      <c r="AD8" s="53">
        <v>10.73</v>
      </c>
      <c r="AE8" s="53">
        <v>8.782</v>
      </c>
      <c r="AF8" s="53">
        <v>10.73</v>
      </c>
    </row>
    <row r="9" spans="1:32" ht="15.75" customHeight="1">
      <c r="A9" s="53">
        <v>9.4009999999999998</v>
      </c>
      <c r="B9" s="53">
        <v>10.18</v>
      </c>
      <c r="C9" s="53">
        <v>9.4009999999999998</v>
      </c>
      <c r="D9" s="53">
        <v>10.4</v>
      </c>
      <c r="E9" s="53">
        <v>9.4009999999999998</v>
      </c>
      <c r="F9" s="53">
        <v>10.62</v>
      </c>
      <c r="G9" s="53">
        <v>9.4009999999999998</v>
      </c>
      <c r="H9" s="53">
        <v>11.53</v>
      </c>
      <c r="I9" s="53">
        <v>9.4009999999999998</v>
      </c>
      <c r="J9" s="53">
        <v>11.62</v>
      </c>
      <c r="K9" s="53">
        <v>9.4009999999999998</v>
      </c>
      <c r="L9" s="53">
        <v>10.77</v>
      </c>
      <c r="M9" s="53">
        <v>9.4009999999999998</v>
      </c>
      <c r="N9" s="53">
        <v>10.199999999999999</v>
      </c>
      <c r="O9" s="53">
        <v>9.4009999999999998</v>
      </c>
      <c r="P9" s="53">
        <v>10.199999999999999</v>
      </c>
      <c r="Q9" s="53">
        <v>9.4009999999999998</v>
      </c>
      <c r="R9" s="53">
        <v>10.43</v>
      </c>
      <c r="S9" s="53">
        <v>9.4009999999999998</v>
      </c>
      <c r="T9" s="53">
        <v>10.5</v>
      </c>
      <c r="U9" s="53">
        <v>9.4009999999999998</v>
      </c>
      <c r="V9" s="53">
        <v>10.58</v>
      </c>
      <c r="W9" s="53">
        <v>9.4009999999999998</v>
      </c>
      <c r="X9" s="53">
        <v>10.73</v>
      </c>
      <c r="Y9" s="53">
        <v>9.4009999999999998</v>
      </c>
      <c r="Z9" s="53">
        <v>10.77</v>
      </c>
      <c r="AA9" s="53">
        <v>9.4009999999999998</v>
      </c>
      <c r="AB9" s="53">
        <v>10.78</v>
      </c>
      <c r="AC9" s="53">
        <v>9.4009999999999998</v>
      </c>
      <c r="AD9" s="53">
        <v>10.43</v>
      </c>
      <c r="AE9" s="53">
        <v>9.4009999999999998</v>
      </c>
      <c r="AF9" s="53">
        <v>10.33</v>
      </c>
    </row>
    <row r="10" spans="1:32" ht="15.75" customHeight="1">
      <c r="A10" s="53">
        <v>5.157</v>
      </c>
      <c r="B10" s="53">
        <v>10.83</v>
      </c>
      <c r="C10" s="53">
        <v>5.157</v>
      </c>
      <c r="D10" s="53">
        <v>11.12</v>
      </c>
      <c r="E10" s="53">
        <v>5.157</v>
      </c>
      <c r="F10" s="53">
        <v>12.07</v>
      </c>
      <c r="G10" s="53">
        <v>5.157</v>
      </c>
      <c r="H10" s="53">
        <v>12.8</v>
      </c>
      <c r="I10" s="53">
        <v>5.157</v>
      </c>
      <c r="J10" s="53">
        <v>12.72</v>
      </c>
      <c r="K10" s="53">
        <v>5.157</v>
      </c>
      <c r="L10" s="53">
        <v>12.02</v>
      </c>
      <c r="M10" s="53">
        <v>5.157</v>
      </c>
      <c r="N10" s="53">
        <v>11.15</v>
      </c>
      <c r="O10" s="53">
        <v>5.157</v>
      </c>
      <c r="P10" s="53">
        <v>10.78</v>
      </c>
      <c r="Q10" s="53">
        <v>5.157</v>
      </c>
      <c r="R10" s="53">
        <v>10.98</v>
      </c>
      <c r="S10" s="53">
        <v>5.157</v>
      </c>
      <c r="T10" s="53">
        <v>11.12</v>
      </c>
      <c r="U10" s="53">
        <v>5.157</v>
      </c>
      <c r="V10" s="53">
        <v>11.62</v>
      </c>
      <c r="W10" s="53">
        <v>5.157</v>
      </c>
      <c r="X10" s="53">
        <v>11.92</v>
      </c>
      <c r="Y10" s="53">
        <v>5.157</v>
      </c>
      <c r="Z10" s="53">
        <v>11.82</v>
      </c>
      <c r="AA10" s="53">
        <v>5.157</v>
      </c>
      <c r="AB10" s="53">
        <v>11.15</v>
      </c>
      <c r="AC10" s="53">
        <v>5.157</v>
      </c>
      <c r="AD10" s="53">
        <v>10.75</v>
      </c>
      <c r="AE10" s="53">
        <v>5.157</v>
      </c>
      <c r="AF10" s="53">
        <v>10.35</v>
      </c>
    </row>
    <row r="11" spans="1:32" ht="15.75" customHeight="1">
      <c r="A11" s="53">
        <v>4.9690000000000003</v>
      </c>
      <c r="B11" s="53">
        <v>10.98</v>
      </c>
      <c r="C11" s="53">
        <v>4.9690000000000003</v>
      </c>
      <c r="D11" s="53">
        <v>11.67</v>
      </c>
      <c r="E11" s="53">
        <v>4.9690000000000003</v>
      </c>
      <c r="F11" s="53">
        <v>12.17</v>
      </c>
      <c r="G11" s="53">
        <v>4.9690000000000003</v>
      </c>
      <c r="H11" s="53">
        <v>13.42</v>
      </c>
      <c r="I11" s="53">
        <v>4.9690000000000003</v>
      </c>
      <c r="J11" s="53">
        <v>13.25</v>
      </c>
      <c r="K11" s="53">
        <v>4.9690000000000003</v>
      </c>
      <c r="L11" s="53">
        <v>12.67</v>
      </c>
      <c r="M11" s="53">
        <v>4.9690000000000003</v>
      </c>
      <c r="N11" s="53">
        <v>11.57</v>
      </c>
      <c r="O11" s="53">
        <v>4.9690000000000003</v>
      </c>
      <c r="P11" s="53">
        <v>11.22</v>
      </c>
      <c r="Q11" s="53">
        <v>4.9690000000000003</v>
      </c>
      <c r="R11" s="53">
        <v>11.65</v>
      </c>
      <c r="S11" s="53">
        <v>4.9690000000000003</v>
      </c>
      <c r="T11" s="53">
        <v>11.68</v>
      </c>
      <c r="U11" s="53">
        <v>4.9690000000000003</v>
      </c>
      <c r="V11" s="53">
        <v>11.95</v>
      </c>
      <c r="W11" s="53">
        <v>4.9690000000000003</v>
      </c>
      <c r="X11" s="53">
        <v>12.1</v>
      </c>
      <c r="Y11" s="53">
        <v>4.9690000000000003</v>
      </c>
      <c r="Z11" s="53">
        <v>12.05</v>
      </c>
      <c r="AA11" s="53">
        <v>4.9690000000000003</v>
      </c>
      <c r="AB11" s="53">
        <v>11.48</v>
      </c>
      <c r="AC11" s="53">
        <v>4.9690000000000003</v>
      </c>
      <c r="AD11" s="53">
        <v>11.28</v>
      </c>
      <c r="AE11" s="53">
        <v>4.9690000000000003</v>
      </c>
      <c r="AF11" s="53">
        <v>11.07</v>
      </c>
    </row>
    <row r="12" spans="1:32" ht="15.75" customHeight="1">
      <c r="A12" s="53">
        <v>4.9580000000000002</v>
      </c>
      <c r="B12" s="53">
        <v>10.72</v>
      </c>
      <c r="C12" s="53">
        <v>4.9580000000000002</v>
      </c>
      <c r="D12" s="53">
        <v>11.3</v>
      </c>
      <c r="E12" s="53">
        <v>4.9580000000000002</v>
      </c>
      <c r="F12" s="53">
        <v>12</v>
      </c>
      <c r="G12" s="53">
        <v>4.9580000000000002</v>
      </c>
      <c r="H12" s="53">
        <v>12.83</v>
      </c>
      <c r="I12" s="53">
        <v>4.9580000000000002</v>
      </c>
      <c r="J12" s="53">
        <v>12.67</v>
      </c>
      <c r="K12" s="53">
        <v>4.9580000000000002</v>
      </c>
      <c r="L12" s="53">
        <v>12.17</v>
      </c>
      <c r="M12" s="53">
        <v>4.9580000000000002</v>
      </c>
      <c r="N12" s="53">
        <v>11.23</v>
      </c>
      <c r="O12" s="53">
        <v>4.9580000000000002</v>
      </c>
      <c r="P12" s="53">
        <v>10.97</v>
      </c>
      <c r="Q12" s="53">
        <v>4.9580000000000002</v>
      </c>
      <c r="R12" s="53">
        <v>11.43</v>
      </c>
      <c r="S12" s="53">
        <v>4.9580000000000002</v>
      </c>
      <c r="T12" s="53">
        <v>11.38</v>
      </c>
      <c r="U12" s="53">
        <v>4.9580000000000002</v>
      </c>
      <c r="V12" s="53">
        <v>11.67</v>
      </c>
      <c r="W12" s="53">
        <v>4.9580000000000002</v>
      </c>
      <c r="X12" s="53">
        <v>11.98</v>
      </c>
      <c r="Y12" s="53">
        <v>4.9580000000000002</v>
      </c>
      <c r="Z12" s="53">
        <v>11.87</v>
      </c>
      <c r="AA12" s="53">
        <v>4.9580000000000002</v>
      </c>
      <c r="AB12" s="53">
        <v>11.5</v>
      </c>
      <c r="AC12" s="53">
        <v>4.9580000000000002</v>
      </c>
      <c r="AD12" s="53">
        <v>11.32</v>
      </c>
      <c r="AE12" s="53">
        <v>4.9580000000000002</v>
      </c>
      <c r="AF12" s="53">
        <v>10.85</v>
      </c>
    </row>
    <row r="13" spans="1:32" ht="15.75" customHeight="1">
      <c r="A13" s="53">
        <v>4.3570000000000002</v>
      </c>
      <c r="B13" s="53">
        <v>9.52</v>
      </c>
      <c r="C13" s="53">
        <v>4.3570000000000002</v>
      </c>
      <c r="D13" s="53">
        <v>9.8800000000000008</v>
      </c>
      <c r="E13" s="53">
        <v>4.3570000000000002</v>
      </c>
      <c r="F13" s="53">
        <v>10.5</v>
      </c>
      <c r="G13" s="53">
        <v>4.3570000000000002</v>
      </c>
      <c r="H13" s="53">
        <v>11.47</v>
      </c>
      <c r="I13" s="53">
        <v>4.3570000000000002</v>
      </c>
      <c r="J13" s="53">
        <v>11.1</v>
      </c>
      <c r="K13" s="53">
        <v>4.3570000000000002</v>
      </c>
      <c r="L13" s="53">
        <v>10.63</v>
      </c>
      <c r="M13" s="53">
        <v>4.3570000000000002</v>
      </c>
      <c r="N13" s="53">
        <v>9.8000000000000007</v>
      </c>
      <c r="O13" s="53">
        <v>4.3570000000000002</v>
      </c>
      <c r="P13" s="53">
        <v>9.6300000000000008</v>
      </c>
      <c r="Q13" s="53">
        <v>4.3570000000000002</v>
      </c>
      <c r="R13" s="53">
        <v>9.92</v>
      </c>
      <c r="S13" s="53">
        <v>4.3570000000000002</v>
      </c>
      <c r="T13" s="53">
        <v>9.9499999999999993</v>
      </c>
      <c r="U13" s="53">
        <v>4.3570000000000002</v>
      </c>
      <c r="V13" s="53">
        <v>10.199999999999999</v>
      </c>
      <c r="W13" s="53">
        <v>4.3570000000000002</v>
      </c>
      <c r="X13" s="53">
        <v>10.4</v>
      </c>
      <c r="Y13" s="53">
        <v>4.3570000000000002</v>
      </c>
      <c r="Z13" s="53">
        <v>10.32</v>
      </c>
      <c r="AA13" s="53">
        <v>4.3570000000000002</v>
      </c>
      <c r="AB13" s="53">
        <v>9.93</v>
      </c>
      <c r="AC13" s="53">
        <v>4.3570000000000002</v>
      </c>
      <c r="AD13" s="53">
        <v>9.65</v>
      </c>
      <c r="AE13" s="53">
        <v>4.3570000000000002</v>
      </c>
      <c r="AF13" s="53">
        <v>9.18</v>
      </c>
    </row>
    <row r="14" spans="1:32" ht="15.75" customHeight="1">
      <c r="A14" s="53">
        <v>4.7770000000000001</v>
      </c>
      <c r="B14" s="53">
        <v>10.6</v>
      </c>
      <c r="C14" s="53">
        <v>4.7770000000000001</v>
      </c>
      <c r="D14" s="53">
        <v>11.27</v>
      </c>
      <c r="E14" s="53">
        <v>4.7770000000000001</v>
      </c>
      <c r="F14" s="53">
        <v>11.78</v>
      </c>
      <c r="G14" s="53">
        <v>4.7770000000000001</v>
      </c>
      <c r="H14" s="53">
        <v>12.77</v>
      </c>
      <c r="I14" s="53">
        <v>4.7770000000000001</v>
      </c>
      <c r="J14" s="53">
        <v>12.62</v>
      </c>
      <c r="K14" s="53">
        <v>4.7770000000000001</v>
      </c>
      <c r="L14" s="53">
        <v>12.12</v>
      </c>
      <c r="M14" s="53">
        <v>4.7770000000000001</v>
      </c>
      <c r="N14" s="53">
        <v>11.07</v>
      </c>
      <c r="O14" s="53">
        <v>4.7770000000000001</v>
      </c>
      <c r="P14" s="53">
        <v>10.77</v>
      </c>
      <c r="Q14" s="53">
        <v>4.7770000000000001</v>
      </c>
      <c r="R14" s="53">
        <v>11.27</v>
      </c>
      <c r="S14" s="53">
        <v>4.7770000000000001</v>
      </c>
      <c r="T14" s="53">
        <v>11.37</v>
      </c>
      <c r="U14" s="53">
        <v>4.7770000000000001</v>
      </c>
      <c r="V14" s="53">
        <v>11.45</v>
      </c>
      <c r="W14" s="53">
        <v>4.7770000000000001</v>
      </c>
      <c r="X14" s="53">
        <v>11.78</v>
      </c>
      <c r="Y14" s="53">
        <v>4.7770000000000001</v>
      </c>
      <c r="Z14" s="53">
        <v>11.57</v>
      </c>
      <c r="AA14" s="53">
        <v>4.7770000000000001</v>
      </c>
      <c r="AB14" s="53">
        <v>11.15</v>
      </c>
      <c r="AC14" s="53">
        <v>4.7770000000000001</v>
      </c>
      <c r="AD14" s="53">
        <v>10.88</v>
      </c>
      <c r="AE14" s="53">
        <v>4.7770000000000001</v>
      </c>
      <c r="AF14" s="53">
        <v>10.6</v>
      </c>
    </row>
    <row r="15" spans="1:32" ht="15.75" customHeight="1">
      <c r="A15" s="53">
        <v>4.51</v>
      </c>
      <c r="B15" s="53">
        <v>9.6999999999999993</v>
      </c>
      <c r="C15" s="53">
        <v>4.51</v>
      </c>
      <c r="D15" s="53">
        <v>10.199999999999999</v>
      </c>
      <c r="E15" s="53">
        <v>4.51</v>
      </c>
      <c r="F15" s="53">
        <v>10.73</v>
      </c>
      <c r="G15" s="53">
        <v>4.51</v>
      </c>
      <c r="H15" s="53">
        <v>11.63</v>
      </c>
      <c r="I15" s="53">
        <v>4.51</v>
      </c>
      <c r="J15" s="53">
        <v>11.48</v>
      </c>
      <c r="K15" s="53">
        <v>4.51</v>
      </c>
      <c r="L15" s="53">
        <v>10.85</v>
      </c>
      <c r="M15" s="53">
        <v>4.51</v>
      </c>
      <c r="N15" s="53">
        <v>10.15</v>
      </c>
      <c r="O15" s="53">
        <v>4.51</v>
      </c>
      <c r="P15" s="53">
        <v>9.9</v>
      </c>
      <c r="Q15" s="53">
        <v>4.51</v>
      </c>
      <c r="R15" s="53">
        <v>10.199999999999999</v>
      </c>
      <c r="S15" s="53">
        <v>4.51</v>
      </c>
      <c r="T15" s="53">
        <v>10.18</v>
      </c>
      <c r="U15" s="53">
        <v>4.51</v>
      </c>
      <c r="V15" s="53">
        <v>10.45</v>
      </c>
      <c r="W15" s="53">
        <v>4.51</v>
      </c>
      <c r="X15" s="53">
        <v>10.53</v>
      </c>
      <c r="Y15" s="53">
        <v>4.51</v>
      </c>
      <c r="Z15" s="53">
        <v>10.57</v>
      </c>
      <c r="AA15" s="53">
        <v>4.51</v>
      </c>
      <c r="AB15" s="53">
        <v>10.17</v>
      </c>
      <c r="AC15" s="53">
        <v>4.51</v>
      </c>
      <c r="AD15" s="53">
        <v>10</v>
      </c>
      <c r="AE15" s="53">
        <v>4.51</v>
      </c>
      <c r="AF15" s="53">
        <v>9.5299999999999994</v>
      </c>
    </row>
    <row r="16" spans="1:32" ht="15.75" customHeight="1">
      <c r="A16" s="53">
        <v>5.4219999999999997</v>
      </c>
      <c r="B16" s="53">
        <v>12.7</v>
      </c>
      <c r="C16" s="53">
        <v>5.4219999999999997</v>
      </c>
      <c r="D16" s="53">
        <v>13.3</v>
      </c>
      <c r="E16" s="53">
        <v>5.4219999999999997</v>
      </c>
      <c r="F16" s="53">
        <v>13.73</v>
      </c>
      <c r="G16" s="53">
        <v>5.4219999999999997</v>
      </c>
      <c r="H16" s="53">
        <v>14.77</v>
      </c>
      <c r="I16" s="53">
        <v>5.4219999999999997</v>
      </c>
      <c r="J16" s="53">
        <v>14.5</v>
      </c>
      <c r="K16" s="53">
        <v>5.4219999999999997</v>
      </c>
      <c r="L16" s="53">
        <v>14.03</v>
      </c>
      <c r="M16" s="53">
        <v>5.4219999999999997</v>
      </c>
      <c r="N16" s="53">
        <v>13.17</v>
      </c>
      <c r="O16" s="53">
        <v>5.4219999999999997</v>
      </c>
      <c r="P16" s="53">
        <v>12.98</v>
      </c>
      <c r="Q16" s="53">
        <v>5.4219999999999997</v>
      </c>
      <c r="R16" s="53">
        <v>13.23</v>
      </c>
      <c r="S16" s="53">
        <v>5.6150000000000002</v>
      </c>
      <c r="T16" s="53">
        <v>12.8</v>
      </c>
      <c r="U16" s="53">
        <v>5.4219999999999997</v>
      </c>
      <c r="V16" s="53">
        <v>13.45</v>
      </c>
      <c r="W16" s="53">
        <v>5.6150000000000002</v>
      </c>
      <c r="X16" s="53">
        <v>13.45</v>
      </c>
      <c r="Y16" s="53">
        <v>5.6150000000000002</v>
      </c>
      <c r="Z16" s="53">
        <v>13.42</v>
      </c>
      <c r="AA16" s="53">
        <v>5.6150000000000002</v>
      </c>
      <c r="AB16" s="53">
        <v>12.97</v>
      </c>
      <c r="AC16" s="53">
        <v>5.6150000000000002</v>
      </c>
      <c r="AD16" s="53">
        <v>12.73</v>
      </c>
      <c r="AE16" s="53">
        <v>5.6150000000000002</v>
      </c>
      <c r="AF16" s="53">
        <v>12.33</v>
      </c>
    </row>
    <row r="17" spans="1:32" ht="15.75" customHeight="1">
      <c r="A17" s="53">
        <v>5.2320000000000002</v>
      </c>
      <c r="B17" s="53">
        <v>11.65</v>
      </c>
      <c r="C17" s="53">
        <v>5.2320000000000002</v>
      </c>
      <c r="D17" s="53">
        <v>11.57</v>
      </c>
      <c r="E17" s="53">
        <v>5.2320000000000002</v>
      </c>
      <c r="F17" s="53">
        <v>12.32</v>
      </c>
      <c r="G17" s="53">
        <v>5.2320000000000002</v>
      </c>
      <c r="H17" s="53">
        <v>12.88</v>
      </c>
      <c r="I17" s="53">
        <v>5.2320000000000002</v>
      </c>
      <c r="J17" s="53">
        <v>12.9</v>
      </c>
      <c r="K17" s="53">
        <v>5.2320000000000002</v>
      </c>
      <c r="L17" s="53">
        <v>12.38</v>
      </c>
      <c r="M17" s="53">
        <v>5.2320000000000002</v>
      </c>
      <c r="N17" s="53">
        <v>11.43</v>
      </c>
      <c r="O17" s="53">
        <v>5.2320000000000002</v>
      </c>
      <c r="P17" s="53">
        <v>11.73</v>
      </c>
      <c r="Q17" s="53">
        <v>5.2320000000000002</v>
      </c>
      <c r="R17" s="53">
        <v>11.75</v>
      </c>
      <c r="S17" s="53">
        <v>5.2320000000000002</v>
      </c>
      <c r="T17" s="53">
        <v>11.73</v>
      </c>
      <c r="U17" s="53">
        <v>5.2320000000000002</v>
      </c>
      <c r="V17" s="53">
        <v>12.15</v>
      </c>
      <c r="W17" s="53">
        <v>5.2320000000000002</v>
      </c>
      <c r="X17" s="53">
        <v>12.2</v>
      </c>
      <c r="Y17" s="53">
        <v>5.2320000000000002</v>
      </c>
      <c r="Z17" s="53">
        <v>12.27</v>
      </c>
      <c r="AA17" s="53">
        <v>5.2320000000000002</v>
      </c>
      <c r="AB17" s="53">
        <v>11.85</v>
      </c>
      <c r="AC17" s="53">
        <v>5.2320000000000002</v>
      </c>
      <c r="AD17" s="53">
        <v>11.65</v>
      </c>
      <c r="AE17" s="53">
        <v>5.2320000000000002</v>
      </c>
      <c r="AF17" s="53">
        <v>11.25</v>
      </c>
    </row>
    <row r="18" spans="1:32" ht="15.75" customHeight="1">
      <c r="A18" s="53">
        <v>4.29</v>
      </c>
      <c r="B18" s="53">
        <v>9.7200000000000006</v>
      </c>
      <c r="C18" s="53">
        <v>4.29</v>
      </c>
      <c r="D18" s="53">
        <v>10.07</v>
      </c>
      <c r="E18" s="53">
        <v>4.29</v>
      </c>
      <c r="F18" s="53">
        <v>10.75</v>
      </c>
      <c r="G18" s="53">
        <v>4.29</v>
      </c>
      <c r="H18" s="53">
        <v>11.7</v>
      </c>
      <c r="I18" s="53">
        <v>4.29</v>
      </c>
      <c r="J18" s="53">
        <v>11.47</v>
      </c>
      <c r="K18" s="53">
        <v>4.29</v>
      </c>
      <c r="L18" s="53">
        <v>11.02</v>
      </c>
      <c r="M18" s="53">
        <v>4.29</v>
      </c>
      <c r="N18" s="53">
        <v>10.050000000000001</v>
      </c>
      <c r="O18" s="53">
        <v>4.29</v>
      </c>
      <c r="P18" s="53">
        <v>9.77</v>
      </c>
      <c r="Q18" s="53">
        <v>4.29</v>
      </c>
      <c r="R18" s="53">
        <v>10.130000000000001</v>
      </c>
      <c r="S18" s="53">
        <v>4.29</v>
      </c>
      <c r="T18" s="53">
        <v>10.28</v>
      </c>
      <c r="U18" s="53">
        <v>4.29</v>
      </c>
      <c r="V18" s="53">
        <v>10.42</v>
      </c>
      <c r="W18" s="53">
        <v>4.29</v>
      </c>
      <c r="X18" s="53">
        <v>10.77</v>
      </c>
      <c r="Y18" s="53">
        <v>4.29</v>
      </c>
      <c r="Z18" s="53">
        <v>10.55</v>
      </c>
      <c r="AA18" s="53">
        <v>4.29</v>
      </c>
      <c r="AB18" s="53">
        <v>10.1</v>
      </c>
      <c r="AC18" s="53">
        <v>4.29</v>
      </c>
      <c r="AD18" s="53">
        <v>9.9</v>
      </c>
      <c r="AE18" s="53">
        <v>4.29</v>
      </c>
      <c r="AF18" s="53">
        <v>9.52</v>
      </c>
    </row>
    <row r="19" spans="1:32" ht="15.75" customHeight="1">
      <c r="A19" s="53">
        <v>4.0970000000000004</v>
      </c>
      <c r="B19" s="53">
        <v>8.5500000000000007</v>
      </c>
      <c r="C19" s="53">
        <v>4.0970000000000004</v>
      </c>
      <c r="D19" s="53">
        <v>9.0500000000000007</v>
      </c>
      <c r="E19" s="53">
        <v>4.0970000000000004</v>
      </c>
      <c r="F19" s="53">
        <v>9.65</v>
      </c>
      <c r="G19" s="53">
        <v>4.0970000000000004</v>
      </c>
      <c r="H19" s="53">
        <v>10.53</v>
      </c>
      <c r="I19" s="53">
        <v>4.0970000000000004</v>
      </c>
      <c r="J19" s="53">
        <v>10.43</v>
      </c>
      <c r="K19" s="53">
        <v>4.0970000000000004</v>
      </c>
      <c r="L19" s="53">
        <v>9.82</v>
      </c>
      <c r="M19" s="53">
        <v>4.0970000000000004</v>
      </c>
      <c r="N19" s="53">
        <v>9.0500000000000007</v>
      </c>
      <c r="O19" s="53">
        <v>4.0970000000000004</v>
      </c>
      <c r="P19" s="53">
        <v>8.82</v>
      </c>
      <c r="Q19" s="53">
        <v>4.0970000000000004</v>
      </c>
      <c r="R19" s="53">
        <v>9.1199999999999992</v>
      </c>
      <c r="S19" s="53">
        <v>4.0970000000000004</v>
      </c>
      <c r="T19" s="53">
        <v>9.15</v>
      </c>
      <c r="U19" s="53">
        <v>4.0970000000000004</v>
      </c>
      <c r="V19" s="53">
        <v>9.3699999999999992</v>
      </c>
      <c r="W19" s="53">
        <v>4.0970000000000004</v>
      </c>
      <c r="X19" s="53">
        <v>9.48</v>
      </c>
      <c r="Y19" s="53">
        <v>4.0970000000000004</v>
      </c>
      <c r="Z19" s="53">
        <v>9.52</v>
      </c>
      <c r="AA19" s="53">
        <v>4.0970000000000004</v>
      </c>
      <c r="AB19" s="53">
        <v>9.07</v>
      </c>
      <c r="AC19" s="53">
        <v>4.0970000000000004</v>
      </c>
      <c r="AD19" s="53">
        <v>8.8699999999999992</v>
      </c>
      <c r="AE19" s="53">
        <v>4.0970000000000004</v>
      </c>
      <c r="AF19" s="53">
        <v>8.4</v>
      </c>
    </row>
    <row r="20" spans="1:32" ht="15.75" customHeight="1">
      <c r="A20" s="53">
        <v>4.202</v>
      </c>
      <c r="B20" s="53">
        <v>8.6</v>
      </c>
      <c r="C20" s="53">
        <v>4.202</v>
      </c>
      <c r="D20" s="53">
        <v>9.07</v>
      </c>
      <c r="E20" s="53">
        <v>4.202</v>
      </c>
      <c r="F20" s="53">
        <v>9.65</v>
      </c>
      <c r="G20" s="53">
        <v>4.202</v>
      </c>
      <c r="H20" s="53">
        <v>10.48</v>
      </c>
      <c r="I20" s="53">
        <v>4.202</v>
      </c>
      <c r="J20" s="53">
        <v>10.48</v>
      </c>
      <c r="K20" s="53">
        <v>4.202</v>
      </c>
      <c r="L20" s="53">
        <v>9.85</v>
      </c>
      <c r="M20" s="53">
        <v>4.202</v>
      </c>
      <c r="N20" s="53">
        <v>9.08</v>
      </c>
      <c r="O20" s="53">
        <v>4.202</v>
      </c>
      <c r="P20" s="53">
        <v>8.85</v>
      </c>
      <c r="Q20" s="53">
        <v>4.202</v>
      </c>
      <c r="R20" s="53">
        <v>9.18</v>
      </c>
      <c r="S20" s="53">
        <v>4.202</v>
      </c>
      <c r="T20" s="53">
        <v>9.25</v>
      </c>
      <c r="U20" s="53">
        <v>4.202</v>
      </c>
      <c r="V20" s="53">
        <v>9.3800000000000008</v>
      </c>
      <c r="W20" s="53">
        <v>4.202</v>
      </c>
      <c r="X20" s="53">
        <v>9.57</v>
      </c>
      <c r="Y20" s="53">
        <v>4.202</v>
      </c>
      <c r="Z20" s="53">
        <v>9.6199999999999992</v>
      </c>
      <c r="AA20" s="53">
        <v>4.202</v>
      </c>
      <c r="AB20" s="53">
        <v>9.1999999999999993</v>
      </c>
      <c r="AC20" s="53">
        <v>4.202</v>
      </c>
      <c r="AD20" s="53">
        <v>9</v>
      </c>
      <c r="AE20" s="53">
        <v>4.202</v>
      </c>
      <c r="AF20" s="53">
        <v>8.5</v>
      </c>
    </row>
    <row r="21" spans="1:32" ht="15.75" customHeight="1">
      <c r="A21" s="53">
        <v>4.62</v>
      </c>
      <c r="B21" s="53">
        <v>9.3000000000000007</v>
      </c>
      <c r="C21" s="53">
        <v>4.62</v>
      </c>
      <c r="D21" s="53">
        <v>9.75</v>
      </c>
      <c r="E21" s="53">
        <v>4.62</v>
      </c>
      <c r="F21" s="53">
        <v>10.33</v>
      </c>
      <c r="G21" s="53">
        <v>4.62</v>
      </c>
      <c r="H21" s="53">
        <v>11.23</v>
      </c>
      <c r="I21" s="53">
        <v>4.62</v>
      </c>
      <c r="J21" s="53">
        <v>11.15</v>
      </c>
      <c r="K21" s="53">
        <v>4.62</v>
      </c>
      <c r="L21" s="53">
        <v>10.52</v>
      </c>
      <c r="M21" s="53">
        <v>4.62</v>
      </c>
      <c r="N21" s="53">
        <v>9.77</v>
      </c>
      <c r="O21" s="53">
        <v>4.62</v>
      </c>
      <c r="P21" s="53">
        <v>9.5299999999999994</v>
      </c>
      <c r="Q21" s="53">
        <v>4.62</v>
      </c>
      <c r="R21" s="53">
        <v>9.83</v>
      </c>
      <c r="S21" s="53">
        <v>4.62</v>
      </c>
      <c r="T21" s="53">
        <v>9.8800000000000008</v>
      </c>
      <c r="U21" s="53">
        <v>4.62</v>
      </c>
      <c r="V21" s="53">
        <v>10.08</v>
      </c>
      <c r="W21" s="53">
        <v>4.62</v>
      </c>
      <c r="X21" s="53">
        <v>10.18</v>
      </c>
      <c r="Y21" s="53">
        <v>4.62</v>
      </c>
      <c r="Z21" s="53">
        <v>10.25</v>
      </c>
      <c r="AA21" s="53">
        <v>4.62</v>
      </c>
      <c r="AB21" s="53">
        <v>9.8000000000000007</v>
      </c>
      <c r="AC21" s="53">
        <v>4.62</v>
      </c>
      <c r="AD21" s="53">
        <v>9.6199999999999992</v>
      </c>
      <c r="AE21" s="53">
        <v>4.62</v>
      </c>
      <c r="AF21" s="53">
        <v>9.1</v>
      </c>
    </row>
    <row r="22" spans="1:32" ht="15.75" customHeight="1">
      <c r="A22" s="53">
        <v>3.649</v>
      </c>
      <c r="B22" s="53">
        <v>7.93</v>
      </c>
      <c r="C22" s="53">
        <v>3.649</v>
      </c>
      <c r="D22" s="53">
        <v>8.25</v>
      </c>
      <c r="E22" s="53">
        <v>3.649</v>
      </c>
      <c r="F22" s="53">
        <v>8.9</v>
      </c>
      <c r="G22" s="53">
        <v>3.649</v>
      </c>
      <c r="H22" s="53">
        <v>9.77</v>
      </c>
      <c r="I22" s="53">
        <v>3.649</v>
      </c>
      <c r="J22" s="53">
        <v>9.65</v>
      </c>
      <c r="K22" s="53">
        <v>3.649</v>
      </c>
      <c r="L22" s="53">
        <v>9.1199999999999992</v>
      </c>
      <c r="M22" s="53">
        <v>3.649</v>
      </c>
      <c r="N22" s="53">
        <v>8.17</v>
      </c>
      <c r="O22" s="53">
        <v>3.649</v>
      </c>
      <c r="P22" s="53">
        <v>8.02</v>
      </c>
      <c r="Q22" s="53">
        <v>3.649</v>
      </c>
      <c r="R22" s="53">
        <v>8.35</v>
      </c>
      <c r="S22" s="53">
        <v>3.649</v>
      </c>
      <c r="T22" s="53">
        <v>8.48</v>
      </c>
      <c r="U22" s="53">
        <v>3.649</v>
      </c>
      <c r="V22" s="53">
        <v>8.6</v>
      </c>
      <c r="W22" s="53">
        <v>3.649</v>
      </c>
      <c r="X22" s="53">
        <v>8.8800000000000008</v>
      </c>
      <c r="Y22" s="53">
        <v>3.649</v>
      </c>
      <c r="Z22" s="53">
        <v>8.75</v>
      </c>
      <c r="AA22" s="53">
        <v>3.649</v>
      </c>
      <c r="AB22" s="53">
        <v>8.33</v>
      </c>
      <c r="AC22" s="53">
        <v>3.649</v>
      </c>
      <c r="AD22" s="53">
        <v>8.07</v>
      </c>
      <c r="AE22" s="53">
        <v>3.649</v>
      </c>
      <c r="AF22" s="53">
        <v>7.62</v>
      </c>
    </row>
    <row r="23" spans="1:32" ht="15.75" customHeight="1">
      <c r="A23" s="53">
        <v>3.48</v>
      </c>
      <c r="B23" s="53">
        <v>8.15</v>
      </c>
      <c r="C23" s="53">
        <v>3.48</v>
      </c>
      <c r="D23" s="53">
        <v>8.4499999999999993</v>
      </c>
      <c r="E23" s="53">
        <v>3.48</v>
      </c>
      <c r="F23" s="53">
        <v>9.0500000000000007</v>
      </c>
      <c r="G23" s="53">
        <v>3.48</v>
      </c>
      <c r="H23" s="53">
        <v>10</v>
      </c>
      <c r="I23" s="53">
        <v>3.48</v>
      </c>
      <c r="J23" s="53">
        <v>9.65</v>
      </c>
      <c r="K23" s="53">
        <v>3.48</v>
      </c>
      <c r="L23" s="53">
        <v>9.0299999999999994</v>
      </c>
      <c r="M23" s="53">
        <v>3.48</v>
      </c>
      <c r="N23" s="53">
        <v>8.43</v>
      </c>
      <c r="O23" s="53">
        <v>3.48</v>
      </c>
      <c r="P23" s="53">
        <v>8.27</v>
      </c>
      <c r="Q23" s="53">
        <v>3.48</v>
      </c>
      <c r="R23" s="53">
        <v>8.5500000000000007</v>
      </c>
      <c r="S23" s="53">
        <v>3.48</v>
      </c>
      <c r="T23" s="53">
        <v>8.75</v>
      </c>
      <c r="U23" s="53">
        <v>3.48</v>
      </c>
      <c r="V23" s="53">
        <v>8.73</v>
      </c>
      <c r="W23" s="53">
        <v>3.48</v>
      </c>
      <c r="X23" s="53">
        <v>9.08</v>
      </c>
      <c r="Y23" s="53">
        <v>3.48</v>
      </c>
      <c r="Z23" s="53">
        <v>8.98</v>
      </c>
      <c r="AA23" s="53">
        <v>3.48</v>
      </c>
      <c r="AB23" s="53">
        <v>8.75</v>
      </c>
      <c r="AC23" s="53">
        <v>3.48</v>
      </c>
      <c r="AD23" s="53">
        <v>8.48</v>
      </c>
      <c r="AE23" s="53">
        <v>3.48</v>
      </c>
      <c r="AF23" s="53">
        <v>8.25</v>
      </c>
    </row>
    <row r="24" spans="1:32" ht="15.75" customHeight="1">
      <c r="A24" s="53">
        <v>4.1379999999999999</v>
      </c>
      <c r="B24" s="53">
        <v>8.73</v>
      </c>
      <c r="C24" s="53">
        <v>4.1379999999999999</v>
      </c>
      <c r="D24" s="53">
        <v>9.1999999999999993</v>
      </c>
      <c r="E24" s="53">
        <v>4.1379999999999999</v>
      </c>
      <c r="F24" s="53">
        <v>9.75</v>
      </c>
      <c r="G24" s="53">
        <v>4.1379999999999999</v>
      </c>
      <c r="H24" s="53">
        <v>10.68</v>
      </c>
      <c r="I24" s="53">
        <v>4.1379999999999999</v>
      </c>
      <c r="J24" s="53">
        <v>10.55</v>
      </c>
      <c r="K24" s="53">
        <v>4.1379999999999999</v>
      </c>
      <c r="L24" s="53">
        <v>9.9499999999999993</v>
      </c>
      <c r="M24" s="53">
        <v>4.1379999999999999</v>
      </c>
      <c r="N24" s="53">
        <v>9.17</v>
      </c>
      <c r="O24" s="53">
        <v>4.1379999999999999</v>
      </c>
      <c r="P24" s="53">
        <v>8.9700000000000006</v>
      </c>
      <c r="Q24" s="53">
        <v>4.1379999999999999</v>
      </c>
      <c r="R24" s="53">
        <v>9.2799999999999994</v>
      </c>
      <c r="S24" s="53">
        <v>4.1379999999999999</v>
      </c>
      <c r="T24" s="53">
        <v>9.3000000000000007</v>
      </c>
      <c r="U24" s="53">
        <v>4.1379999999999999</v>
      </c>
      <c r="V24" s="53">
        <v>9.5</v>
      </c>
      <c r="W24" s="53">
        <v>4.1379999999999999</v>
      </c>
      <c r="X24" s="53">
        <v>9.6300000000000008</v>
      </c>
      <c r="Y24" s="53">
        <v>4.1379999999999999</v>
      </c>
      <c r="Z24" s="53">
        <v>9.6199999999999992</v>
      </c>
      <c r="AA24" s="53">
        <v>4.1379999999999999</v>
      </c>
      <c r="AB24" s="53">
        <v>9.1999999999999993</v>
      </c>
      <c r="AC24" s="53">
        <v>4.1379999999999999</v>
      </c>
      <c r="AD24" s="53">
        <v>9.02</v>
      </c>
      <c r="AE24" s="53">
        <v>4.1379999999999999</v>
      </c>
      <c r="AF24" s="53">
        <v>8.5299999999999994</v>
      </c>
    </row>
    <row r="25" spans="1:32" ht="15.75" customHeight="1">
      <c r="A25" s="53">
        <v>4.2350000000000003</v>
      </c>
      <c r="B25" s="53">
        <v>9.23</v>
      </c>
      <c r="C25" s="53">
        <v>4.2350000000000003</v>
      </c>
      <c r="D25" s="53">
        <v>9.43</v>
      </c>
      <c r="E25" s="53">
        <v>4.2350000000000003</v>
      </c>
      <c r="F25" s="53">
        <v>9.9499999999999993</v>
      </c>
      <c r="G25" s="53">
        <v>4.2350000000000003</v>
      </c>
      <c r="H25" s="53">
        <v>10.73</v>
      </c>
      <c r="I25" s="53">
        <v>4.2350000000000003</v>
      </c>
      <c r="J25" s="53">
        <v>10.62</v>
      </c>
      <c r="K25" s="53">
        <v>4.2350000000000003</v>
      </c>
      <c r="L25" s="53">
        <v>10</v>
      </c>
      <c r="M25" s="53">
        <v>4.2350000000000003</v>
      </c>
      <c r="N25" s="53">
        <v>9.33</v>
      </c>
      <c r="O25" s="53">
        <v>4.2350000000000003</v>
      </c>
      <c r="P25" s="53">
        <v>9.68</v>
      </c>
      <c r="Q25" s="53">
        <v>4.2350000000000003</v>
      </c>
      <c r="R25" s="53">
        <v>9.5500000000000007</v>
      </c>
      <c r="S25" s="53">
        <v>4.2359999999999998</v>
      </c>
      <c r="T25" s="53">
        <v>9.7200000000000006</v>
      </c>
      <c r="U25" s="53">
        <v>4.2350000000000003</v>
      </c>
      <c r="V25" s="53">
        <v>9.9499999999999993</v>
      </c>
      <c r="W25" s="53">
        <v>4.2359999999999998</v>
      </c>
      <c r="X25" s="53">
        <v>10</v>
      </c>
      <c r="Y25" s="53">
        <v>4.2359999999999998</v>
      </c>
      <c r="Z25" s="53">
        <v>10.07</v>
      </c>
      <c r="AA25" s="53">
        <v>4.2359999999999998</v>
      </c>
      <c r="AB25" s="53">
        <v>9.68</v>
      </c>
      <c r="AC25" s="53">
        <v>4.2359999999999998</v>
      </c>
      <c r="AD25" s="53">
        <v>9.4700000000000006</v>
      </c>
      <c r="AE25" s="53">
        <v>4.2359999999999998</v>
      </c>
      <c r="AF25" s="53">
        <v>9.23</v>
      </c>
    </row>
    <row r="26" spans="1:32" ht="15.75" customHeight="1">
      <c r="A26" s="53">
        <v>3.8370000000000002</v>
      </c>
      <c r="B26" s="53">
        <v>8.2799999999999994</v>
      </c>
      <c r="C26" s="53">
        <v>3.8370000000000002</v>
      </c>
      <c r="D26" s="53">
        <v>8.4700000000000006</v>
      </c>
      <c r="E26" s="53">
        <v>3.8370000000000002</v>
      </c>
      <c r="F26" s="53">
        <v>9.08</v>
      </c>
      <c r="G26" s="53">
        <v>3.8370000000000002</v>
      </c>
      <c r="H26" s="53">
        <v>9.75</v>
      </c>
      <c r="I26" s="53">
        <v>3.8370000000000002</v>
      </c>
      <c r="J26" s="53">
        <v>9.65</v>
      </c>
      <c r="K26" s="53">
        <v>3.8370000000000002</v>
      </c>
      <c r="L26" s="53">
        <v>9.08</v>
      </c>
      <c r="M26" s="53">
        <v>3.8370000000000002</v>
      </c>
      <c r="N26" s="53">
        <v>8.4700000000000006</v>
      </c>
      <c r="O26" s="53">
        <v>3.8370000000000002</v>
      </c>
      <c r="P26" s="53">
        <v>8.68</v>
      </c>
      <c r="Q26" s="53">
        <v>3.8370000000000002</v>
      </c>
      <c r="R26" s="53">
        <v>8.6300000000000008</v>
      </c>
      <c r="S26" s="53">
        <v>3.8370000000000002</v>
      </c>
      <c r="T26" s="53">
        <v>8.6300000000000008</v>
      </c>
      <c r="U26" s="53">
        <v>3.8370000000000002</v>
      </c>
      <c r="V26" s="53">
        <v>9.02</v>
      </c>
      <c r="W26" s="53">
        <v>3.8370000000000002</v>
      </c>
      <c r="X26" s="53">
        <v>8.92</v>
      </c>
      <c r="Y26" s="53">
        <v>3.8370000000000002</v>
      </c>
      <c r="Z26" s="53">
        <v>9.08</v>
      </c>
      <c r="AA26" s="53">
        <v>3.8370000000000002</v>
      </c>
      <c r="AB26" s="53">
        <v>8.65</v>
      </c>
      <c r="AC26" s="53">
        <v>3.8370000000000002</v>
      </c>
      <c r="AD26" s="53">
        <v>8.4499999999999993</v>
      </c>
      <c r="AE26" s="53">
        <v>3.8370000000000002</v>
      </c>
      <c r="AF26" s="53">
        <v>8.18</v>
      </c>
    </row>
    <row r="27" spans="1:32" ht="15.75" customHeight="1">
      <c r="A27" s="53">
        <v>3.657</v>
      </c>
      <c r="B27" s="53">
        <v>7.87</v>
      </c>
      <c r="C27" s="53">
        <v>3.657</v>
      </c>
      <c r="D27" s="53">
        <v>8.2200000000000006</v>
      </c>
      <c r="E27" s="53">
        <v>3.657</v>
      </c>
      <c r="F27" s="53">
        <v>8.7200000000000006</v>
      </c>
      <c r="G27" s="53">
        <v>3.657</v>
      </c>
      <c r="H27" s="53">
        <v>9.5500000000000007</v>
      </c>
      <c r="I27" s="53">
        <v>3.657</v>
      </c>
      <c r="J27" s="53">
        <v>9.5299999999999994</v>
      </c>
      <c r="K27" s="53">
        <v>3.657</v>
      </c>
      <c r="L27" s="53">
        <v>8.85</v>
      </c>
      <c r="M27" s="53">
        <v>3.657</v>
      </c>
      <c r="N27" s="53">
        <v>8.23</v>
      </c>
      <c r="O27" s="53">
        <v>3.657</v>
      </c>
      <c r="P27" s="53">
        <v>7.98</v>
      </c>
      <c r="Q27" s="53">
        <v>3.657</v>
      </c>
      <c r="R27" s="53">
        <v>8.18</v>
      </c>
      <c r="S27" s="53">
        <v>3.657</v>
      </c>
      <c r="T27" s="53">
        <v>8.32</v>
      </c>
      <c r="U27" s="53">
        <v>3.657</v>
      </c>
      <c r="V27" s="53">
        <v>8.52</v>
      </c>
      <c r="W27" s="53">
        <v>3.657</v>
      </c>
      <c r="X27" s="53">
        <v>8.67</v>
      </c>
      <c r="Y27" s="53">
        <v>3.657</v>
      </c>
      <c r="Z27" s="53">
        <v>8.6999999999999993</v>
      </c>
      <c r="AA27" s="53">
        <v>3.657</v>
      </c>
      <c r="AB27" s="53">
        <v>8.2799999999999994</v>
      </c>
      <c r="AC27" s="53">
        <v>3.657</v>
      </c>
      <c r="AD27" s="53">
        <v>8.15</v>
      </c>
      <c r="AE27" s="53">
        <v>3.657</v>
      </c>
      <c r="AF27" s="53">
        <v>7.57</v>
      </c>
    </row>
    <row r="28" spans="1:32" ht="15.75" customHeight="1">
      <c r="A28" s="53">
        <v>3.6389999999999998</v>
      </c>
      <c r="B28" s="53">
        <v>7.67</v>
      </c>
      <c r="C28" s="53">
        <v>3.6389999999999998</v>
      </c>
      <c r="D28" s="53">
        <v>8.1300000000000008</v>
      </c>
      <c r="E28" s="53">
        <v>3.6389999999999998</v>
      </c>
      <c r="F28" s="53">
        <v>8.68</v>
      </c>
      <c r="G28" s="53">
        <v>3.6389999999999998</v>
      </c>
      <c r="H28" s="53">
        <v>9.5299999999999994</v>
      </c>
      <c r="I28" s="53">
        <v>3.6389999999999998</v>
      </c>
      <c r="J28" s="53">
        <v>9.4700000000000006</v>
      </c>
      <c r="K28" s="53">
        <v>3.6389999999999998</v>
      </c>
      <c r="L28" s="53">
        <v>8.8800000000000008</v>
      </c>
      <c r="M28" s="53">
        <v>3.6389999999999998</v>
      </c>
      <c r="N28" s="53">
        <v>8.0299999999999994</v>
      </c>
      <c r="O28" s="53">
        <v>3.6389999999999998</v>
      </c>
      <c r="P28" s="53">
        <v>7.88</v>
      </c>
      <c r="Q28" s="53">
        <v>3.6389999999999998</v>
      </c>
      <c r="R28" s="53">
        <v>8.1199999999999992</v>
      </c>
      <c r="S28" s="53">
        <v>3.6389999999999998</v>
      </c>
      <c r="T28" s="53">
        <v>8.27</v>
      </c>
      <c r="U28" s="53">
        <v>3.6389999999999998</v>
      </c>
      <c r="V28" s="53">
        <v>8.42</v>
      </c>
      <c r="W28" s="53">
        <v>3.6389999999999998</v>
      </c>
      <c r="X28" s="53">
        <v>8.6</v>
      </c>
      <c r="Y28" s="53">
        <v>3.6389999999999998</v>
      </c>
      <c r="Z28" s="53">
        <v>8.5500000000000007</v>
      </c>
      <c r="AA28" s="53">
        <v>3.6389999999999998</v>
      </c>
      <c r="AB28" s="53">
        <v>8.18</v>
      </c>
      <c r="AC28" s="53">
        <v>3.6389999999999998</v>
      </c>
      <c r="AD28" s="53">
        <v>8</v>
      </c>
      <c r="AE28" s="53">
        <v>3.6389999999999998</v>
      </c>
      <c r="AF28" s="53">
        <v>7.55</v>
      </c>
    </row>
    <row r="29" spans="1:32" ht="15.75" customHeight="1">
      <c r="A29" s="53">
        <v>2.9950000000000001</v>
      </c>
      <c r="B29" s="53">
        <v>7</v>
      </c>
      <c r="C29" s="53">
        <v>2.9950000000000001</v>
      </c>
      <c r="D29" s="53">
        <v>7.2</v>
      </c>
      <c r="E29" s="53">
        <v>2.9950000000000001</v>
      </c>
      <c r="F29" s="53">
        <v>7.77</v>
      </c>
      <c r="G29" s="53">
        <v>2.9950000000000001</v>
      </c>
      <c r="H29" s="53">
        <v>8.4700000000000006</v>
      </c>
      <c r="I29" s="53">
        <v>2.9950000000000001</v>
      </c>
      <c r="J29" s="53">
        <v>8.4</v>
      </c>
      <c r="K29" s="53">
        <v>2.9950000000000001</v>
      </c>
      <c r="L29" s="53">
        <v>7.95</v>
      </c>
      <c r="M29" s="53">
        <v>2.9950000000000001</v>
      </c>
      <c r="N29" s="53">
        <v>7.27</v>
      </c>
      <c r="O29" s="53">
        <v>2.9950000000000001</v>
      </c>
      <c r="P29" s="53">
        <v>7.17</v>
      </c>
      <c r="Q29" s="53">
        <v>2.9950000000000001</v>
      </c>
      <c r="R29" s="53">
        <v>7.38</v>
      </c>
      <c r="S29" s="53">
        <v>2.9950000000000001</v>
      </c>
      <c r="T29" s="53">
        <v>7.35</v>
      </c>
      <c r="U29" s="53">
        <v>2.9950000000000001</v>
      </c>
      <c r="V29" s="53">
        <v>7.53</v>
      </c>
      <c r="W29" s="53">
        <v>2.9950000000000001</v>
      </c>
      <c r="X29" s="53">
        <v>7.68</v>
      </c>
      <c r="Y29" s="53">
        <v>2.9950000000000001</v>
      </c>
      <c r="Z29" s="53">
        <v>7.77</v>
      </c>
      <c r="AA29" s="53">
        <v>2.9950000000000001</v>
      </c>
      <c r="AB29" s="53">
        <v>7.5</v>
      </c>
      <c r="AC29" s="53">
        <v>2.9950000000000001</v>
      </c>
      <c r="AD29" s="53">
        <v>7.15</v>
      </c>
      <c r="AE29" s="53">
        <v>2.9950000000000001</v>
      </c>
      <c r="AF29" s="53">
        <v>6.7</v>
      </c>
    </row>
    <row r="30" spans="1:32" ht="15.75" customHeight="1">
      <c r="A30" s="53">
        <v>3.9140000000000001</v>
      </c>
      <c r="B30" s="53">
        <v>8.6</v>
      </c>
      <c r="C30" s="53">
        <v>3.9140000000000001</v>
      </c>
      <c r="D30" s="53">
        <v>8.68</v>
      </c>
      <c r="E30" s="53">
        <v>3.9140000000000001</v>
      </c>
      <c r="F30" s="53">
        <v>9.42</v>
      </c>
      <c r="G30" s="53">
        <v>3.9140000000000001</v>
      </c>
      <c r="H30" s="53">
        <v>10.220000000000001</v>
      </c>
      <c r="I30" s="53">
        <v>3.9140000000000001</v>
      </c>
      <c r="J30" s="53">
        <v>9.9700000000000006</v>
      </c>
      <c r="K30" s="53">
        <v>3.9140000000000001</v>
      </c>
      <c r="L30" s="53">
        <v>9.3699999999999992</v>
      </c>
      <c r="M30" s="53">
        <v>3.9140000000000001</v>
      </c>
      <c r="N30" s="53">
        <v>8.6199999999999992</v>
      </c>
      <c r="O30" s="53">
        <v>3.9140000000000001</v>
      </c>
      <c r="P30" s="53">
        <v>8.77</v>
      </c>
      <c r="Q30" s="53">
        <v>3.9140000000000001</v>
      </c>
      <c r="R30" s="53">
        <v>8.83</v>
      </c>
      <c r="S30" s="53">
        <v>3.9140000000000001</v>
      </c>
      <c r="T30" s="53">
        <v>8.92</v>
      </c>
      <c r="U30" s="53">
        <v>3.9140000000000001</v>
      </c>
      <c r="V30" s="53">
        <v>9.35</v>
      </c>
      <c r="W30" s="53">
        <v>3.9140000000000001</v>
      </c>
      <c r="X30" s="53">
        <v>9.25</v>
      </c>
      <c r="Y30" s="53">
        <v>3.9140000000000001</v>
      </c>
      <c r="Z30" s="53">
        <v>9.42</v>
      </c>
      <c r="AA30" s="53">
        <v>3.9140000000000001</v>
      </c>
      <c r="AB30" s="53">
        <v>8.8800000000000008</v>
      </c>
      <c r="AC30" s="53">
        <v>3.9140000000000001</v>
      </c>
      <c r="AD30" s="53">
        <v>8.67</v>
      </c>
      <c r="AE30" s="53">
        <v>3.9140000000000001</v>
      </c>
      <c r="AF30" s="53">
        <v>8.3699999999999992</v>
      </c>
    </row>
    <row r="31" spans="1:32" ht="15.75" customHeight="1">
      <c r="A31" s="53">
        <v>3.3559999999999999</v>
      </c>
      <c r="B31" s="53">
        <v>7.85</v>
      </c>
      <c r="C31" s="53">
        <v>3.3559999999999999</v>
      </c>
      <c r="D31" s="53">
        <v>7.92</v>
      </c>
      <c r="E31" s="53">
        <v>3.3559999999999999</v>
      </c>
      <c r="F31" s="53">
        <v>8.48</v>
      </c>
      <c r="G31" s="53">
        <v>3.3559999999999999</v>
      </c>
      <c r="H31" s="53">
        <v>9.57</v>
      </c>
      <c r="I31" s="53">
        <v>3.3559999999999999</v>
      </c>
      <c r="J31" s="53">
        <v>9.33</v>
      </c>
      <c r="K31" s="53">
        <v>3.3559999999999999</v>
      </c>
      <c r="L31" s="53">
        <v>8.6999999999999993</v>
      </c>
      <c r="M31" s="53">
        <v>3.3559999999999999</v>
      </c>
      <c r="N31" s="53">
        <v>7.82</v>
      </c>
      <c r="O31" s="53">
        <v>3.3559999999999999</v>
      </c>
      <c r="P31" s="53">
        <v>8.27</v>
      </c>
      <c r="Q31" s="53">
        <v>3.3559999999999999</v>
      </c>
      <c r="R31" s="53">
        <v>8.0299999999999994</v>
      </c>
      <c r="S31" s="53">
        <v>3.3559999999999999</v>
      </c>
      <c r="T31" s="53">
        <v>8.07</v>
      </c>
      <c r="U31" s="53">
        <v>3.3559999999999999</v>
      </c>
      <c r="V31" s="53">
        <v>8.33</v>
      </c>
      <c r="W31" s="53">
        <v>3.3559999999999999</v>
      </c>
      <c r="X31" s="53">
        <v>8.3000000000000007</v>
      </c>
      <c r="Y31" s="53">
        <v>3.3559999999999999</v>
      </c>
      <c r="Z31" s="53">
        <v>8.42</v>
      </c>
      <c r="AA31" s="53">
        <v>3.3559999999999999</v>
      </c>
      <c r="AB31" s="53">
        <v>8.1</v>
      </c>
      <c r="AC31" s="53">
        <v>3.3559999999999999</v>
      </c>
      <c r="AD31" s="53">
        <v>7.78</v>
      </c>
      <c r="AE31" s="53">
        <v>3.3559999999999999</v>
      </c>
      <c r="AF31" s="53">
        <v>7.72</v>
      </c>
    </row>
    <row r="32" spans="1:32" ht="15.75" customHeight="1">
      <c r="A32" s="53">
        <v>2.6709999999999998</v>
      </c>
      <c r="B32" s="53">
        <v>6.15</v>
      </c>
      <c r="C32" s="53">
        <v>2.6709999999999998</v>
      </c>
      <c r="D32" s="53">
        <v>6.4</v>
      </c>
      <c r="E32" s="53">
        <v>2.6709999999999998</v>
      </c>
      <c r="F32" s="53">
        <v>6.97</v>
      </c>
      <c r="G32" s="53">
        <v>2.6709999999999998</v>
      </c>
      <c r="H32" s="53">
        <v>7.72</v>
      </c>
      <c r="I32" s="53">
        <v>2.6709999999999998</v>
      </c>
      <c r="J32" s="53">
        <v>7.52</v>
      </c>
      <c r="K32" s="53">
        <v>2.6709999999999998</v>
      </c>
      <c r="L32" s="53">
        <v>7.03</v>
      </c>
      <c r="M32" s="53">
        <v>2.6709999999999998</v>
      </c>
      <c r="N32" s="53">
        <v>6.43</v>
      </c>
      <c r="O32" s="53">
        <v>2.6709999999999998</v>
      </c>
      <c r="P32" s="53">
        <v>6.33</v>
      </c>
      <c r="Q32" s="53">
        <v>2.6709999999999998</v>
      </c>
      <c r="R32" s="53">
        <v>6.53</v>
      </c>
      <c r="S32" s="53">
        <v>2.891</v>
      </c>
      <c r="T32" s="53">
        <v>6.2</v>
      </c>
      <c r="U32" s="53">
        <v>2.6709999999999998</v>
      </c>
      <c r="V32" s="53">
        <v>6.75</v>
      </c>
      <c r="W32" s="53">
        <v>2.891</v>
      </c>
      <c r="X32" s="53">
        <v>6.25</v>
      </c>
      <c r="Y32" s="53">
        <v>2.891</v>
      </c>
      <c r="Z32" s="53">
        <v>6.25</v>
      </c>
      <c r="AA32" s="53">
        <v>2.891</v>
      </c>
      <c r="AB32" s="53">
        <v>5.88</v>
      </c>
      <c r="AC32" s="53">
        <v>2.891</v>
      </c>
      <c r="AD32" s="53">
        <v>5.73</v>
      </c>
      <c r="AE32" s="53">
        <v>2.891</v>
      </c>
      <c r="AF32" s="53">
        <v>5.67</v>
      </c>
    </row>
    <row r="33" spans="1:32" ht="15.75" customHeight="1">
      <c r="A33" s="53">
        <v>2.6459999999999999</v>
      </c>
      <c r="B33" s="53">
        <v>6.37</v>
      </c>
      <c r="C33" s="53">
        <v>2.6459999999999999</v>
      </c>
      <c r="D33" s="53">
        <v>6.57</v>
      </c>
      <c r="E33" s="53">
        <v>2.6459999999999999</v>
      </c>
      <c r="F33" s="53">
        <v>7.1</v>
      </c>
      <c r="G33" s="53">
        <v>2.6459999999999999</v>
      </c>
      <c r="H33" s="53">
        <v>7.9</v>
      </c>
      <c r="I33" s="53">
        <v>2.6459999999999999</v>
      </c>
      <c r="J33" s="53">
        <v>7.7</v>
      </c>
      <c r="K33" s="53">
        <v>2.6459999999999999</v>
      </c>
      <c r="L33" s="53">
        <v>7.18</v>
      </c>
      <c r="M33" s="53">
        <v>2.6459999999999999</v>
      </c>
      <c r="N33" s="53">
        <v>6.43</v>
      </c>
      <c r="O33" s="53">
        <v>2.6459999999999999</v>
      </c>
      <c r="P33" s="53">
        <v>6.53</v>
      </c>
      <c r="Q33" s="53">
        <v>2.6459999999999999</v>
      </c>
      <c r="R33" s="53">
        <v>6.7</v>
      </c>
      <c r="S33" s="53">
        <v>2.673</v>
      </c>
      <c r="T33" s="53">
        <v>6.52</v>
      </c>
      <c r="U33" s="53">
        <v>2.6459999999999999</v>
      </c>
      <c r="V33" s="53">
        <v>6.85</v>
      </c>
      <c r="W33" s="53">
        <v>2.673</v>
      </c>
      <c r="X33" s="53">
        <v>6.53</v>
      </c>
      <c r="Y33" s="53">
        <v>2.673</v>
      </c>
      <c r="Z33" s="53">
        <v>6.52</v>
      </c>
      <c r="AA33" s="53">
        <v>2.673</v>
      </c>
      <c r="AB33" s="53">
        <v>6.28</v>
      </c>
      <c r="AC33" s="53">
        <v>2.673</v>
      </c>
      <c r="AD33" s="53">
        <v>6.08</v>
      </c>
      <c r="AE33" s="53">
        <v>2.673</v>
      </c>
      <c r="AF33" s="53">
        <v>6.1</v>
      </c>
    </row>
    <row r="34" spans="1:32" ht="15.75" customHeight="1">
      <c r="A34" s="53">
        <v>2.9820000000000002</v>
      </c>
      <c r="B34" s="53">
        <v>7.08</v>
      </c>
      <c r="C34" s="53">
        <v>2.9820000000000002</v>
      </c>
      <c r="D34" s="53">
        <v>7.32</v>
      </c>
      <c r="E34" s="53">
        <v>2.9820000000000002</v>
      </c>
      <c r="F34" s="53">
        <v>7.83</v>
      </c>
      <c r="G34" s="53">
        <v>2.9820000000000002</v>
      </c>
      <c r="H34" s="53">
        <v>8.67</v>
      </c>
      <c r="I34" s="53">
        <v>2.9820000000000002</v>
      </c>
      <c r="J34" s="53">
        <v>8.25</v>
      </c>
      <c r="K34" s="53">
        <v>2.9820000000000002</v>
      </c>
      <c r="L34" s="53">
        <v>8</v>
      </c>
      <c r="M34" s="53">
        <v>2.9820000000000002</v>
      </c>
      <c r="N34" s="53">
        <v>7.35</v>
      </c>
      <c r="O34" s="53">
        <v>2.9820000000000002</v>
      </c>
      <c r="P34" s="53">
        <v>7.28</v>
      </c>
      <c r="Q34" s="53">
        <v>2.9820000000000002</v>
      </c>
      <c r="R34" s="53">
        <v>7.47</v>
      </c>
      <c r="S34" s="53">
        <v>2.9820000000000002</v>
      </c>
      <c r="T34" s="53">
        <v>7.38</v>
      </c>
      <c r="U34" s="53">
        <v>2.9820000000000002</v>
      </c>
      <c r="V34" s="53">
        <v>7.65</v>
      </c>
      <c r="W34" s="53">
        <v>2.9820000000000002</v>
      </c>
      <c r="X34" s="53">
        <v>7.73</v>
      </c>
      <c r="Y34" s="53">
        <v>2.9820000000000002</v>
      </c>
      <c r="Z34" s="53">
        <v>7.85</v>
      </c>
      <c r="AA34" s="53">
        <v>2.9820000000000002</v>
      </c>
      <c r="AB34" s="53">
        <v>7.45</v>
      </c>
      <c r="AC34" s="53">
        <v>2.9820000000000002</v>
      </c>
      <c r="AD34" s="53">
        <v>7.2</v>
      </c>
      <c r="AE34" s="53">
        <v>2.9820000000000002</v>
      </c>
      <c r="AF34" s="53">
        <v>6.82</v>
      </c>
    </row>
    <row r="35" spans="1:32" ht="15.75" customHeight="1">
      <c r="A35" s="53">
        <v>2.4</v>
      </c>
      <c r="B35" s="53">
        <v>6.13</v>
      </c>
      <c r="C35" s="53">
        <v>2.4</v>
      </c>
      <c r="D35" s="53">
        <v>6.4</v>
      </c>
      <c r="E35" s="53">
        <v>2.4</v>
      </c>
      <c r="F35" s="53">
        <v>6.9</v>
      </c>
      <c r="G35" s="53">
        <v>2.4</v>
      </c>
      <c r="H35" s="53">
        <v>7.57</v>
      </c>
      <c r="I35" s="53">
        <v>2.4</v>
      </c>
      <c r="J35" s="53">
        <v>7.15</v>
      </c>
      <c r="K35" s="53">
        <v>2.4</v>
      </c>
      <c r="L35" s="53">
        <v>7.02</v>
      </c>
      <c r="M35" s="53">
        <v>2.4</v>
      </c>
      <c r="N35" s="53">
        <v>6.38</v>
      </c>
      <c r="O35" s="53">
        <v>2.4</v>
      </c>
      <c r="P35" s="53">
        <v>6.35</v>
      </c>
      <c r="Q35" s="53">
        <v>2.4</v>
      </c>
      <c r="R35" s="53">
        <v>6.45</v>
      </c>
      <c r="S35" s="53">
        <v>2.4</v>
      </c>
      <c r="T35" s="53">
        <v>6.63</v>
      </c>
      <c r="U35" s="53">
        <v>2.4</v>
      </c>
      <c r="V35" s="53">
        <v>6.73</v>
      </c>
      <c r="W35" s="53">
        <v>2.4</v>
      </c>
      <c r="X35" s="53">
        <v>6.82</v>
      </c>
      <c r="Y35" s="53">
        <v>2.4</v>
      </c>
      <c r="Z35" s="53">
        <v>6.78</v>
      </c>
      <c r="AA35" s="53">
        <v>2.4</v>
      </c>
      <c r="AB35" s="53">
        <v>6.7</v>
      </c>
      <c r="AC35" s="53">
        <v>2.4</v>
      </c>
      <c r="AD35" s="53">
        <v>6.43</v>
      </c>
      <c r="AE35" s="53">
        <v>2.4</v>
      </c>
      <c r="AF35" s="53">
        <v>6</v>
      </c>
    </row>
    <row r="36" spans="1:32" ht="15.75" customHeight="1">
      <c r="A36" s="53">
        <v>1.891</v>
      </c>
      <c r="B36" s="53">
        <v>4.4000000000000004</v>
      </c>
      <c r="C36" s="53">
        <v>1.891</v>
      </c>
      <c r="D36" s="53">
        <v>4.53</v>
      </c>
      <c r="E36" s="53">
        <v>1.891</v>
      </c>
      <c r="F36" s="53">
        <v>4.7699999999999996</v>
      </c>
      <c r="G36" s="53">
        <v>1.891</v>
      </c>
      <c r="H36" s="53">
        <v>5.38</v>
      </c>
      <c r="I36" s="53">
        <v>1.891</v>
      </c>
      <c r="J36" s="53">
        <v>5.3</v>
      </c>
      <c r="K36" s="53">
        <v>1.891</v>
      </c>
      <c r="L36" s="53">
        <v>4.9000000000000004</v>
      </c>
      <c r="M36" s="53">
        <v>1.891</v>
      </c>
      <c r="N36" s="53">
        <v>4.45</v>
      </c>
      <c r="O36" s="53">
        <v>1.891</v>
      </c>
      <c r="P36" s="53">
        <v>4.4800000000000004</v>
      </c>
      <c r="Q36" s="53">
        <v>1.891</v>
      </c>
      <c r="R36" s="53">
        <v>4.68</v>
      </c>
      <c r="S36" s="53">
        <v>1.891</v>
      </c>
      <c r="T36" s="53">
        <v>4.6500000000000004</v>
      </c>
      <c r="U36" s="53">
        <v>1.891</v>
      </c>
      <c r="V36" s="53">
        <v>4.93</v>
      </c>
      <c r="W36" s="53">
        <v>1.891</v>
      </c>
      <c r="X36" s="53">
        <v>4.8</v>
      </c>
      <c r="Y36" s="53">
        <v>1.891</v>
      </c>
      <c r="Z36" s="53">
        <v>4.83</v>
      </c>
      <c r="AA36" s="53">
        <v>1.891</v>
      </c>
      <c r="AB36" s="53">
        <v>4.57</v>
      </c>
      <c r="AC36" s="53">
        <v>1.891</v>
      </c>
      <c r="AD36" s="53">
        <v>4.42</v>
      </c>
      <c r="AE36" s="53">
        <v>1.891</v>
      </c>
      <c r="AF36" s="53">
        <v>4.22</v>
      </c>
    </row>
    <row r="37" spans="1:32" ht="15.75" customHeight="1">
      <c r="A37" s="53">
        <v>2.8149999999999999</v>
      </c>
      <c r="B37" s="53">
        <v>6.85</v>
      </c>
      <c r="C37" s="53">
        <v>2.8149999999999999</v>
      </c>
      <c r="D37" s="53">
        <v>7.1</v>
      </c>
      <c r="E37" s="53">
        <v>2.8149999999999999</v>
      </c>
      <c r="F37" s="53">
        <v>7.53</v>
      </c>
      <c r="G37" s="53">
        <v>2.8149999999999999</v>
      </c>
      <c r="H37" s="53">
        <v>8.32</v>
      </c>
      <c r="I37" s="53">
        <v>2.8149999999999999</v>
      </c>
      <c r="J37" s="53">
        <v>7.88</v>
      </c>
      <c r="K37" s="53">
        <v>2.8149999999999999</v>
      </c>
      <c r="L37" s="53">
        <v>7.77</v>
      </c>
      <c r="M37" s="53">
        <v>2.8149999999999999</v>
      </c>
      <c r="N37" s="53">
        <v>7.07</v>
      </c>
      <c r="O37" s="53">
        <v>2.8149999999999999</v>
      </c>
      <c r="P37" s="53">
        <v>7.05</v>
      </c>
      <c r="Q37" s="53">
        <v>2.8149999999999999</v>
      </c>
      <c r="R37" s="53">
        <v>7.25</v>
      </c>
      <c r="S37" s="53">
        <v>2.8149999999999999</v>
      </c>
      <c r="T37" s="53">
        <v>7.23</v>
      </c>
      <c r="U37" s="53">
        <v>2.8149999999999999</v>
      </c>
      <c r="V37" s="53">
        <v>7.42</v>
      </c>
      <c r="W37" s="53">
        <v>2.8149999999999999</v>
      </c>
      <c r="X37" s="53">
        <v>7.33</v>
      </c>
      <c r="Y37" s="53">
        <v>2.8149999999999999</v>
      </c>
      <c r="Z37" s="53">
        <v>7.37</v>
      </c>
      <c r="AA37" s="53">
        <v>2.8149999999999999</v>
      </c>
      <c r="AB37" s="53">
        <v>7.22</v>
      </c>
      <c r="AC37" s="53">
        <v>2.8149999999999999</v>
      </c>
      <c r="AD37" s="53">
        <v>6.92</v>
      </c>
      <c r="AE37" s="53">
        <v>2.8149999999999999</v>
      </c>
      <c r="AF37" s="53">
        <v>6.7</v>
      </c>
    </row>
    <row r="38" spans="1:32" ht="15.75" customHeight="1">
      <c r="A38" s="53">
        <v>2.8580000000000001</v>
      </c>
      <c r="B38" s="53">
        <v>6.65</v>
      </c>
      <c r="C38" s="53">
        <v>2.8580000000000001</v>
      </c>
      <c r="D38" s="53">
        <v>6.93</v>
      </c>
      <c r="E38" s="53">
        <v>2.8580000000000001</v>
      </c>
      <c r="F38" s="53">
        <v>7.33</v>
      </c>
      <c r="G38" s="53">
        <v>2.8580000000000001</v>
      </c>
      <c r="H38" s="53">
        <v>8.07</v>
      </c>
      <c r="I38" s="53">
        <v>2.8580000000000001</v>
      </c>
      <c r="J38" s="53">
        <v>7.77</v>
      </c>
      <c r="K38" s="53">
        <v>2.8580000000000001</v>
      </c>
      <c r="L38" s="53">
        <v>7.6</v>
      </c>
      <c r="M38" s="53">
        <v>2.8580000000000001</v>
      </c>
      <c r="N38" s="53">
        <v>7.03</v>
      </c>
      <c r="O38" s="53">
        <v>2.8580000000000001</v>
      </c>
      <c r="P38" s="53">
        <v>6.92</v>
      </c>
      <c r="Q38" s="53">
        <v>2.8580000000000001</v>
      </c>
      <c r="R38" s="53">
        <v>7.07</v>
      </c>
      <c r="S38" s="53">
        <v>2.8580000000000001</v>
      </c>
      <c r="T38" s="53">
        <v>7.15</v>
      </c>
      <c r="U38" s="53">
        <v>2.8580000000000001</v>
      </c>
      <c r="V38" s="53">
        <v>7.28</v>
      </c>
      <c r="W38" s="53">
        <v>2.8580000000000001</v>
      </c>
      <c r="X38" s="53">
        <v>7.32</v>
      </c>
      <c r="Y38" s="53">
        <v>2.8580000000000001</v>
      </c>
      <c r="Z38" s="53">
        <v>7.3</v>
      </c>
      <c r="AA38" s="53">
        <v>2.8580000000000001</v>
      </c>
      <c r="AB38" s="53">
        <v>7.13</v>
      </c>
      <c r="AC38" s="53">
        <v>2.8580000000000001</v>
      </c>
      <c r="AD38" s="53">
        <v>6.85</v>
      </c>
      <c r="AE38" s="53">
        <v>2.8580000000000001</v>
      </c>
      <c r="AF38" s="53">
        <v>6.67</v>
      </c>
    </row>
    <row r="39" spans="1:32" ht="15.75" customHeight="1">
      <c r="A39" s="53">
        <v>2.6709999999999998</v>
      </c>
      <c r="B39" s="53">
        <v>6.42</v>
      </c>
      <c r="C39" s="53">
        <v>2.6709999999999998</v>
      </c>
      <c r="D39" s="53">
        <v>6.7</v>
      </c>
      <c r="E39" s="53">
        <v>2.6709999999999998</v>
      </c>
      <c r="F39" s="53">
        <v>7.12</v>
      </c>
      <c r="G39" s="53">
        <v>2.6709999999999998</v>
      </c>
      <c r="H39" s="53">
        <v>7.88</v>
      </c>
      <c r="I39" s="53">
        <v>2.6709999999999998</v>
      </c>
      <c r="J39" s="53">
        <v>7.52</v>
      </c>
      <c r="K39" s="53">
        <v>2.6709999999999998</v>
      </c>
      <c r="L39" s="53">
        <v>7.37</v>
      </c>
      <c r="M39" s="53">
        <v>2.6709999999999998</v>
      </c>
      <c r="N39" s="53">
        <v>6.8</v>
      </c>
      <c r="O39" s="53">
        <v>2.6709999999999998</v>
      </c>
      <c r="P39" s="53">
        <v>6.65</v>
      </c>
      <c r="Q39" s="53">
        <v>2.6709999999999998</v>
      </c>
      <c r="R39" s="53">
        <v>6.82</v>
      </c>
      <c r="S39" s="53">
        <v>2.6709999999999998</v>
      </c>
      <c r="T39" s="53">
        <v>6.88</v>
      </c>
      <c r="U39" s="53">
        <v>2.6709999999999998</v>
      </c>
      <c r="V39" s="53">
        <v>7.05</v>
      </c>
      <c r="W39" s="53">
        <v>2.6709999999999998</v>
      </c>
      <c r="X39" s="53">
        <v>6.97</v>
      </c>
      <c r="Y39" s="53">
        <v>2.6709999999999998</v>
      </c>
      <c r="Z39" s="53">
        <v>7</v>
      </c>
      <c r="AA39" s="53">
        <v>2.6709999999999998</v>
      </c>
      <c r="AB39" s="53">
        <v>6.87</v>
      </c>
      <c r="AC39" s="53">
        <v>2.6709999999999998</v>
      </c>
      <c r="AD39" s="53">
        <v>6.55</v>
      </c>
      <c r="AE39" s="53">
        <v>2.6709999999999998</v>
      </c>
      <c r="AF39" s="53">
        <v>6.33</v>
      </c>
    </row>
    <row r="40" spans="1:32" ht="15.75" customHeight="1">
      <c r="A40" s="53">
        <v>2.9710000000000001</v>
      </c>
      <c r="B40" s="53">
        <v>6.35</v>
      </c>
      <c r="C40" s="53">
        <v>2.9710000000000001</v>
      </c>
      <c r="D40" s="53">
        <v>6.4</v>
      </c>
      <c r="E40" s="53">
        <v>2.9710000000000001</v>
      </c>
      <c r="F40" s="53">
        <v>6.88</v>
      </c>
      <c r="G40" s="53">
        <v>2.9710000000000001</v>
      </c>
      <c r="H40" s="53">
        <v>8.17</v>
      </c>
      <c r="I40" s="53">
        <v>2.9710000000000001</v>
      </c>
      <c r="J40" s="53">
        <v>10.23</v>
      </c>
      <c r="K40" s="53">
        <v>2.9710000000000001</v>
      </c>
      <c r="L40" s="53">
        <v>8.5500000000000007</v>
      </c>
      <c r="M40" s="53">
        <v>2.9710000000000001</v>
      </c>
      <c r="N40" s="53">
        <v>6.78</v>
      </c>
      <c r="O40" s="53">
        <v>2.9710000000000001</v>
      </c>
      <c r="P40" s="53">
        <v>6.53</v>
      </c>
      <c r="Q40" s="53">
        <v>2.9710000000000001</v>
      </c>
      <c r="R40" s="53">
        <v>6.5</v>
      </c>
      <c r="S40" s="53">
        <v>2.9710000000000001</v>
      </c>
      <c r="T40" s="53">
        <v>6.58</v>
      </c>
      <c r="U40" s="53">
        <v>2.9710000000000001</v>
      </c>
      <c r="V40" s="53">
        <v>6.97</v>
      </c>
      <c r="W40" s="53">
        <v>2.9710000000000001</v>
      </c>
      <c r="X40" s="53">
        <v>7.07</v>
      </c>
      <c r="Y40" s="53">
        <v>2.9710000000000001</v>
      </c>
      <c r="Z40" s="53">
        <v>7.27</v>
      </c>
      <c r="AA40" s="53">
        <v>2.9710000000000001</v>
      </c>
      <c r="AB40" s="53">
        <v>6.57</v>
      </c>
      <c r="AC40" s="53">
        <v>2.9710000000000001</v>
      </c>
      <c r="AD40" s="53">
        <v>6.35</v>
      </c>
      <c r="AE40" s="53">
        <v>2.9710000000000001</v>
      </c>
      <c r="AF40" s="53">
        <v>6.2</v>
      </c>
    </row>
    <row r="41" spans="1:32" ht="15.75" customHeight="1">
      <c r="A41" s="53">
        <v>2.5259999999999998</v>
      </c>
      <c r="B41" s="53">
        <v>5.5</v>
      </c>
      <c r="C41" s="53">
        <v>2.5259999999999998</v>
      </c>
      <c r="D41" s="53">
        <v>5.6</v>
      </c>
      <c r="E41" s="53">
        <v>2.5259999999999998</v>
      </c>
      <c r="F41" s="53">
        <v>5.95</v>
      </c>
      <c r="G41" s="53">
        <v>2.5259999999999998</v>
      </c>
      <c r="H41" s="53">
        <v>7.4</v>
      </c>
      <c r="I41" s="53">
        <v>2.5259999999999998</v>
      </c>
      <c r="J41" s="53">
        <v>9.25</v>
      </c>
      <c r="K41" s="53">
        <v>2.5259999999999998</v>
      </c>
      <c r="L41" s="53">
        <v>7.88</v>
      </c>
      <c r="M41" s="53">
        <v>2.5259999999999998</v>
      </c>
      <c r="N41" s="53">
        <v>6.13</v>
      </c>
      <c r="O41" s="53">
        <v>2.5259999999999998</v>
      </c>
      <c r="P41" s="53">
        <v>5.68</v>
      </c>
      <c r="Q41" s="53">
        <v>2.5259999999999998</v>
      </c>
      <c r="R41" s="53">
        <v>5.63</v>
      </c>
      <c r="S41" s="53">
        <v>2.5259999999999998</v>
      </c>
      <c r="T41" s="53">
        <v>5.63</v>
      </c>
      <c r="U41" s="53">
        <v>2.5259999999999998</v>
      </c>
      <c r="V41" s="53">
        <v>6.15</v>
      </c>
      <c r="W41" s="53">
        <v>2.5259999999999998</v>
      </c>
      <c r="X41" s="53">
        <v>6.18</v>
      </c>
      <c r="Y41" s="53">
        <v>2.5259999999999998</v>
      </c>
      <c r="Z41" s="53">
        <v>6.32</v>
      </c>
      <c r="AA41" s="53">
        <v>2.5259999999999998</v>
      </c>
      <c r="AB41" s="53">
        <v>5.55</v>
      </c>
      <c r="AC41" s="53">
        <v>2.5259999999999998</v>
      </c>
      <c r="AD41" s="53">
        <v>5.38</v>
      </c>
      <c r="AE41" s="53">
        <v>2.5259999999999998</v>
      </c>
      <c r="AF41" s="53">
        <v>5.2</v>
      </c>
    </row>
    <row r="42" spans="1:32" ht="15.75" customHeight="1">
      <c r="A42" s="53">
        <v>3.2629999999999999</v>
      </c>
      <c r="B42" s="53">
        <v>7.38</v>
      </c>
      <c r="C42" s="53">
        <v>3.2629999999999999</v>
      </c>
      <c r="D42" s="53">
        <v>7.35</v>
      </c>
      <c r="E42" s="53">
        <v>3.2629999999999999</v>
      </c>
      <c r="F42" s="53">
        <v>7.82</v>
      </c>
      <c r="G42" s="53">
        <v>3.2629999999999999</v>
      </c>
      <c r="H42" s="53">
        <v>9.1300000000000008</v>
      </c>
      <c r="I42" s="53">
        <v>3.2629999999999999</v>
      </c>
      <c r="J42" s="53">
        <v>11.25</v>
      </c>
      <c r="K42" s="53">
        <v>3.2629999999999999</v>
      </c>
      <c r="L42" s="53">
        <v>9.58</v>
      </c>
      <c r="M42" s="53">
        <v>3.2629999999999999</v>
      </c>
      <c r="N42" s="53">
        <v>7.77</v>
      </c>
      <c r="O42" s="53">
        <v>3.2629999999999999</v>
      </c>
      <c r="P42" s="53">
        <v>7.48</v>
      </c>
      <c r="Q42" s="53">
        <v>3.2629999999999999</v>
      </c>
      <c r="R42" s="53">
        <v>7.5</v>
      </c>
      <c r="S42" s="53">
        <v>3.2629999999999999</v>
      </c>
      <c r="T42" s="53">
        <v>7.7</v>
      </c>
      <c r="U42" s="53">
        <v>3.2629999999999999</v>
      </c>
      <c r="V42" s="53">
        <v>7.93</v>
      </c>
      <c r="W42" s="53">
        <v>3.2629999999999999</v>
      </c>
      <c r="X42" s="53">
        <v>8.15</v>
      </c>
      <c r="Y42" s="53">
        <v>3.2629999999999999</v>
      </c>
      <c r="Z42" s="53">
        <v>8.2799999999999994</v>
      </c>
      <c r="AA42" s="53">
        <v>3.2629999999999999</v>
      </c>
      <c r="AB42" s="53">
        <v>7.68</v>
      </c>
      <c r="AC42" s="53">
        <v>3.2629999999999999</v>
      </c>
      <c r="AD42" s="53">
        <v>7.4</v>
      </c>
      <c r="AE42" s="53">
        <v>3.2629999999999999</v>
      </c>
      <c r="AF42" s="53">
        <v>7.35</v>
      </c>
    </row>
    <row r="43" spans="1:32" ht="15.75" customHeight="1">
      <c r="A43" s="53">
        <v>4.3209999999999997</v>
      </c>
      <c r="B43" s="53">
        <v>8.58</v>
      </c>
      <c r="C43" s="53">
        <v>4.3209999999999997</v>
      </c>
      <c r="D43" s="53">
        <v>8.5</v>
      </c>
      <c r="E43" s="53">
        <v>4.3209999999999997</v>
      </c>
      <c r="F43" s="53">
        <v>9.15</v>
      </c>
      <c r="G43" s="53">
        <v>4.3209999999999997</v>
      </c>
      <c r="H43" s="53">
        <v>10.4</v>
      </c>
      <c r="I43" s="53">
        <v>4.3209999999999997</v>
      </c>
      <c r="J43" s="53">
        <v>12.28</v>
      </c>
      <c r="K43" s="53">
        <v>4.3209999999999997</v>
      </c>
      <c r="L43" s="53">
        <v>10.77</v>
      </c>
      <c r="M43" s="53">
        <v>4.3209999999999997</v>
      </c>
      <c r="N43" s="53">
        <v>8.65</v>
      </c>
      <c r="O43" s="53">
        <v>4.3209999999999997</v>
      </c>
      <c r="P43" s="53">
        <v>8.4</v>
      </c>
      <c r="Q43" s="53">
        <v>4.3209999999999997</v>
      </c>
      <c r="R43" s="53">
        <v>8.6300000000000008</v>
      </c>
      <c r="S43" s="53">
        <v>4.3259999999999996</v>
      </c>
      <c r="T43" s="53">
        <v>8.6999999999999993</v>
      </c>
      <c r="U43" s="53">
        <v>4.3209999999999997</v>
      </c>
      <c r="V43" s="53">
        <v>8.9499999999999993</v>
      </c>
      <c r="W43" s="53">
        <v>4.3259999999999996</v>
      </c>
      <c r="X43" s="53">
        <v>9.18</v>
      </c>
      <c r="Y43" s="53">
        <v>4.3259999999999996</v>
      </c>
      <c r="Z43" s="53">
        <v>9.2799999999999994</v>
      </c>
      <c r="AA43" s="53">
        <v>4.3259999999999996</v>
      </c>
      <c r="AB43" s="53">
        <v>8.6999999999999993</v>
      </c>
      <c r="AC43" s="53">
        <v>4.3259999999999996</v>
      </c>
      <c r="AD43" s="53">
        <v>8.3000000000000007</v>
      </c>
      <c r="AE43" s="53">
        <v>4.3259999999999996</v>
      </c>
      <c r="AF43" s="53">
        <v>8.23</v>
      </c>
    </row>
    <row r="44" spans="1:32" ht="15.75" customHeight="1">
      <c r="A44" s="53">
        <v>4.5869999999999997</v>
      </c>
      <c r="B44" s="53">
        <v>7.12</v>
      </c>
      <c r="C44" s="53">
        <v>4.5869999999999997</v>
      </c>
      <c r="D44" s="53">
        <v>7.37</v>
      </c>
      <c r="E44" s="53">
        <v>4.5869999999999997</v>
      </c>
      <c r="F44" s="53">
        <v>7.87</v>
      </c>
      <c r="G44" s="53">
        <v>4.5869999999999997</v>
      </c>
      <c r="H44" s="53">
        <v>9.17</v>
      </c>
      <c r="I44" s="53">
        <v>4.5869999999999997</v>
      </c>
      <c r="J44" s="53">
        <v>10.25</v>
      </c>
      <c r="K44" s="53">
        <v>4.5869999999999997</v>
      </c>
      <c r="L44" s="53">
        <v>10.57</v>
      </c>
      <c r="M44" s="53">
        <v>4.5869999999999997</v>
      </c>
      <c r="N44" s="53">
        <v>7.47</v>
      </c>
      <c r="O44" s="53">
        <v>4.5869999999999997</v>
      </c>
      <c r="P44" s="53">
        <v>7.15</v>
      </c>
      <c r="Q44" s="53">
        <v>4.5869999999999997</v>
      </c>
      <c r="R44" s="53">
        <v>7.45</v>
      </c>
      <c r="S44" s="53">
        <v>4.5869999999999997</v>
      </c>
      <c r="T44" s="53">
        <v>7.55</v>
      </c>
      <c r="U44" s="53">
        <v>4.5869999999999997</v>
      </c>
      <c r="V44" s="53">
        <v>7.82</v>
      </c>
      <c r="W44" s="53">
        <v>4.5869999999999997</v>
      </c>
      <c r="X44" s="53">
        <v>7.68</v>
      </c>
      <c r="Y44" s="53">
        <v>4.5869999999999997</v>
      </c>
      <c r="Z44" s="53">
        <v>7.6</v>
      </c>
      <c r="AA44" s="53">
        <v>4.5869999999999997</v>
      </c>
      <c r="AB44" s="53">
        <v>7.4</v>
      </c>
      <c r="AC44" s="53">
        <v>4.5869999999999997</v>
      </c>
      <c r="AD44" s="53">
        <v>7.07</v>
      </c>
      <c r="AE44" s="53">
        <v>4.5869999999999997</v>
      </c>
      <c r="AF44" s="53">
        <v>7</v>
      </c>
    </row>
    <row r="45" spans="1:32" ht="15.75" customHeight="1">
      <c r="A45" s="53">
        <v>4.9690000000000003</v>
      </c>
      <c r="B45" s="53">
        <v>7.6</v>
      </c>
      <c r="C45" s="53">
        <v>4.9690000000000003</v>
      </c>
      <c r="D45" s="53">
        <v>7.85</v>
      </c>
      <c r="E45" s="53">
        <v>4.9690000000000003</v>
      </c>
      <c r="F45" s="53">
        <v>8.32</v>
      </c>
      <c r="G45" s="53">
        <v>4.9690000000000003</v>
      </c>
      <c r="H45" s="53">
        <v>9.6199999999999992</v>
      </c>
      <c r="I45" s="53">
        <v>4.9690000000000003</v>
      </c>
      <c r="J45" s="53">
        <v>10.73</v>
      </c>
      <c r="K45" s="53">
        <v>4.9690000000000003</v>
      </c>
      <c r="L45" s="53">
        <v>11.05</v>
      </c>
      <c r="M45" s="53">
        <v>4.9690000000000003</v>
      </c>
      <c r="N45" s="53">
        <v>7.82</v>
      </c>
      <c r="O45" s="53">
        <v>4.9690000000000003</v>
      </c>
      <c r="P45" s="53">
        <v>7.53</v>
      </c>
      <c r="Q45" s="53">
        <v>4.9690000000000003</v>
      </c>
      <c r="R45" s="53">
        <v>8.02</v>
      </c>
      <c r="S45" s="53">
        <v>4.9690000000000003</v>
      </c>
      <c r="T45" s="53">
        <v>8.1</v>
      </c>
      <c r="U45" s="53">
        <v>4.9690000000000003</v>
      </c>
      <c r="V45" s="53">
        <v>8.3000000000000007</v>
      </c>
      <c r="W45" s="53">
        <v>4.9690000000000003</v>
      </c>
      <c r="X45" s="53">
        <v>8.0500000000000007</v>
      </c>
      <c r="Y45" s="53">
        <v>4.9690000000000003</v>
      </c>
      <c r="Z45" s="53">
        <v>7.98</v>
      </c>
      <c r="AA45" s="53">
        <v>4.9690000000000003</v>
      </c>
      <c r="AB45" s="53">
        <v>7.85</v>
      </c>
      <c r="AC45" s="53">
        <v>4.9690000000000003</v>
      </c>
      <c r="AD45" s="53">
        <v>7.72</v>
      </c>
      <c r="AE45" s="53">
        <v>4.9690000000000003</v>
      </c>
      <c r="AF45" s="53">
        <v>7.45</v>
      </c>
    </row>
    <row r="46" spans="1:32" ht="15.75" customHeight="1">
      <c r="A46" s="53">
        <v>5.88</v>
      </c>
      <c r="B46" s="53">
        <v>9.6199999999999992</v>
      </c>
      <c r="C46" s="53">
        <v>5.88</v>
      </c>
      <c r="D46" s="53">
        <v>9.85</v>
      </c>
      <c r="E46" s="53">
        <v>5.88</v>
      </c>
      <c r="F46" s="53">
        <v>10.27</v>
      </c>
      <c r="G46" s="53">
        <v>5.88</v>
      </c>
      <c r="H46" s="53">
        <v>11.63</v>
      </c>
      <c r="I46" s="53">
        <v>5.88</v>
      </c>
      <c r="J46" s="53">
        <v>12.77</v>
      </c>
      <c r="K46" s="53">
        <v>5.9459999999999997</v>
      </c>
      <c r="L46" s="53">
        <v>12.85</v>
      </c>
      <c r="M46" s="53">
        <v>5.88</v>
      </c>
      <c r="N46" s="53">
        <v>9.82</v>
      </c>
      <c r="O46" s="53">
        <v>5.88</v>
      </c>
      <c r="P46" s="53">
        <v>9.57</v>
      </c>
      <c r="Q46" s="53">
        <v>5.88</v>
      </c>
      <c r="R46" s="53">
        <v>10.02</v>
      </c>
      <c r="S46" s="53">
        <v>5.88</v>
      </c>
      <c r="T46" s="53">
        <v>10.050000000000001</v>
      </c>
      <c r="U46" s="53">
        <v>5.88</v>
      </c>
      <c r="V46" s="53">
        <v>10.25</v>
      </c>
      <c r="W46" s="53">
        <v>5.88</v>
      </c>
      <c r="X46" s="53">
        <v>10.02</v>
      </c>
      <c r="Y46" s="53">
        <v>5.88</v>
      </c>
      <c r="Z46" s="53">
        <v>9.9700000000000006</v>
      </c>
      <c r="AA46" s="53">
        <v>5.88</v>
      </c>
      <c r="AB46" s="53">
        <v>9.8699999999999992</v>
      </c>
      <c r="AC46" s="53">
        <v>5.88</v>
      </c>
      <c r="AD46" s="53">
        <v>9.7200000000000006</v>
      </c>
      <c r="AE46" s="53">
        <v>5.88</v>
      </c>
      <c r="AF46" s="53">
        <v>9.4499999999999993</v>
      </c>
    </row>
    <row r="47" spans="1:32" ht="15.75" customHeight="1">
      <c r="A47" s="53">
        <v>5.3460000000000001</v>
      </c>
      <c r="B47" s="53">
        <v>8.6</v>
      </c>
      <c r="C47" s="53">
        <v>5.3460000000000001</v>
      </c>
      <c r="D47" s="53">
        <v>8.75</v>
      </c>
      <c r="E47" s="53">
        <v>5.3460000000000001</v>
      </c>
      <c r="F47" s="53">
        <v>9.15</v>
      </c>
      <c r="G47" s="53">
        <v>5.3460000000000001</v>
      </c>
      <c r="H47" s="53">
        <v>10.53</v>
      </c>
      <c r="I47" s="53">
        <v>5.3460000000000001</v>
      </c>
      <c r="J47" s="53">
        <v>11.72</v>
      </c>
      <c r="K47" s="53">
        <v>5.4119999999999999</v>
      </c>
      <c r="L47" s="53">
        <v>11.73</v>
      </c>
      <c r="M47" s="53">
        <v>5.3460000000000001</v>
      </c>
      <c r="N47" s="53">
        <v>8.68</v>
      </c>
      <c r="O47" s="53">
        <v>5.3460000000000001</v>
      </c>
      <c r="P47" s="53">
        <v>8.5299999999999994</v>
      </c>
      <c r="Q47" s="53">
        <v>5.3460000000000001</v>
      </c>
      <c r="R47" s="53">
        <v>8.7799999999999994</v>
      </c>
      <c r="S47" s="53">
        <v>5.3460000000000001</v>
      </c>
      <c r="T47" s="53">
        <v>9.0299999999999994</v>
      </c>
      <c r="U47" s="53">
        <v>5.3460000000000001</v>
      </c>
      <c r="V47" s="53">
        <v>9.15</v>
      </c>
      <c r="W47" s="53">
        <v>5.3460000000000001</v>
      </c>
      <c r="X47" s="53">
        <v>9.02</v>
      </c>
      <c r="Y47" s="53">
        <v>5.3460000000000001</v>
      </c>
      <c r="Z47" s="53">
        <v>8.98</v>
      </c>
      <c r="AA47" s="53">
        <v>5.3460000000000001</v>
      </c>
      <c r="AB47" s="53">
        <v>8.82</v>
      </c>
      <c r="AC47" s="53">
        <v>5.3460000000000001</v>
      </c>
      <c r="AD47" s="53">
        <v>8.5299999999999994</v>
      </c>
      <c r="AE47" s="53">
        <v>5.3460000000000001</v>
      </c>
      <c r="AF47" s="53">
        <v>8.42</v>
      </c>
    </row>
    <row r="48" spans="1:32" ht="15.75" customHeight="1">
      <c r="A48" s="53">
        <v>4.6959999999999997</v>
      </c>
      <c r="B48" s="53">
        <v>9.18</v>
      </c>
      <c r="C48" s="53">
        <v>4.6959999999999997</v>
      </c>
      <c r="D48" s="53">
        <v>9.1199999999999992</v>
      </c>
      <c r="E48" s="53">
        <v>4.6959999999999997</v>
      </c>
      <c r="F48" s="53">
        <v>9.7799999999999994</v>
      </c>
      <c r="G48" s="53">
        <v>4.6959999999999997</v>
      </c>
      <c r="H48" s="53">
        <v>10.98</v>
      </c>
      <c r="I48" s="53">
        <v>4.6959999999999997</v>
      </c>
      <c r="J48" s="53">
        <v>13</v>
      </c>
      <c r="K48" s="53">
        <v>4.6959999999999997</v>
      </c>
      <c r="L48" s="53">
        <v>11.38</v>
      </c>
      <c r="M48" s="53">
        <v>4.6959999999999997</v>
      </c>
      <c r="N48" s="53">
        <v>9.3800000000000008</v>
      </c>
      <c r="O48" s="53">
        <v>4.6959999999999997</v>
      </c>
      <c r="P48" s="53">
        <v>9.02</v>
      </c>
      <c r="Q48" s="53">
        <v>4.6959999999999997</v>
      </c>
      <c r="R48" s="53">
        <v>9.32</v>
      </c>
      <c r="S48" s="53">
        <v>4.6959999999999997</v>
      </c>
      <c r="T48" s="53">
        <v>9.42</v>
      </c>
      <c r="U48" s="53">
        <v>4.6959999999999997</v>
      </c>
      <c r="V48" s="53">
        <v>9.7200000000000006</v>
      </c>
      <c r="W48" s="53">
        <v>4.6959999999999997</v>
      </c>
      <c r="X48" s="53">
        <v>9.77</v>
      </c>
      <c r="Y48" s="53">
        <v>4.6959999999999997</v>
      </c>
      <c r="Z48" s="53">
        <v>9.83</v>
      </c>
      <c r="AA48" s="53">
        <v>4.6959999999999997</v>
      </c>
      <c r="AB48" s="53">
        <v>9.5</v>
      </c>
      <c r="AC48" s="53">
        <v>4.6959999999999997</v>
      </c>
      <c r="AD48" s="53">
        <v>8.9</v>
      </c>
      <c r="AE48" s="53">
        <v>4.6959999999999997</v>
      </c>
      <c r="AF48" s="53">
        <v>8.9499999999999993</v>
      </c>
    </row>
    <row r="49" spans="1:32" ht="15.75" customHeight="1">
      <c r="A49" s="53">
        <v>3.6469999999999998</v>
      </c>
      <c r="B49" s="53">
        <v>6.88</v>
      </c>
      <c r="C49" s="53">
        <v>3.6469999999999998</v>
      </c>
      <c r="D49" s="53">
        <v>6.83</v>
      </c>
      <c r="E49" s="53">
        <v>3.6469999999999998</v>
      </c>
      <c r="F49" s="53">
        <v>7.52</v>
      </c>
      <c r="G49" s="53">
        <v>3.6469999999999998</v>
      </c>
      <c r="H49" s="53">
        <v>8.7200000000000006</v>
      </c>
      <c r="I49" s="53">
        <v>3.6469999999999998</v>
      </c>
      <c r="J49" s="53">
        <v>10.78</v>
      </c>
      <c r="K49" s="53">
        <v>3.6469999999999998</v>
      </c>
      <c r="L49" s="53">
        <v>9.08</v>
      </c>
      <c r="M49" s="53">
        <v>3.6469999999999998</v>
      </c>
      <c r="N49" s="53">
        <v>7</v>
      </c>
      <c r="O49" s="53">
        <v>3.6469999999999998</v>
      </c>
      <c r="P49" s="53">
        <v>6.78</v>
      </c>
      <c r="Q49" s="53">
        <v>3.6469999999999998</v>
      </c>
      <c r="R49" s="53">
        <v>7.03</v>
      </c>
      <c r="S49" s="53">
        <v>3.6469999999999998</v>
      </c>
      <c r="T49" s="53">
        <v>7.08</v>
      </c>
      <c r="U49" s="53">
        <v>3.6469999999999998</v>
      </c>
      <c r="V49" s="53">
        <v>7.38</v>
      </c>
      <c r="W49" s="53">
        <v>3.6469999999999998</v>
      </c>
      <c r="X49" s="53">
        <v>7.53</v>
      </c>
      <c r="Y49" s="53">
        <v>3.6469999999999998</v>
      </c>
      <c r="Z49" s="53">
        <v>7.63</v>
      </c>
      <c r="AA49" s="53">
        <v>3.6469999999999998</v>
      </c>
      <c r="AB49" s="53">
        <v>7.2</v>
      </c>
      <c r="AC49" s="53">
        <v>3.6469999999999998</v>
      </c>
      <c r="AD49" s="53">
        <v>6.68</v>
      </c>
      <c r="AE49" s="53">
        <v>3.6469999999999998</v>
      </c>
      <c r="AF49" s="53">
        <v>6.58</v>
      </c>
    </row>
    <row r="50" spans="1:32" ht="15.75" customHeight="1">
      <c r="A50" s="53">
        <v>3.3380000000000001</v>
      </c>
      <c r="B50" s="53">
        <v>6.6</v>
      </c>
      <c r="C50" s="53">
        <v>3.3380000000000001</v>
      </c>
      <c r="D50" s="53">
        <v>6.52</v>
      </c>
      <c r="E50" s="53">
        <v>3.3380000000000001</v>
      </c>
      <c r="F50" s="53">
        <v>7.1</v>
      </c>
      <c r="G50" s="53">
        <v>3.3380000000000001</v>
      </c>
      <c r="H50" s="53">
        <v>8.3800000000000008</v>
      </c>
      <c r="I50" s="53">
        <v>3.3380000000000001</v>
      </c>
      <c r="J50" s="53">
        <v>10.25</v>
      </c>
      <c r="K50" s="53">
        <v>3.3380000000000001</v>
      </c>
      <c r="L50" s="53">
        <v>8.7799999999999994</v>
      </c>
      <c r="M50" s="53">
        <v>3.3380000000000001</v>
      </c>
      <c r="N50" s="53">
        <v>6.77</v>
      </c>
      <c r="O50" s="53">
        <v>3.3380000000000001</v>
      </c>
      <c r="P50" s="53">
        <v>6.58</v>
      </c>
      <c r="Q50" s="53">
        <v>3.3380000000000001</v>
      </c>
      <c r="R50" s="53">
        <v>6.75</v>
      </c>
      <c r="S50" s="53">
        <v>3.3380000000000001</v>
      </c>
      <c r="T50" s="53">
        <v>6.78</v>
      </c>
      <c r="U50" s="53">
        <v>3.3380000000000001</v>
      </c>
      <c r="V50" s="53">
        <v>7.12</v>
      </c>
      <c r="W50" s="53">
        <v>3.3380000000000001</v>
      </c>
      <c r="X50" s="53">
        <v>7.3</v>
      </c>
      <c r="Y50" s="53">
        <v>3.3380000000000001</v>
      </c>
      <c r="Z50" s="53">
        <v>7.42</v>
      </c>
      <c r="AA50" s="53">
        <v>3.3380000000000001</v>
      </c>
      <c r="AB50" s="53">
        <v>6.92</v>
      </c>
      <c r="AC50" s="53">
        <v>3.3380000000000001</v>
      </c>
      <c r="AD50" s="53">
        <v>6.55</v>
      </c>
      <c r="AE50" s="53">
        <v>3.3380000000000001</v>
      </c>
      <c r="AF50" s="53">
        <v>6.42</v>
      </c>
    </row>
    <row r="51" spans="1:32" ht="15.75" customHeight="1">
      <c r="A51" s="53">
        <v>2.738</v>
      </c>
      <c r="B51" s="53">
        <v>5.55</v>
      </c>
      <c r="C51" s="53">
        <v>2.738</v>
      </c>
      <c r="D51" s="53">
        <v>5.52</v>
      </c>
      <c r="E51" s="53">
        <v>2.738</v>
      </c>
      <c r="F51" s="53">
        <v>6.15</v>
      </c>
      <c r="G51" s="53">
        <v>2.738</v>
      </c>
      <c r="H51" s="53">
        <v>7.43</v>
      </c>
      <c r="I51" s="53">
        <v>2.738</v>
      </c>
      <c r="J51" s="53">
        <v>9.4</v>
      </c>
      <c r="K51" s="53">
        <v>2.738</v>
      </c>
      <c r="L51" s="53">
        <v>7.95</v>
      </c>
      <c r="M51" s="53">
        <v>2.738</v>
      </c>
      <c r="N51" s="53">
        <v>5.8</v>
      </c>
      <c r="O51" s="53">
        <v>2.738</v>
      </c>
      <c r="P51" s="53">
        <v>5.6</v>
      </c>
      <c r="Q51" s="53">
        <v>2.738</v>
      </c>
      <c r="R51" s="53">
        <v>5.77</v>
      </c>
      <c r="S51" s="53">
        <v>2.738</v>
      </c>
      <c r="T51" s="53">
        <v>5.68</v>
      </c>
      <c r="U51" s="53">
        <v>2.738</v>
      </c>
      <c r="V51" s="53">
        <v>6.15</v>
      </c>
      <c r="W51" s="53">
        <v>2.738</v>
      </c>
      <c r="X51" s="53">
        <v>6.28</v>
      </c>
      <c r="Y51" s="53">
        <v>2.738</v>
      </c>
      <c r="Z51" s="53">
        <v>6.43</v>
      </c>
      <c r="AA51" s="53">
        <v>2.738</v>
      </c>
      <c r="AB51" s="53">
        <v>5.92</v>
      </c>
      <c r="AC51" s="53">
        <v>2.738</v>
      </c>
      <c r="AD51" s="53">
        <v>5.55</v>
      </c>
      <c r="AE51" s="53">
        <v>2.738</v>
      </c>
      <c r="AF51" s="53">
        <v>5.28</v>
      </c>
    </row>
    <row r="52" spans="1:32" ht="15.75" customHeight="1">
      <c r="A52" s="53">
        <v>3.734</v>
      </c>
      <c r="B52" s="53">
        <v>7.53</v>
      </c>
      <c r="C52" s="53">
        <v>3.734</v>
      </c>
      <c r="D52" s="53">
        <v>7.45</v>
      </c>
      <c r="E52" s="53">
        <v>3.734</v>
      </c>
      <c r="F52" s="53">
        <v>8.0299999999999994</v>
      </c>
      <c r="G52" s="53">
        <v>3.734</v>
      </c>
      <c r="H52" s="53">
        <v>9.5299999999999994</v>
      </c>
      <c r="I52" s="53">
        <v>3.734</v>
      </c>
      <c r="J52" s="53">
        <v>11.18</v>
      </c>
      <c r="K52" s="53">
        <v>3.734</v>
      </c>
      <c r="L52" s="53">
        <v>9.6999999999999993</v>
      </c>
      <c r="M52" s="53">
        <v>3.734</v>
      </c>
      <c r="N52" s="53">
        <v>7.57</v>
      </c>
      <c r="O52" s="53">
        <v>3.734</v>
      </c>
      <c r="P52" s="53">
        <v>7.43</v>
      </c>
      <c r="Q52" s="53">
        <v>3.734</v>
      </c>
      <c r="R52" s="53">
        <v>7.57</v>
      </c>
      <c r="S52" s="53">
        <v>3.734</v>
      </c>
      <c r="T52" s="53">
        <v>7.48</v>
      </c>
      <c r="U52" s="53">
        <v>3.734</v>
      </c>
      <c r="V52" s="53">
        <v>7.93</v>
      </c>
      <c r="W52" s="53">
        <v>3.734</v>
      </c>
      <c r="X52" s="53">
        <v>8.0299999999999994</v>
      </c>
      <c r="Y52" s="53">
        <v>3.734</v>
      </c>
      <c r="Z52" s="53">
        <v>8.23</v>
      </c>
      <c r="AA52" s="53">
        <v>3.734</v>
      </c>
      <c r="AB52" s="53">
        <v>7.67</v>
      </c>
      <c r="AC52" s="53">
        <v>3.734</v>
      </c>
      <c r="AD52" s="53">
        <v>7.27</v>
      </c>
      <c r="AE52" s="53">
        <v>3.734</v>
      </c>
      <c r="AF52" s="53">
        <v>7.18</v>
      </c>
    </row>
    <row r="53" spans="1:32" ht="15.75" customHeight="1">
      <c r="A53" s="53">
        <v>4.1680000000000001</v>
      </c>
      <c r="B53" s="53">
        <v>8.0500000000000007</v>
      </c>
      <c r="C53" s="53">
        <v>4.1680000000000001</v>
      </c>
      <c r="D53" s="53">
        <v>7.97</v>
      </c>
      <c r="E53" s="53">
        <v>4.1680000000000001</v>
      </c>
      <c r="F53" s="53">
        <v>8.75</v>
      </c>
      <c r="G53" s="53">
        <v>4.1680000000000001</v>
      </c>
      <c r="H53" s="53">
        <v>10.1</v>
      </c>
      <c r="I53" s="53">
        <v>4.1680000000000001</v>
      </c>
      <c r="J53" s="53">
        <v>11.92</v>
      </c>
      <c r="K53" s="53">
        <v>4.1680000000000001</v>
      </c>
      <c r="L53" s="53">
        <v>10.18</v>
      </c>
      <c r="M53" s="53">
        <v>4.1680000000000001</v>
      </c>
      <c r="N53" s="53">
        <v>8.02</v>
      </c>
      <c r="O53" s="53">
        <v>4.1680000000000001</v>
      </c>
      <c r="P53" s="53">
        <v>7.93</v>
      </c>
      <c r="Q53" s="53">
        <v>4.1680000000000001</v>
      </c>
      <c r="R53" s="53">
        <v>8.02</v>
      </c>
      <c r="S53" s="53">
        <v>4.1680000000000001</v>
      </c>
      <c r="T53" s="53">
        <v>7.97</v>
      </c>
      <c r="U53" s="53">
        <v>4.1680000000000001</v>
      </c>
      <c r="V53" s="53">
        <v>8.4499999999999993</v>
      </c>
      <c r="W53" s="53">
        <v>4.1680000000000001</v>
      </c>
      <c r="X53" s="53">
        <v>8.5500000000000007</v>
      </c>
      <c r="Y53" s="53">
        <v>4.1680000000000001</v>
      </c>
      <c r="Z53" s="53">
        <v>8.77</v>
      </c>
      <c r="AA53" s="53">
        <v>4.1680000000000001</v>
      </c>
      <c r="AB53" s="53">
        <v>8.08</v>
      </c>
      <c r="AC53" s="53">
        <v>4.1680000000000001</v>
      </c>
      <c r="AD53" s="53">
        <v>7.7</v>
      </c>
      <c r="AE53" s="53">
        <v>4.1680000000000001</v>
      </c>
      <c r="AF53" s="53">
        <v>7.57</v>
      </c>
    </row>
    <row r="54" spans="1:32" ht="15.75" customHeight="1">
      <c r="A54" s="53">
        <v>4.7089999999999996</v>
      </c>
      <c r="B54" s="53">
        <v>9</v>
      </c>
      <c r="C54" s="53">
        <v>4.7089999999999996</v>
      </c>
      <c r="D54" s="53">
        <v>8.8800000000000008</v>
      </c>
      <c r="E54" s="53">
        <v>4.7089999999999996</v>
      </c>
      <c r="F54" s="53">
        <v>9.68</v>
      </c>
      <c r="G54" s="53">
        <v>4.7089999999999996</v>
      </c>
      <c r="H54" s="53">
        <v>10.92</v>
      </c>
      <c r="I54" s="53">
        <v>4.7089999999999996</v>
      </c>
      <c r="J54" s="53">
        <v>12.88</v>
      </c>
      <c r="K54" s="53">
        <v>4.7089999999999996</v>
      </c>
      <c r="L54" s="53">
        <v>11.15</v>
      </c>
      <c r="M54" s="53">
        <v>4.7089999999999996</v>
      </c>
      <c r="N54" s="53">
        <v>8.9700000000000006</v>
      </c>
      <c r="O54" s="53">
        <v>4.7089999999999996</v>
      </c>
      <c r="P54" s="53">
        <v>8.8699999999999992</v>
      </c>
      <c r="Q54" s="53">
        <v>4.7089999999999996</v>
      </c>
      <c r="R54" s="53">
        <v>8.92</v>
      </c>
      <c r="S54" s="53">
        <v>4.7089999999999996</v>
      </c>
      <c r="T54" s="53">
        <v>8.8800000000000008</v>
      </c>
      <c r="U54" s="53">
        <v>4.7089999999999996</v>
      </c>
      <c r="V54" s="53">
        <v>9.3699999999999992</v>
      </c>
      <c r="W54" s="53">
        <v>4.7089999999999996</v>
      </c>
      <c r="X54" s="53">
        <v>9.48</v>
      </c>
      <c r="Y54" s="53">
        <v>4.7089999999999996</v>
      </c>
      <c r="Z54" s="53">
        <v>9.73</v>
      </c>
      <c r="AA54" s="53">
        <v>4.7089999999999996</v>
      </c>
      <c r="AB54" s="53">
        <v>9.07</v>
      </c>
      <c r="AC54" s="53">
        <v>4.7089999999999996</v>
      </c>
      <c r="AD54" s="53">
        <v>8.6199999999999992</v>
      </c>
      <c r="AE54" s="53">
        <v>4.7089999999999996</v>
      </c>
      <c r="AF54" s="53">
        <v>8.5299999999999994</v>
      </c>
    </row>
    <row r="55" spans="1:32" ht="15.75" customHeight="1">
      <c r="A55" s="53">
        <v>5.1289999999999996</v>
      </c>
      <c r="B55" s="53">
        <v>10.15</v>
      </c>
      <c r="C55" s="53">
        <v>5.1289999999999996</v>
      </c>
      <c r="D55" s="53">
        <v>10.08</v>
      </c>
      <c r="E55" s="53">
        <v>5.1289999999999996</v>
      </c>
      <c r="F55" s="53">
        <v>10.68</v>
      </c>
      <c r="G55" s="53">
        <v>5.1289999999999996</v>
      </c>
      <c r="H55" s="53">
        <v>11.87</v>
      </c>
      <c r="I55" s="53">
        <v>5.1289999999999996</v>
      </c>
      <c r="J55" s="53">
        <v>13.73</v>
      </c>
      <c r="K55" s="53">
        <v>5.1289999999999996</v>
      </c>
      <c r="L55" s="53">
        <v>12.03</v>
      </c>
      <c r="M55" s="53">
        <v>5.1289999999999996</v>
      </c>
      <c r="N55" s="53">
        <v>9.92</v>
      </c>
      <c r="O55" s="53">
        <v>5.1289999999999996</v>
      </c>
      <c r="P55" s="53">
        <v>9.9</v>
      </c>
      <c r="Q55" s="53">
        <v>5.1289999999999996</v>
      </c>
      <c r="R55" s="53">
        <v>10.02</v>
      </c>
      <c r="S55" s="53">
        <v>5.1289999999999996</v>
      </c>
      <c r="T55" s="53">
        <v>9.93</v>
      </c>
      <c r="U55" s="53">
        <v>5.1289999999999996</v>
      </c>
      <c r="V55" s="53">
        <v>10.38</v>
      </c>
      <c r="W55" s="53">
        <v>5.1289999999999996</v>
      </c>
      <c r="X55" s="53">
        <v>10.47</v>
      </c>
      <c r="Y55" s="53">
        <v>5.1289999999999996</v>
      </c>
      <c r="Z55" s="53">
        <v>10.73</v>
      </c>
      <c r="AA55" s="53">
        <v>5.1289999999999996</v>
      </c>
      <c r="AB55" s="53">
        <v>10.130000000000001</v>
      </c>
      <c r="AC55" s="53">
        <v>5.1289999999999996</v>
      </c>
      <c r="AD55" s="53">
        <v>9.68</v>
      </c>
      <c r="AE55" s="53">
        <v>5.1289999999999996</v>
      </c>
      <c r="AF55" s="53">
        <v>9.6</v>
      </c>
    </row>
    <row r="56" spans="1:32" ht="15.75" customHeight="1">
      <c r="A56" s="53">
        <v>7.5579999999999998</v>
      </c>
      <c r="B56" s="53">
        <v>14.23</v>
      </c>
      <c r="C56" s="53">
        <v>7.5579999999999998</v>
      </c>
      <c r="D56" s="53">
        <v>13.63</v>
      </c>
      <c r="E56" s="53">
        <v>7.5579999999999998</v>
      </c>
      <c r="F56" s="53">
        <v>14.58</v>
      </c>
      <c r="G56" s="53">
        <v>7.5579999999999998</v>
      </c>
      <c r="H56" s="53">
        <v>15.95</v>
      </c>
      <c r="I56" s="53">
        <v>7.5579999999999998</v>
      </c>
      <c r="J56" s="53">
        <v>17.7</v>
      </c>
      <c r="K56" s="53">
        <v>7.5579999999999998</v>
      </c>
      <c r="L56" s="53">
        <v>15.78</v>
      </c>
      <c r="M56" s="53">
        <v>7.5579999999999998</v>
      </c>
      <c r="N56" s="53">
        <v>13.67</v>
      </c>
      <c r="O56" s="53">
        <v>7.5579999999999998</v>
      </c>
      <c r="P56" s="53">
        <v>13.65</v>
      </c>
      <c r="Q56" s="53">
        <v>7.5579999999999998</v>
      </c>
      <c r="R56" s="53">
        <v>13.63</v>
      </c>
      <c r="S56" s="53">
        <v>7.5579999999999998</v>
      </c>
      <c r="T56" s="53">
        <v>13.6</v>
      </c>
      <c r="U56" s="53">
        <v>7.5579999999999998</v>
      </c>
      <c r="V56" s="53">
        <v>14.2</v>
      </c>
      <c r="W56" s="53">
        <v>7.5579999999999998</v>
      </c>
      <c r="X56" s="53">
        <v>14.22</v>
      </c>
      <c r="Y56" s="53">
        <v>7.5579999999999998</v>
      </c>
      <c r="Z56" s="53">
        <v>14.55</v>
      </c>
      <c r="AA56" s="53">
        <v>7.5579999999999998</v>
      </c>
      <c r="AB56" s="53">
        <v>13.78</v>
      </c>
      <c r="AC56" s="53">
        <v>7.5579999999999998</v>
      </c>
      <c r="AD56" s="53">
        <v>13.48</v>
      </c>
      <c r="AE56" s="53">
        <v>7.5579999999999998</v>
      </c>
      <c r="AF56" s="53">
        <v>13.18</v>
      </c>
    </row>
    <row r="57" spans="1:32" ht="15.75" customHeight="1">
      <c r="A57" s="53">
        <v>7.93</v>
      </c>
      <c r="B57" s="53">
        <v>14.97</v>
      </c>
      <c r="C57" s="53">
        <v>7.93</v>
      </c>
      <c r="D57" s="53">
        <v>14.38</v>
      </c>
      <c r="E57" s="53">
        <v>7.93</v>
      </c>
      <c r="F57" s="53">
        <v>15.37</v>
      </c>
      <c r="G57" s="53">
        <v>7.93</v>
      </c>
      <c r="H57" s="53">
        <v>16.7</v>
      </c>
      <c r="I57" s="53">
        <v>7.93</v>
      </c>
      <c r="J57" s="53">
        <v>18.22</v>
      </c>
      <c r="K57" s="53">
        <v>7.93</v>
      </c>
      <c r="L57" s="53">
        <v>16.52</v>
      </c>
      <c r="M57" s="53">
        <v>7.93</v>
      </c>
      <c r="N57" s="53">
        <v>14.35</v>
      </c>
      <c r="O57" s="53">
        <v>7.93</v>
      </c>
      <c r="P57" s="53">
        <v>14.4</v>
      </c>
      <c r="Q57" s="53">
        <v>7.93</v>
      </c>
      <c r="R57" s="53">
        <v>14.38</v>
      </c>
      <c r="S57" s="53">
        <v>7.93</v>
      </c>
      <c r="T57" s="53">
        <v>14.35</v>
      </c>
      <c r="U57" s="53">
        <v>7.93</v>
      </c>
      <c r="V57" s="53">
        <v>14.97</v>
      </c>
      <c r="W57" s="53">
        <v>7.93</v>
      </c>
      <c r="X57" s="53">
        <v>15.08</v>
      </c>
      <c r="Y57" s="53">
        <v>7.93</v>
      </c>
      <c r="Z57" s="53">
        <v>15.35</v>
      </c>
      <c r="AA57" s="53">
        <v>7.93</v>
      </c>
      <c r="AB57" s="53">
        <v>14.62</v>
      </c>
      <c r="AC57" s="53">
        <v>7.93</v>
      </c>
      <c r="AD57" s="53">
        <v>14.28</v>
      </c>
      <c r="AE57" s="53">
        <v>7.93</v>
      </c>
      <c r="AF57" s="53">
        <v>13.95</v>
      </c>
    </row>
    <row r="58" spans="1:32" ht="15.75" customHeight="1">
      <c r="A58" s="53">
        <v>10.412000000000001</v>
      </c>
      <c r="B58" s="53">
        <v>13.18</v>
      </c>
      <c r="C58" s="53">
        <v>10.412000000000001</v>
      </c>
      <c r="D58" s="53">
        <v>13.13</v>
      </c>
      <c r="E58" s="53">
        <v>10.412000000000001</v>
      </c>
      <c r="F58" s="53">
        <v>13.68</v>
      </c>
      <c r="G58" s="53">
        <v>10.412000000000001</v>
      </c>
      <c r="H58" s="53">
        <v>15.13</v>
      </c>
      <c r="I58" s="53">
        <v>10.412000000000001</v>
      </c>
      <c r="J58" s="53">
        <v>17.68</v>
      </c>
      <c r="K58" s="53">
        <v>10.412000000000001</v>
      </c>
      <c r="L58" s="53">
        <v>15.98</v>
      </c>
      <c r="M58" s="53">
        <v>10.412000000000001</v>
      </c>
      <c r="N58" s="53">
        <v>13.12</v>
      </c>
      <c r="O58" s="53">
        <v>10.412000000000001</v>
      </c>
      <c r="P58" s="53">
        <v>12.77</v>
      </c>
      <c r="Q58" s="53">
        <v>10.412000000000001</v>
      </c>
      <c r="R58" s="53">
        <v>13.08</v>
      </c>
      <c r="S58" s="53">
        <v>10.412000000000001</v>
      </c>
      <c r="T58" s="53">
        <v>13.47</v>
      </c>
      <c r="U58" s="53">
        <v>10.412000000000001</v>
      </c>
      <c r="V58" s="53">
        <v>13.55</v>
      </c>
      <c r="W58" s="53">
        <v>10.412000000000001</v>
      </c>
      <c r="X58" s="53">
        <v>14</v>
      </c>
      <c r="Y58" s="53">
        <v>10.412000000000001</v>
      </c>
      <c r="Z58" s="53">
        <v>14.37</v>
      </c>
      <c r="AA58" s="53">
        <v>10.412000000000001</v>
      </c>
      <c r="AB58" s="53">
        <v>13.37</v>
      </c>
      <c r="AC58" s="53">
        <v>10.412000000000001</v>
      </c>
      <c r="AD58" s="53">
        <v>12.97</v>
      </c>
      <c r="AE58" s="53">
        <v>10.412000000000001</v>
      </c>
      <c r="AF58" s="53">
        <v>12.77</v>
      </c>
    </row>
    <row r="59" spans="1:32" ht="15.75" customHeight="1">
      <c r="A59" s="53">
        <v>10.628</v>
      </c>
      <c r="B59" s="53">
        <v>13.98</v>
      </c>
      <c r="C59" s="53">
        <v>10.628</v>
      </c>
      <c r="D59" s="53">
        <v>13.97</v>
      </c>
      <c r="E59" s="53">
        <v>10.628</v>
      </c>
      <c r="F59" s="53">
        <v>14.47</v>
      </c>
      <c r="G59" s="53">
        <v>10.628</v>
      </c>
      <c r="H59" s="53">
        <v>15.92</v>
      </c>
      <c r="I59" s="53">
        <v>10.628</v>
      </c>
      <c r="J59" s="53">
        <v>18.53</v>
      </c>
      <c r="K59" s="53">
        <v>10.628</v>
      </c>
      <c r="L59" s="53">
        <v>16.7</v>
      </c>
      <c r="M59" s="53">
        <v>10.628</v>
      </c>
      <c r="N59" s="53">
        <v>13.85</v>
      </c>
      <c r="O59" s="53">
        <v>10.628</v>
      </c>
      <c r="P59" s="53">
        <v>13.55</v>
      </c>
      <c r="Q59" s="53">
        <v>10.628</v>
      </c>
      <c r="R59" s="53">
        <v>13.9</v>
      </c>
      <c r="S59" s="53">
        <v>10.628</v>
      </c>
      <c r="T59" s="53">
        <v>14.32</v>
      </c>
      <c r="U59" s="53">
        <v>10.628</v>
      </c>
      <c r="V59" s="53">
        <v>14.37</v>
      </c>
      <c r="W59" s="53">
        <v>10.628</v>
      </c>
      <c r="X59" s="53">
        <v>14.85</v>
      </c>
      <c r="Y59" s="53">
        <v>10.628</v>
      </c>
      <c r="Z59" s="53">
        <v>15.17</v>
      </c>
      <c r="AA59" s="53">
        <v>10.628</v>
      </c>
      <c r="AB59" s="53">
        <v>14.25</v>
      </c>
      <c r="AC59" s="53">
        <v>10.628</v>
      </c>
      <c r="AD59" s="53">
        <v>13.82</v>
      </c>
      <c r="AE59" s="53">
        <v>10.628</v>
      </c>
      <c r="AF59" s="53">
        <v>13.65</v>
      </c>
    </row>
    <row r="60" spans="1:32" ht="15.75" customHeight="1">
      <c r="A60" s="53">
        <v>9.9169999999999998</v>
      </c>
      <c r="B60" s="53">
        <v>11.93</v>
      </c>
      <c r="C60" s="53">
        <v>9.9169999999999998</v>
      </c>
      <c r="D60" s="53">
        <v>12.07</v>
      </c>
      <c r="E60" s="53">
        <v>9.9169999999999998</v>
      </c>
      <c r="F60" s="53">
        <v>12.48</v>
      </c>
      <c r="G60" s="53">
        <v>9.9169999999999998</v>
      </c>
      <c r="H60" s="53">
        <v>13.87</v>
      </c>
      <c r="I60" s="53">
        <v>9.9169999999999998</v>
      </c>
      <c r="J60" s="53">
        <v>16.62</v>
      </c>
      <c r="K60" s="53">
        <v>9.9169999999999998</v>
      </c>
      <c r="L60" s="53">
        <v>14.82</v>
      </c>
      <c r="M60" s="53">
        <v>9.9169999999999998</v>
      </c>
      <c r="N60" s="53">
        <v>11.9</v>
      </c>
      <c r="O60" s="53">
        <v>9.9169999999999998</v>
      </c>
      <c r="P60" s="53">
        <v>11.63</v>
      </c>
      <c r="Q60" s="53">
        <v>9.9169999999999998</v>
      </c>
      <c r="R60" s="53">
        <v>11.92</v>
      </c>
      <c r="S60" s="53">
        <v>9.9169999999999998</v>
      </c>
      <c r="T60" s="53">
        <v>12.23</v>
      </c>
      <c r="U60" s="53">
        <v>9.9169999999999998</v>
      </c>
      <c r="V60" s="53">
        <v>12.43</v>
      </c>
      <c r="W60" s="53">
        <v>9.9169999999999998</v>
      </c>
      <c r="X60" s="53">
        <v>12.9</v>
      </c>
      <c r="Y60" s="53">
        <v>9.9169999999999998</v>
      </c>
      <c r="Z60" s="53">
        <v>13.22</v>
      </c>
      <c r="AA60" s="53">
        <v>9.9169999999999998</v>
      </c>
      <c r="AB60" s="53">
        <v>12.27</v>
      </c>
      <c r="AC60" s="53">
        <v>9.9169999999999998</v>
      </c>
      <c r="AD60" s="53">
        <v>11.7</v>
      </c>
      <c r="AE60" s="53">
        <v>9.9169999999999998</v>
      </c>
      <c r="AF60" s="53">
        <v>11.67</v>
      </c>
    </row>
    <row r="61" spans="1:32" ht="15.75" customHeight="1">
      <c r="A61" s="53">
        <v>9.7040000000000006</v>
      </c>
      <c r="B61" s="53">
        <v>12.22</v>
      </c>
      <c r="C61" s="53">
        <v>9.7040000000000006</v>
      </c>
      <c r="D61" s="53">
        <v>12.12</v>
      </c>
      <c r="E61" s="53">
        <v>9.7040000000000006</v>
      </c>
      <c r="F61" s="53">
        <v>12.68</v>
      </c>
      <c r="G61" s="53">
        <v>9.7040000000000006</v>
      </c>
      <c r="H61" s="53">
        <v>14.15</v>
      </c>
      <c r="I61" s="53">
        <v>9.7040000000000006</v>
      </c>
      <c r="J61" s="53">
        <v>16.72</v>
      </c>
      <c r="K61" s="53">
        <v>9.7040000000000006</v>
      </c>
      <c r="L61" s="53">
        <v>15.08</v>
      </c>
      <c r="M61" s="53">
        <v>9.7040000000000006</v>
      </c>
      <c r="N61" s="53">
        <v>12.13</v>
      </c>
      <c r="O61" s="53">
        <v>9.7040000000000006</v>
      </c>
      <c r="P61" s="53">
        <v>11.77</v>
      </c>
      <c r="Q61" s="53">
        <v>9.7040000000000006</v>
      </c>
      <c r="R61" s="53">
        <v>12.12</v>
      </c>
      <c r="S61" s="53">
        <v>9.7040000000000006</v>
      </c>
      <c r="T61" s="53">
        <v>12.43</v>
      </c>
      <c r="U61" s="53">
        <v>9.7040000000000006</v>
      </c>
      <c r="V61" s="53">
        <v>12.62</v>
      </c>
      <c r="W61" s="53">
        <v>9.7040000000000006</v>
      </c>
      <c r="X61" s="53">
        <v>13.08</v>
      </c>
      <c r="Y61" s="53">
        <v>9.7040000000000006</v>
      </c>
      <c r="Z61" s="53">
        <v>13.43</v>
      </c>
      <c r="AA61" s="53">
        <v>9.7040000000000006</v>
      </c>
      <c r="AB61" s="53">
        <v>12.47</v>
      </c>
      <c r="AC61" s="53">
        <v>9.7040000000000006</v>
      </c>
      <c r="AD61" s="53">
        <v>12.02</v>
      </c>
      <c r="AE61" s="53">
        <v>9.7040000000000006</v>
      </c>
      <c r="AF61" s="53">
        <v>11.85</v>
      </c>
    </row>
    <row r="62" spans="1:32" ht="15.75" customHeight="1">
      <c r="A62" s="53">
        <v>10.192</v>
      </c>
      <c r="B62" s="53">
        <v>13.12</v>
      </c>
      <c r="C62" s="53">
        <v>10.192</v>
      </c>
      <c r="D62" s="53">
        <v>13.1</v>
      </c>
      <c r="E62" s="53">
        <v>10.192</v>
      </c>
      <c r="F62" s="53">
        <v>13.58</v>
      </c>
      <c r="G62" s="53">
        <v>10.192</v>
      </c>
      <c r="H62" s="53">
        <v>15.23</v>
      </c>
      <c r="I62" s="53">
        <v>10.192</v>
      </c>
      <c r="J62" s="53">
        <v>17.63</v>
      </c>
      <c r="K62" s="53">
        <v>10.192</v>
      </c>
      <c r="L62" s="53">
        <v>15.93</v>
      </c>
      <c r="M62" s="53">
        <v>10.192</v>
      </c>
      <c r="N62" s="53">
        <v>12.95</v>
      </c>
      <c r="O62" s="53">
        <v>10.192</v>
      </c>
      <c r="P62" s="53">
        <v>12.65</v>
      </c>
      <c r="Q62" s="53">
        <v>10.192</v>
      </c>
      <c r="R62" s="53">
        <v>13</v>
      </c>
      <c r="S62" s="53">
        <v>10.192</v>
      </c>
      <c r="T62" s="53">
        <v>13.28</v>
      </c>
      <c r="U62" s="53">
        <v>10.192</v>
      </c>
      <c r="V62" s="53">
        <v>13.48</v>
      </c>
      <c r="W62" s="53">
        <v>10.192</v>
      </c>
      <c r="X62" s="53">
        <v>13.87</v>
      </c>
      <c r="Y62" s="53">
        <v>10.192</v>
      </c>
      <c r="Z62" s="53">
        <v>14.2</v>
      </c>
      <c r="AA62" s="53">
        <v>10.192</v>
      </c>
      <c r="AB62" s="53">
        <v>13.15</v>
      </c>
      <c r="AC62" s="53">
        <v>10.192</v>
      </c>
      <c r="AD62" s="53">
        <v>12.8</v>
      </c>
      <c r="AE62" s="53">
        <v>10.192</v>
      </c>
      <c r="AF62" s="53">
        <v>12.57</v>
      </c>
    </row>
    <row r="63" spans="1:32" ht="15.75" customHeight="1">
      <c r="A63" s="53">
        <v>6.327</v>
      </c>
      <c r="B63" s="53">
        <v>11.92</v>
      </c>
      <c r="C63" s="53">
        <v>6.327</v>
      </c>
      <c r="D63" s="53">
        <v>11.5</v>
      </c>
      <c r="E63" s="53">
        <v>6.327</v>
      </c>
      <c r="F63" s="53">
        <v>12.32</v>
      </c>
      <c r="G63" s="53">
        <v>6.327</v>
      </c>
      <c r="H63" s="53">
        <v>13.7</v>
      </c>
      <c r="I63" s="53">
        <v>6.327</v>
      </c>
      <c r="J63" s="53">
        <v>15.63</v>
      </c>
      <c r="K63" s="53">
        <v>6.327</v>
      </c>
      <c r="L63" s="53">
        <v>13.73</v>
      </c>
      <c r="M63" s="53">
        <v>6.327</v>
      </c>
      <c r="N63" s="53">
        <v>11.53</v>
      </c>
      <c r="O63" s="53">
        <v>6.327</v>
      </c>
      <c r="P63" s="53">
        <v>11.42</v>
      </c>
      <c r="Q63" s="53">
        <v>6.327</v>
      </c>
      <c r="R63" s="53">
        <v>11.55</v>
      </c>
      <c r="S63" s="53">
        <v>6.327</v>
      </c>
      <c r="T63" s="53">
        <v>11.43</v>
      </c>
      <c r="U63" s="53">
        <v>6.327</v>
      </c>
      <c r="V63" s="53">
        <v>12.02</v>
      </c>
      <c r="W63" s="53">
        <v>6.327</v>
      </c>
      <c r="X63" s="53">
        <v>12.12</v>
      </c>
      <c r="Y63" s="53">
        <v>6.327</v>
      </c>
      <c r="Z63" s="53">
        <v>12.45</v>
      </c>
      <c r="AA63" s="53">
        <v>6.327</v>
      </c>
      <c r="AB63" s="53">
        <v>11.7</v>
      </c>
      <c r="AC63" s="53">
        <v>6.327</v>
      </c>
      <c r="AD63" s="53">
        <v>11.2</v>
      </c>
      <c r="AE63" s="53">
        <v>6.327</v>
      </c>
      <c r="AF63" s="53">
        <v>11.1</v>
      </c>
    </row>
    <row r="64" spans="1:32" ht="15.75" customHeight="1">
      <c r="A64" s="53">
        <v>9.1760000000000002</v>
      </c>
      <c r="B64" s="53">
        <v>10.6</v>
      </c>
      <c r="C64" s="53">
        <v>9.1760000000000002</v>
      </c>
      <c r="D64" s="53">
        <v>10.65</v>
      </c>
      <c r="E64" s="53">
        <v>9.1760000000000002</v>
      </c>
      <c r="F64" s="53">
        <v>11.1</v>
      </c>
      <c r="G64" s="53">
        <v>9.1760000000000002</v>
      </c>
      <c r="H64" s="53">
        <v>12.53</v>
      </c>
      <c r="I64" s="53">
        <v>9.1760000000000002</v>
      </c>
      <c r="J64" s="53">
        <v>15.25</v>
      </c>
      <c r="K64" s="53">
        <v>9.1760000000000002</v>
      </c>
      <c r="L64" s="53">
        <v>13.58</v>
      </c>
      <c r="M64" s="53">
        <v>9.1760000000000002</v>
      </c>
      <c r="N64" s="53">
        <v>10.63</v>
      </c>
      <c r="O64" s="53">
        <v>9.1760000000000002</v>
      </c>
      <c r="P64" s="53">
        <v>10.38</v>
      </c>
      <c r="Q64" s="53">
        <v>9.1760000000000002</v>
      </c>
      <c r="R64" s="53">
        <v>10.67</v>
      </c>
      <c r="S64" s="53">
        <v>9.1760000000000002</v>
      </c>
      <c r="T64" s="53">
        <v>10.8</v>
      </c>
      <c r="U64" s="53">
        <v>9.1760000000000002</v>
      </c>
      <c r="V64" s="53">
        <v>11.2</v>
      </c>
      <c r="W64" s="53">
        <v>9.1760000000000002</v>
      </c>
      <c r="X64" s="53">
        <v>11.53</v>
      </c>
      <c r="Y64" s="53">
        <v>9.1760000000000002</v>
      </c>
      <c r="Z64" s="53">
        <v>11.83</v>
      </c>
      <c r="AA64" s="53">
        <v>9.1760000000000002</v>
      </c>
      <c r="AB64" s="53">
        <v>10.82</v>
      </c>
      <c r="AC64" s="53">
        <v>9.1760000000000002</v>
      </c>
      <c r="AD64" s="53">
        <v>10.35</v>
      </c>
      <c r="AE64" s="53">
        <v>9.1760000000000002</v>
      </c>
      <c r="AF64" s="53">
        <v>10.23</v>
      </c>
    </row>
    <row r="65" spans="1:32" ht="15.75" customHeight="1">
      <c r="A65" s="53">
        <v>9.1340000000000003</v>
      </c>
      <c r="B65" s="53">
        <v>11.2</v>
      </c>
      <c r="C65" s="53">
        <v>9.1340000000000003</v>
      </c>
      <c r="D65" s="53">
        <v>11.18</v>
      </c>
      <c r="E65" s="53">
        <v>9.1340000000000003</v>
      </c>
      <c r="F65" s="53">
        <v>11.73</v>
      </c>
      <c r="G65" s="53">
        <v>9.1340000000000003</v>
      </c>
      <c r="H65" s="53">
        <v>13.2</v>
      </c>
      <c r="I65" s="53">
        <v>9.1340000000000003</v>
      </c>
      <c r="J65" s="53">
        <v>15.85</v>
      </c>
      <c r="K65" s="53">
        <v>9.1340000000000003</v>
      </c>
      <c r="L65" s="53">
        <v>14.18</v>
      </c>
      <c r="M65" s="53">
        <v>9.1340000000000003</v>
      </c>
      <c r="N65" s="53">
        <v>11.25</v>
      </c>
      <c r="O65" s="53">
        <v>9.1340000000000003</v>
      </c>
      <c r="P65" s="53">
        <v>10.93</v>
      </c>
      <c r="Q65" s="53">
        <v>9.1340000000000003</v>
      </c>
      <c r="R65" s="53">
        <v>11.3</v>
      </c>
      <c r="S65" s="53">
        <v>9.1340000000000003</v>
      </c>
      <c r="T65" s="53">
        <v>11.62</v>
      </c>
      <c r="U65" s="53">
        <v>9.1340000000000003</v>
      </c>
      <c r="V65" s="53">
        <v>11.77</v>
      </c>
      <c r="W65" s="53">
        <v>9.1340000000000003</v>
      </c>
      <c r="X65" s="53">
        <v>12.27</v>
      </c>
      <c r="Y65" s="53">
        <v>9.1340000000000003</v>
      </c>
      <c r="Z65" s="53">
        <v>12.58</v>
      </c>
      <c r="AA65" s="53">
        <v>9.1340000000000003</v>
      </c>
      <c r="AB65" s="53">
        <v>11.53</v>
      </c>
      <c r="AC65" s="53">
        <v>9.1340000000000003</v>
      </c>
      <c r="AD65" s="53">
        <v>11.12</v>
      </c>
      <c r="AE65" s="53">
        <v>9.1340000000000003</v>
      </c>
      <c r="AF65" s="53">
        <v>11.03</v>
      </c>
    </row>
    <row r="66" spans="1:32" ht="15.75" customHeight="1">
      <c r="A66" s="53">
        <v>4.9219999999999997</v>
      </c>
      <c r="B66" s="53">
        <v>9.07</v>
      </c>
      <c r="C66" s="53">
        <v>4.9219999999999997</v>
      </c>
      <c r="D66" s="53">
        <v>9.1199999999999992</v>
      </c>
      <c r="E66" s="53">
        <v>4.9219999999999997</v>
      </c>
      <c r="F66" s="53">
        <v>9.67</v>
      </c>
      <c r="G66" s="53">
        <v>4.9219999999999997</v>
      </c>
      <c r="H66" s="53">
        <v>10.83</v>
      </c>
      <c r="I66" s="53">
        <v>4.9219999999999997</v>
      </c>
      <c r="J66" s="53">
        <v>13.1</v>
      </c>
      <c r="K66" s="53">
        <v>4.9219999999999997</v>
      </c>
      <c r="L66" s="53">
        <v>11.33</v>
      </c>
      <c r="M66" s="53">
        <v>4.9219999999999997</v>
      </c>
      <c r="N66" s="53">
        <v>9.18</v>
      </c>
      <c r="O66" s="53">
        <v>4.9219999999999997</v>
      </c>
      <c r="P66" s="53">
        <v>9.0500000000000007</v>
      </c>
      <c r="Q66" s="53">
        <v>4.9219999999999997</v>
      </c>
      <c r="R66" s="53">
        <v>9.32</v>
      </c>
      <c r="S66" s="53">
        <v>4.9219999999999997</v>
      </c>
      <c r="T66" s="53">
        <v>9.3000000000000007</v>
      </c>
      <c r="U66" s="53">
        <v>4.9219999999999997</v>
      </c>
      <c r="V66" s="53">
        <v>9.6300000000000008</v>
      </c>
      <c r="W66" s="53">
        <v>4.9219999999999997</v>
      </c>
      <c r="X66" s="53">
        <v>9.8699999999999992</v>
      </c>
      <c r="Y66" s="53">
        <v>4.9219999999999997</v>
      </c>
      <c r="Z66" s="53">
        <v>9.98</v>
      </c>
      <c r="AA66" s="53">
        <v>4.9219999999999997</v>
      </c>
      <c r="AB66" s="53">
        <v>9.42</v>
      </c>
      <c r="AC66" s="53">
        <v>4.9219999999999997</v>
      </c>
      <c r="AD66" s="53">
        <v>8.9</v>
      </c>
      <c r="AE66" s="53">
        <v>4.9219999999999997</v>
      </c>
      <c r="AF66" s="53">
        <v>9.0500000000000007</v>
      </c>
    </row>
    <row r="67" spans="1:32" ht="15.75" customHeight="1">
      <c r="A67" s="53">
        <v>5.9969999999999999</v>
      </c>
      <c r="B67" s="53">
        <v>11.15</v>
      </c>
      <c r="C67" s="53">
        <v>5.9969999999999999</v>
      </c>
      <c r="D67" s="53">
        <v>10.93</v>
      </c>
      <c r="E67" s="53">
        <v>5.9969999999999999</v>
      </c>
      <c r="F67" s="53">
        <v>11.83</v>
      </c>
      <c r="G67" s="53">
        <v>5.9969999999999999</v>
      </c>
      <c r="H67" s="53">
        <v>13.3</v>
      </c>
      <c r="I67" s="53">
        <v>5.9969999999999999</v>
      </c>
      <c r="J67" s="53">
        <v>15.18</v>
      </c>
      <c r="K67" s="53">
        <v>5.9969999999999999</v>
      </c>
      <c r="L67" s="53">
        <v>13.27</v>
      </c>
      <c r="M67" s="53">
        <v>5.9969999999999999</v>
      </c>
      <c r="N67" s="53">
        <v>11.05</v>
      </c>
      <c r="O67" s="53">
        <v>5.9969999999999999</v>
      </c>
      <c r="P67" s="53">
        <v>10.85</v>
      </c>
      <c r="Q67" s="53">
        <v>5.9969999999999999</v>
      </c>
      <c r="R67" s="53">
        <v>10.98</v>
      </c>
      <c r="S67" s="53">
        <v>5.9969999999999999</v>
      </c>
      <c r="T67" s="53">
        <v>10.9</v>
      </c>
      <c r="U67" s="53">
        <v>5.9969999999999999</v>
      </c>
      <c r="V67" s="53">
        <v>11.48</v>
      </c>
      <c r="W67" s="53">
        <v>5.9969999999999999</v>
      </c>
      <c r="X67" s="53">
        <v>11.58</v>
      </c>
      <c r="Y67" s="53">
        <v>5.9969999999999999</v>
      </c>
      <c r="Z67" s="53">
        <v>11.9</v>
      </c>
      <c r="AA67" s="53">
        <v>5.9969999999999999</v>
      </c>
      <c r="AB67" s="53">
        <v>11.15</v>
      </c>
      <c r="AC67" s="53">
        <v>5.9969999999999999</v>
      </c>
      <c r="AD67" s="53">
        <v>10.63</v>
      </c>
      <c r="AE67" s="53">
        <v>5.9969999999999999</v>
      </c>
      <c r="AF67" s="53">
        <v>10.62</v>
      </c>
    </row>
    <row r="68" spans="1:32" ht="15.75" customHeight="1">
      <c r="A68" s="53">
        <v>9.1760000000000002</v>
      </c>
      <c r="B68" s="53">
        <v>11.08</v>
      </c>
      <c r="C68" s="53">
        <v>9.1760000000000002</v>
      </c>
      <c r="D68" s="53">
        <v>11.15</v>
      </c>
      <c r="E68" s="53">
        <v>9.1760000000000002</v>
      </c>
      <c r="F68" s="53">
        <v>11.65</v>
      </c>
      <c r="G68" s="53">
        <v>9.1760000000000002</v>
      </c>
      <c r="H68" s="53">
        <v>13.08</v>
      </c>
      <c r="I68" s="53">
        <v>9.1760000000000002</v>
      </c>
      <c r="J68" s="53">
        <v>15.7</v>
      </c>
      <c r="K68" s="53">
        <v>9.1760000000000002</v>
      </c>
      <c r="L68" s="53">
        <v>14.02</v>
      </c>
      <c r="M68" s="53">
        <v>9.1760000000000002</v>
      </c>
      <c r="N68" s="53">
        <v>11.18</v>
      </c>
      <c r="O68" s="53">
        <v>9.1760000000000002</v>
      </c>
      <c r="P68" s="53">
        <v>10.82</v>
      </c>
      <c r="Q68" s="53">
        <v>9.1760000000000002</v>
      </c>
      <c r="R68" s="53">
        <v>11.2</v>
      </c>
      <c r="S68" s="53">
        <v>9.1760000000000002</v>
      </c>
      <c r="T68" s="53">
        <v>11.37</v>
      </c>
      <c r="U68" s="53">
        <v>9.1760000000000002</v>
      </c>
      <c r="V68" s="53">
        <v>11.7</v>
      </c>
      <c r="W68" s="53">
        <v>9.1760000000000002</v>
      </c>
      <c r="X68" s="53">
        <v>12.02</v>
      </c>
      <c r="Y68" s="53">
        <v>9.1760000000000002</v>
      </c>
      <c r="Z68" s="53">
        <v>12.22</v>
      </c>
      <c r="AA68" s="53">
        <v>9.1760000000000002</v>
      </c>
      <c r="AB68" s="53">
        <v>11.32</v>
      </c>
      <c r="AC68" s="53">
        <v>9.1760000000000002</v>
      </c>
      <c r="AD68" s="53">
        <v>10.88</v>
      </c>
      <c r="AE68" s="53">
        <v>9.1760000000000002</v>
      </c>
      <c r="AF68" s="53">
        <v>10.72</v>
      </c>
    </row>
    <row r="69" spans="1:32" ht="15.75" customHeight="1">
      <c r="A69" s="53">
        <v>6.9690000000000003</v>
      </c>
      <c r="B69" s="53">
        <v>13.35</v>
      </c>
      <c r="C69" s="53">
        <v>6.9690000000000003</v>
      </c>
      <c r="D69" s="53">
        <v>12.83</v>
      </c>
      <c r="E69" s="53">
        <v>6.9690000000000003</v>
      </c>
      <c r="F69" s="53">
        <v>13.65</v>
      </c>
      <c r="G69" s="53">
        <v>6.9690000000000003</v>
      </c>
      <c r="H69" s="53">
        <v>15.27</v>
      </c>
      <c r="I69" s="53">
        <v>6.9690000000000003</v>
      </c>
      <c r="J69" s="53">
        <v>16.75</v>
      </c>
      <c r="K69" s="53">
        <v>6.9690000000000003</v>
      </c>
      <c r="L69" s="53">
        <v>15.12</v>
      </c>
      <c r="M69" s="53">
        <v>6.9690000000000003</v>
      </c>
      <c r="N69" s="53">
        <v>12.87</v>
      </c>
      <c r="O69" s="53">
        <v>6.9690000000000003</v>
      </c>
      <c r="P69" s="53">
        <v>12.68</v>
      </c>
      <c r="Q69" s="53">
        <v>6.9690000000000003</v>
      </c>
      <c r="R69" s="53">
        <v>12.95</v>
      </c>
      <c r="S69" s="53">
        <v>6.9690000000000003</v>
      </c>
      <c r="T69" s="53">
        <v>12.75</v>
      </c>
      <c r="U69" s="53">
        <v>6.9690000000000003</v>
      </c>
      <c r="V69" s="53">
        <v>13.38</v>
      </c>
      <c r="W69" s="53">
        <v>6.9690000000000003</v>
      </c>
      <c r="X69" s="53">
        <v>13.45</v>
      </c>
      <c r="Y69" s="53">
        <v>6.9690000000000003</v>
      </c>
      <c r="Z69" s="53">
        <v>13.82</v>
      </c>
      <c r="AA69" s="53">
        <v>6.9690000000000003</v>
      </c>
      <c r="AB69" s="53">
        <v>13.07</v>
      </c>
      <c r="AC69" s="53">
        <v>6.9690000000000003</v>
      </c>
      <c r="AD69" s="53">
        <v>12.5</v>
      </c>
      <c r="AE69" s="53">
        <v>6.9690000000000003</v>
      </c>
      <c r="AF69" s="53">
        <v>12.45</v>
      </c>
    </row>
    <row r="70" spans="1:32" ht="15.75" customHeight="1">
      <c r="A70" s="53">
        <v>8.1590000000000007</v>
      </c>
      <c r="B70" s="53">
        <v>10.47</v>
      </c>
      <c r="C70" s="53">
        <v>8.1590000000000007</v>
      </c>
      <c r="D70" s="53">
        <v>10.48</v>
      </c>
      <c r="E70" s="53">
        <v>8.1590000000000007</v>
      </c>
      <c r="F70" s="53">
        <v>11.1</v>
      </c>
      <c r="G70" s="53">
        <v>8.1590000000000007</v>
      </c>
      <c r="H70" s="53">
        <v>12.43</v>
      </c>
      <c r="I70" s="53">
        <v>8.1590000000000007</v>
      </c>
      <c r="J70" s="53">
        <v>15.15</v>
      </c>
      <c r="K70" s="53">
        <v>8.1590000000000007</v>
      </c>
      <c r="L70" s="53">
        <v>13.53</v>
      </c>
      <c r="M70" s="53">
        <v>8.1590000000000007</v>
      </c>
      <c r="N70" s="53">
        <v>10.62</v>
      </c>
      <c r="O70" s="53">
        <v>8.1590000000000007</v>
      </c>
      <c r="P70" s="53">
        <v>10.3</v>
      </c>
      <c r="Q70" s="53">
        <v>8.1590000000000007</v>
      </c>
      <c r="R70" s="53">
        <v>10.53</v>
      </c>
      <c r="S70" s="53">
        <v>8.1590000000000007</v>
      </c>
      <c r="T70" s="53">
        <v>10.88</v>
      </c>
      <c r="U70" s="53">
        <v>8.1590000000000007</v>
      </c>
      <c r="V70" s="53">
        <v>11.28</v>
      </c>
      <c r="W70" s="53">
        <v>8.1590000000000007</v>
      </c>
      <c r="X70" s="53">
        <v>11.48</v>
      </c>
      <c r="Y70" s="53">
        <v>8.1590000000000007</v>
      </c>
      <c r="Z70" s="53">
        <v>11.67</v>
      </c>
      <c r="AA70" s="53">
        <v>8.1590000000000007</v>
      </c>
      <c r="AB70" s="53">
        <v>10.72</v>
      </c>
      <c r="AC70" s="53">
        <v>8.1590000000000007</v>
      </c>
      <c r="AD70" s="53">
        <v>10.199999999999999</v>
      </c>
      <c r="AE70" s="53">
        <v>8.1590000000000007</v>
      </c>
      <c r="AF70" s="53">
        <v>10.18</v>
      </c>
    </row>
    <row r="71" spans="1:32" ht="15.75" customHeight="1">
      <c r="A71" s="53">
        <v>8.2989999999999995</v>
      </c>
      <c r="B71" s="53">
        <v>11.17</v>
      </c>
      <c r="C71" s="53">
        <v>8.2989999999999995</v>
      </c>
      <c r="D71" s="53">
        <v>11.17</v>
      </c>
      <c r="E71" s="53">
        <v>8.2989999999999995</v>
      </c>
      <c r="F71" s="53">
        <v>12.23</v>
      </c>
      <c r="G71" s="53">
        <v>8.2989999999999995</v>
      </c>
      <c r="H71" s="53">
        <v>13.07</v>
      </c>
      <c r="I71" s="53">
        <v>8.2989999999999995</v>
      </c>
      <c r="J71" s="53">
        <v>16</v>
      </c>
      <c r="K71" s="53">
        <v>8.2989999999999995</v>
      </c>
      <c r="L71" s="53">
        <v>14.38</v>
      </c>
      <c r="M71" s="53">
        <v>8.2989999999999995</v>
      </c>
      <c r="N71" s="53">
        <v>11.98</v>
      </c>
      <c r="O71" s="53">
        <v>8.2989999999999995</v>
      </c>
      <c r="P71" s="53">
        <v>10.82</v>
      </c>
      <c r="Q71" s="53">
        <v>8.2989999999999995</v>
      </c>
      <c r="R71" s="53">
        <v>11.13</v>
      </c>
      <c r="S71" s="53">
        <v>8.2989999999999995</v>
      </c>
      <c r="T71" s="53">
        <v>11.53</v>
      </c>
      <c r="U71" s="53">
        <v>8.2989999999999995</v>
      </c>
      <c r="V71" s="53">
        <v>12.03</v>
      </c>
      <c r="W71" s="53">
        <v>8.2989999999999995</v>
      </c>
      <c r="X71" s="53">
        <v>11.95</v>
      </c>
      <c r="Y71" s="53">
        <v>8.2989999999999995</v>
      </c>
      <c r="Z71" s="53">
        <v>12.43</v>
      </c>
      <c r="AA71" s="53">
        <v>8.2989999999999995</v>
      </c>
      <c r="AB71" s="53">
        <v>11.2</v>
      </c>
      <c r="AC71" s="53">
        <v>8.2989999999999995</v>
      </c>
      <c r="AD71" s="53">
        <v>10.53</v>
      </c>
      <c r="AE71" s="53">
        <v>8.2989999999999995</v>
      </c>
      <c r="AF71" s="53">
        <v>10.65</v>
      </c>
    </row>
    <row r="72" spans="1:32" ht="15.75" customHeight="1">
      <c r="A72" s="53">
        <v>7.4539999999999997</v>
      </c>
      <c r="B72" s="53">
        <v>9.27</v>
      </c>
      <c r="C72" s="53">
        <v>7.4539999999999997</v>
      </c>
      <c r="D72" s="53">
        <v>9.3699999999999992</v>
      </c>
      <c r="E72" s="53">
        <v>7.4539999999999997</v>
      </c>
      <c r="F72" s="53">
        <v>9.75</v>
      </c>
      <c r="G72" s="53">
        <v>7.4539999999999997</v>
      </c>
      <c r="H72" s="53">
        <v>11.22</v>
      </c>
      <c r="I72" s="53">
        <v>7.4539999999999997</v>
      </c>
      <c r="J72" s="53">
        <v>13.98</v>
      </c>
      <c r="K72" s="53">
        <v>7.4539999999999997</v>
      </c>
      <c r="L72" s="53">
        <v>12.28</v>
      </c>
      <c r="M72" s="53">
        <v>7.4539999999999997</v>
      </c>
      <c r="N72" s="53">
        <v>9.4700000000000006</v>
      </c>
      <c r="O72" s="53">
        <v>7.4539999999999997</v>
      </c>
      <c r="P72" s="53">
        <v>9.15</v>
      </c>
      <c r="Q72" s="53">
        <v>7.4539999999999997</v>
      </c>
      <c r="R72" s="53">
        <v>9.3800000000000008</v>
      </c>
      <c r="S72" s="53">
        <v>7.4539999999999997</v>
      </c>
      <c r="T72" s="53">
        <v>9.73</v>
      </c>
      <c r="U72" s="53">
        <v>7.4539999999999997</v>
      </c>
      <c r="V72" s="53">
        <v>10.4</v>
      </c>
      <c r="W72" s="53">
        <v>7.4539999999999997</v>
      </c>
      <c r="X72" s="53">
        <v>10.3</v>
      </c>
      <c r="Y72" s="53">
        <v>7.4539999999999997</v>
      </c>
      <c r="Z72" s="53">
        <v>10.52</v>
      </c>
      <c r="AA72" s="53">
        <v>7.4539999999999997</v>
      </c>
      <c r="AB72" s="53">
        <v>9.6</v>
      </c>
      <c r="AC72" s="53">
        <v>7.4539999999999997</v>
      </c>
      <c r="AD72" s="53">
        <v>9.15</v>
      </c>
      <c r="AE72" s="53">
        <v>7.4539999999999997</v>
      </c>
      <c r="AF72" s="53">
        <v>9.0299999999999994</v>
      </c>
    </row>
    <row r="73" spans="1:32" ht="15.75" customHeight="1">
      <c r="A73" s="53">
        <v>6.8650000000000002</v>
      </c>
      <c r="B73" s="53">
        <v>8.4</v>
      </c>
      <c r="C73" s="53">
        <v>6.8650000000000002</v>
      </c>
      <c r="D73" s="53">
        <v>8.5299999999999994</v>
      </c>
      <c r="E73" s="53">
        <v>6.8650000000000002</v>
      </c>
      <c r="F73" s="53">
        <v>8.93</v>
      </c>
      <c r="G73" s="53">
        <v>6.8650000000000002</v>
      </c>
      <c r="H73" s="53">
        <v>10.45</v>
      </c>
      <c r="I73" s="53">
        <v>6.8650000000000002</v>
      </c>
      <c r="J73" s="53">
        <v>13.12</v>
      </c>
      <c r="K73" s="53">
        <v>6.8650000000000002</v>
      </c>
      <c r="L73" s="53">
        <v>11.57</v>
      </c>
      <c r="M73" s="53">
        <v>6.8650000000000002</v>
      </c>
      <c r="N73" s="53">
        <v>8.6300000000000008</v>
      </c>
      <c r="O73" s="53">
        <v>6.8650000000000002</v>
      </c>
      <c r="P73" s="53">
        <v>8.3800000000000008</v>
      </c>
      <c r="Q73" s="53">
        <v>6.8650000000000002</v>
      </c>
      <c r="R73" s="53">
        <v>8.5500000000000007</v>
      </c>
      <c r="S73" s="53">
        <v>6.8650000000000002</v>
      </c>
      <c r="T73" s="53">
        <v>8.8800000000000008</v>
      </c>
      <c r="U73" s="53">
        <v>6.8650000000000002</v>
      </c>
      <c r="V73" s="53">
        <v>9.57</v>
      </c>
      <c r="W73" s="53">
        <v>6.8650000000000002</v>
      </c>
      <c r="X73" s="53">
        <v>9.48</v>
      </c>
      <c r="Y73" s="53">
        <v>6.8650000000000002</v>
      </c>
      <c r="Z73" s="53">
        <v>9.77</v>
      </c>
      <c r="AA73" s="53">
        <v>6.8650000000000002</v>
      </c>
      <c r="AB73" s="53">
        <v>8.85</v>
      </c>
      <c r="AC73" s="53">
        <v>6.8650000000000002</v>
      </c>
      <c r="AD73" s="53">
        <v>8.52</v>
      </c>
      <c r="AE73" s="53">
        <v>6.8650000000000002</v>
      </c>
      <c r="AF73" s="53">
        <v>8.27</v>
      </c>
    </row>
    <row r="74" spans="1:32" ht="15.75" customHeight="1">
      <c r="A74" s="53">
        <v>7.4749999999999996</v>
      </c>
      <c r="B74" s="53">
        <v>9.7200000000000006</v>
      </c>
      <c r="C74" s="53">
        <v>7.4749999999999996</v>
      </c>
      <c r="D74" s="53">
        <v>9.75</v>
      </c>
      <c r="E74" s="53">
        <v>7.4749999999999996</v>
      </c>
      <c r="F74" s="53">
        <v>10.15</v>
      </c>
      <c r="G74" s="53">
        <v>7.4749999999999996</v>
      </c>
      <c r="H74" s="53">
        <v>11.63</v>
      </c>
      <c r="I74" s="53">
        <v>7.4749999999999996</v>
      </c>
      <c r="J74" s="53">
        <v>14.35</v>
      </c>
      <c r="K74" s="53">
        <v>7.4749999999999996</v>
      </c>
      <c r="L74" s="53">
        <v>12.63</v>
      </c>
      <c r="M74" s="53">
        <v>7.4749999999999996</v>
      </c>
      <c r="N74" s="53">
        <v>9.9</v>
      </c>
      <c r="O74" s="53">
        <v>7.4749999999999996</v>
      </c>
      <c r="P74" s="53">
        <v>9.6300000000000008</v>
      </c>
      <c r="Q74" s="53">
        <v>7.4749999999999996</v>
      </c>
      <c r="R74" s="53">
        <v>9.8000000000000007</v>
      </c>
      <c r="S74" s="53">
        <v>7.4749999999999996</v>
      </c>
      <c r="T74" s="53">
        <v>10.07</v>
      </c>
      <c r="U74" s="53">
        <v>7.4749999999999996</v>
      </c>
      <c r="V74" s="53">
        <v>10.8</v>
      </c>
      <c r="W74" s="53">
        <v>7.4749999999999996</v>
      </c>
      <c r="X74" s="53">
        <v>10.68</v>
      </c>
      <c r="Y74" s="53">
        <v>7.4749999999999996</v>
      </c>
      <c r="Z74" s="53">
        <v>10.93</v>
      </c>
      <c r="AA74" s="53">
        <v>7.4749999999999996</v>
      </c>
      <c r="AB74" s="53">
        <v>10.050000000000001</v>
      </c>
      <c r="AC74" s="53">
        <v>7.4749999999999996</v>
      </c>
      <c r="AD74" s="53">
        <v>9.68</v>
      </c>
      <c r="AE74" s="53">
        <v>7.4749999999999996</v>
      </c>
      <c r="AF74" s="53">
        <v>9.48</v>
      </c>
    </row>
    <row r="75" spans="1:32" ht="15.75" customHeight="1">
      <c r="A75" s="53">
        <v>8.0380000000000003</v>
      </c>
      <c r="B75" s="53">
        <v>11.28</v>
      </c>
      <c r="C75" s="53">
        <v>8.0380000000000003</v>
      </c>
      <c r="D75" s="53">
        <v>11.15</v>
      </c>
      <c r="E75" s="53">
        <v>8.0380000000000003</v>
      </c>
      <c r="F75" s="53">
        <v>11.5</v>
      </c>
      <c r="G75" s="53">
        <v>8.0380000000000003</v>
      </c>
      <c r="H75" s="53">
        <v>12.9</v>
      </c>
      <c r="I75" s="53">
        <v>8.0380000000000003</v>
      </c>
      <c r="J75" s="53">
        <v>15.65</v>
      </c>
      <c r="K75" s="53">
        <v>8.0380000000000003</v>
      </c>
      <c r="L75" s="53">
        <v>13.85</v>
      </c>
      <c r="M75" s="53">
        <v>8.0380000000000003</v>
      </c>
      <c r="N75" s="53">
        <v>11.18</v>
      </c>
      <c r="O75" s="53">
        <v>8.0380000000000003</v>
      </c>
      <c r="P75" s="53">
        <v>10.8</v>
      </c>
      <c r="Q75" s="53">
        <v>8.0380000000000003</v>
      </c>
      <c r="R75" s="53">
        <v>11.05</v>
      </c>
      <c r="S75" s="53">
        <v>8.0380000000000003</v>
      </c>
      <c r="T75" s="53">
        <v>11.25</v>
      </c>
      <c r="U75" s="53">
        <v>8.0380000000000003</v>
      </c>
      <c r="V75" s="53">
        <v>12.05</v>
      </c>
      <c r="W75" s="53">
        <v>8.0380000000000003</v>
      </c>
      <c r="X75" s="53">
        <v>11.92</v>
      </c>
      <c r="Y75" s="53">
        <v>8.0380000000000003</v>
      </c>
      <c r="Z75" s="53">
        <v>12.22</v>
      </c>
      <c r="AA75" s="53">
        <v>8.0380000000000003</v>
      </c>
      <c r="AB75" s="53">
        <v>11.28</v>
      </c>
      <c r="AC75" s="53">
        <v>8.0380000000000003</v>
      </c>
      <c r="AD75" s="53">
        <v>10.88</v>
      </c>
      <c r="AE75" s="53">
        <v>8.0380000000000003</v>
      </c>
      <c r="AF75" s="53">
        <v>10.72</v>
      </c>
    </row>
    <row r="76" spans="1:32" ht="15.75" customHeight="1">
      <c r="A76" s="53">
        <v>5.8719999999999999</v>
      </c>
      <c r="B76" s="53">
        <v>10.9</v>
      </c>
      <c r="C76" s="53">
        <v>5.8719999999999999</v>
      </c>
      <c r="D76" s="53">
        <v>10.82</v>
      </c>
      <c r="E76" s="53">
        <v>5.8719999999999999</v>
      </c>
      <c r="F76" s="53">
        <v>11.58</v>
      </c>
      <c r="G76" s="53">
        <v>5.8719999999999999</v>
      </c>
      <c r="H76" s="53">
        <v>13.4</v>
      </c>
      <c r="I76" s="53">
        <v>5.8719999999999999</v>
      </c>
      <c r="J76" s="53">
        <v>15.57</v>
      </c>
      <c r="K76" s="53">
        <v>5.8719999999999999</v>
      </c>
      <c r="L76" s="53">
        <v>12.85</v>
      </c>
      <c r="M76" s="53">
        <v>5.8719999999999999</v>
      </c>
      <c r="N76" s="53">
        <v>11.2</v>
      </c>
      <c r="O76" s="53">
        <v>5.8719999999999999</v>
      </c>
      <c r="P76" s="53">
        <v>10.9</v>
      </c>
      <c r="Q76" s="53">
        <v>5.8719999999999999</v>
      </c>
      <c r="R76" s="53">
        <v>10.9</v>
      </c>
      <c r="S76" s="53">
        <v>5.8719999999999999</v>
      </c>
      <c r="T76" s="53">
        <v>12</v>
      </c>
      <c r="U76" s="53">
        <v>5.8719999999999999</v>
      </c>
      <c r="V76" s="53">
        <v>11.97</v>
      </c>
      <c r="W76" s="53">
        <v>5.8719999999999999</v>
      </c>
      <c r="X76" s="53">
        <v>11.3</v>
      </c>
      <c r="Y76" s="53">
        <v>5.8719999999999999</v>
      </c>
      <c r="Z76" s="53">
        <v>11.83</v>
      </c>
      <c r="AA76" s="53">
        <v>5.8719999999999999</v>
      </c>
      <c r="AB76" s="53">
        <v>11.2</v>
      </c>
      <c r="AC76" s="53">
        <v>5.8719999999999999</v>
      </c>
      <c r="AD76" s="53">
        <v>11.37</v>
      </c>
      <c r="AE76" s="53">
        <v>5.8719999999999999</v>
      </c>
      <c r="AF76" s="53">
        <v>10.95</v>
      </c>
    </row>
    <row r="77" spans="1:32" ht="15.75" customHeight="1">
      <c r="A77" s="53">
        <v>4.6539999999999999</v>
      </c>
      <c r="B77" s="53">
        <v>9.23</v>
      </c>
      <c r="C77" s="53">
        <v>4.6539999999999999</v>
      </c>
      <c r="D77" s="53">
        <v>9</v>
      </c>
      <c r="E77" s="53">
        <v>4.6539999999999999</v>
      </c>
      <c r="F77" s="53">
        <v>9.6300000000000008</v>
      </c>
      <c r="G77" s="53">
        <v>4.6539999999999999</v>
      </c>
      <c r="H77" s="53">
        <v>11.02</v>
      </c>
      <c r="I77" s="53">
        <v>4.6539999999999999</v>
      </c>
      <c r="J77" s="53">
        <v>12.85</v>
      </c>
      <c r="K77" s="53">
        <v>4.6539999999999999</v>
      </c>
      <c r="L77" s="53">
        <v>11.12</v>
      </c>
      <c r="M77" s="53">
        <v>4.6539999999999999</v>
      </c>
      <c r="N77" s="53">
        <v>8.9499999999999993</v>
      </c>
      <c r="O77" s="53">
        <v>4.6539999999999999</v>
      </c>
      <c r="P77" s="53">
        <v>9.4</v>
      </c>
      <c r="Q77" s="53">
        <v>4.6539999999999999</v>
      </c>
      <c r="R77" s="53">
        <v>8.98</v>
      </c>
      <c r="S77" s="53">
        <v>4.6539999999999999</v>
      </c>
      <c r="T77" s="53">
        <v>9.0299999999999994</v>
      </c>
      <c r="U77" s="53">
        <v>4.6539999999999999</v>
      </c>
      <c r="V77" s="53">
        <v>9.73</v>
      </c>
      <c r="W77" s="53">
        <v>4.6539999999999999</v>
      </c>
      <c r="X77" s="53">
        <v>9.6</v>
      </c>
      <c r="Y77" s="53">
        <v>4.6539999999999999</v>
      </c>
      <c r="Z77" s="53">
        <v>9.82</v>
      </c>
      <c r="AA77" s="53">
        <v>4.6539999999999999</v>
      </c>
      <c r="AB77" s="53">
        <v>9.1999999999999993</v>
      </c>
      <c r="AC77" s="53">
        <v>4.6539999999999999</v>
      </c>
      <c r="AD77" s="53">
        <v>8.7799999999999994</v>
      </c>
      <c r="AE77" s="53">
        <v>4.6539999999999999</v>
      </c>
      <c r="AF77" s="53">
        <v>8.6999999999999993</v>
      </c>
    </row>
    <row r="78" spans="1:32" ht="15.75" customHeight="1">
      <c r="A78" s="53">
        <v>5.5469999999999997</v>
      </c>
      <c r="B78" s="53">
        <v>10.33</v>
      </c>
      <c r="C78" s="53">
        <v>5.5469999999999997</v>
      </c>
      <c r="D78" s="53">
        <v>10.25</v>
      </c>
      <c r="E78" s="53">
        <v>5.5469999999999997</v>
      </c>
      <c r="F78" s="53">
        <v>11.05</v>
      </c>
      <c r="G78" s="53">
        <v>5.5469999999999997</v>
      </c>
      <c r="H78" s="53">
        <v>12.47</v>
      </c>
      <c r="I78" s="53">
        <v>5.5469999999999997</v>
      </c>
      <c r="J78" s="53">
        <v>14.33</v>
      </c>
      <c r="K78" s="53">
        <v>5.5469999999999997</v>
      </c>
      <c r="L78" s="53">
        <v>12.43</v>
      </c>
      <c r="M78" s="53">
        <v>5.5469999999999997</v>
      </c>
      <c r="N78" s="53">
        <v>10.28</v>
      </c>
      <c r="O78" s="53">
        <v>5.5469999999999997</v>
      </c>
      <c r="P78" s="53">
        <v>10.130000000000001</v>
      </c>
      <c r="Q78" s="53">
        <v>5.5469999999999997</v>
      </c>
      <c r="R78" s="53">
        <v>10.42</v>
      </c>
      <c r="S78" s="53">
        <v>5.5469999999999997</v>
      </c>
      <c r="T78" s="53">
        <v>10.55</v>
      </c>
      <c r="U78" s="53">
        <v>5.5469999999999997</v>
      </c>
      <c r="V78" s="53">
        <v>11.17</v>
      </c>
      <c r="W78" s="53">
        <v>5.5469999999999997</v>
      </c>
      <c r="X78" s="53">
        <v>10.77</v>
      </c>
      <c r="Y78" s="53">
        <v>5.5469999999999997</v>
      </c>
      <c r="Z78" s="53">
        <v>11.08</v>
      </c>
      <c r="AA78" s="53">
        <v>5.5469999999999997</v>
      </c>
      <c r="AB78" s="53">
        <v>10.38</v>
      </c>
      <c r="AC78" s="53">
        <v>5.5469999999999997</v>
      </c>
      <c r="AD78" s="53">
        <v>10.050000000000001</v>
      </c>
      <c r="AE78" s="53">
        <v>5.5469999999999997</v>
      </c>
      <c r="AF78" s="53">
        <v>10.130000000000001</v>
      </c>
    </row>
    <row r="79" spans="1:32" ht="15.75" customHeight="1">
      <c r="A79" s="53">
        <v>5.4290000000000003</v>
      </c>
      <c r="B79" s="53">
        <v>9.48</v>
      </c>
      <c r="C79" s="53">
        <v>5.4290000000000003</v>
      </c>
      <c r="D79" s="53">
        <v>9.58</v>
      </c>
      <c r="E79" s="53">
        <v>5.4290000000000003</v>
      </c>
      <c r="F79" s="53">
        <v>10.220000000000001</v>
      </c>
      <c r="G79" s="53">
        <v>5.4290000000000003</v>
      </c>
      <c r="H79" s="53">
        <v>11.27</v>
      </c>
      <c r="I79" s="53">
        <v>5.4290000000000003</v>
      </c>
      <c r="J79" s="53">
        <v>13.38</v>
      </c>
      <c r="K79" s="53">
        <v>5.4290000000000003</v>
      </c>
      <c r="L79" s="53">
        <v>11.88</v>
      </c>
      <c r="M79" s="53">
        <v>5.4290000000000003</v>
      </c>
      <c r="N79" s="53">
        <v>9.58</v>
      </c>
      <c r="O79" s="53">
        <v>5.4290000000000003</v>
      </c>
      <c r="P79" s="53">
        <v>9.5</v>
      </c>
      <c r="Q79" s="53">
        <v>5.4290000000000003</v>
      </c>
      <c r="R79" s="53">
        <v>9.75</v>
      </c>
      <c r="S79" s="53">
        <v>5.2839999999999998</v>
      </c>
      <c r="T79" s="53">
        <v>9.75</v>
      </c>
      <c r="U79" s="53">
        <v>5.4290000000000003</v>
      </c>
      <c r="V79" s="53">
        <v>10.52</v>
      </c>
      <c r="W79" s="53">
        <v>5.2839999999999998</v>
      </c>
      <c r="X79" s="53">
        <v>10.28</v>
      </c>
      <c r="Y79" s="53">
        <v>5.2839999999999998</v>
      </c>
      <c r="Z79" s="53">
        <v>10.45</v>
      </c>
      <c r="AA79" s="53">
        <v>5.2839999999999998</v>
      </c>
      <c r="AB79" s="53">
        <v>9.8800000000000008</v>
      </c>
      <c r="AC79" s="53">
        <v>5.2839999999999998</v>
      </c>
      <c r="AD79" s="53">
        <v>9.32</v>
      </c>
      <c r="AE79" s="53">
        <v>5.2839999999999998</v>
      </c>
      <c r="AF79" s="53">
        <v>9.57</v>
      </c>
    </row>
    <row r="80" spans="1:32" ht="15.75" customHeight="1">
      <c r="A80" s="53">
        <v>5.5309999999999997</v>
      </c>
      <c r="B80" s="53">
        <v>9.8000000000000007</v>
      </c>
      <c r="C80" s="53">
        <v>5.5309999999999997</v>
      </c>
      <c r="D80" s="53">
        <v>9.8000000000000007</v>
      </c>
      <c r="E80" s="53">
        <v>5.5309999999999997</v>
      </c>
      <c r="F80" s="53">
        <v>10.83</v>
      </c>
      <c r="G80" s="53">
        <v>5.5309999999999997</v>
      </c>
      <c r="H80" s="53">
        <v>11.7</v>
      </c>
      <c r="I80" s="53">
        <v>5.5309999999999997</v>
      </c>
      <c r="J80" s="53">
        <v>13.65</v>
      </c>
      <c r="K80" s="53">
        <v>5.5309999999999997</v>
      </c>
      <c r="L80" s="53">
        <v>12.03</v>
      </c>
      <c r="M80" s="53">
        <v>5.5309999999999997</v>
      </c>
      <c r="N80" s="53">
        <v>9.7799999999999994</v>
      </c>
      <c r="O80" s="53">
        <v>5.5309999999999997</v>
      </c>
      <c r="P80" s="53">
        <v>9.77</v>
      </c>
      <c r="Q80" s="53">
        <v>5.5309999999999997</v>
      </c>
      <c r="R80" s="53">
        <v>10</v>
      </c>
      <c r="S80" s="53">
        <v>5.3860000000000001</v>
      </c>
      <c r="T80" s="53">
        <v>9.92</v>
      </c>
      <c r="U80" s="53">
        <v>5.5309999999999997</v>
      </c>
      <c r="V80" s="53">
        <v>10.65</v>
      </c>
      <c r="W80" s="53">
        <v>5.3860000000000001</v>
      </c>
      <c r="X80" s="53">
        <v>10.43</v>
      </c>
      <c r="Y80" s="53">
        <v>5.3860000000000001</v>
      </c>
      <c r="Z80" s="53">
        <v>10.62</v>
      </c>
      <c r="AA80" s="53">
        <v>5.3860000000000001</v>
      </c>
      <c r="AB80" s="53">
        <v>10.07</v>
      </c>
      <c r="AC80" s="53">
        <v>5.3860000000000001</v>
      </c>
      <c r="AD80" s="53">
        <v>9.4700000000000006</v>
      </c>
      <c r="AE80" s="53">
        <v>5.3860000000000001</v>
      </c>
      <c r="AF80" s="53">
        <v>9.6199999999999992</v>
      </c>
    </row>
    <row r="81" spans="1:32" ht="15.75" customHeight="1">
      <c r="A81" s="53">
        <v>5.7880000000000003</v>
      </c>
      <c r="B81" s="53">
        <v>10.77</v>
      </c>
      <c r="C81" s="53">
        <v>5.7880000000000003</v>
      </c>
      <c r="D81" s="53">
        <v>11.07</v>
      </c>
      <c r="E81" s="53">
        <v>5.7880000000000003</v>
      </c>
      <c r="F81" s="53">
        <v>11.13</v>
      </c>
      <c r="G81" s="53">
        <v>5.7880000000000003</v>
      </c>
      <c r="H81" s="53">
        <v>12.3</v>
      </c>
      <c r="I81" s="53">
        <v>5.7880000000000003</v>
      </c>
      <c r="J81" s="53">
        <v>14.47</v>
      </c>
      <c r="K81" s="53">
        <v>5.7880000000000003</v>
      </c>
      <c r="L81" s="53">
        <v>12.98</v>
      </c>
      <c r="M81" s="53">
        <v>5.7880000000000003</v>
      </c>
      <c r="N81" s="53">
        <v>10.83</v>
      </c>
      <c r="O81" s="53">
        <v>5.7880000000000003</v>
      </c>
      <c r="P81" s="53">
        <v>10.67</v>
      </c>
      <c r="Q81" s="53">
        <v>5.7880000000000003</v>
      </c>
      <c r="R81" s="53">
        <v>10.88</v>
      </c>
      <c r="S81" s="53">
        <v>5.7210000000000001</v>
      </c>
      <c r="T81" s="53">
        <v>10.57</v>
      </c>
      <c r="U81" s="53">
        <v>5.7880000000000003</v>
      </c>
      <c r="V81" s="53">
        <v>11.53</v>
      </c>
      <c r="W81" s="53">
        <v>5.7210000000000001</v>
      </c>
      <c r="X81" s="53">
        <v>11.1</v>
      </c>
      <c r="Y81" s="53">
        <v>5.7210000000000001</v>
      </c>
      <c r="Z81" s="53">
        <v>11.13</v>
      </c>
      <c r="AA81" s="53">
        <v>5.7210000000000001</v>
      </c>
      <c r="AB81" s="53">
        <v>10.63</v>
      </c>
      <c r="AC81" s="53">
        <v>5.7210000000000001</v>
      </c>
      <c r="AD81" s="53">
        <v>10.15</v>
      </c>
      <c r="AE81" s="53">
        <v>5.7210000000000001</v>
      </c>
      <c r="AF81" s="53">
        <v>10.27</v>
      </c>
    </row>
    <row r="82" spans="1:32" ht="15.75" customHeight="1">
      <c r="A82" s="53">
        <v>6.0650000000000004</v>
      </c>
      <c r="B82" s="53">
        <v>10.62</v>
      </c>
      <c r="C82" s="53">
        <v>6.0650000000000004</v>
      </c>
      <c r="D82" s="53">
        <v>10.68</v>
      </c>
      <c r="E82" s="53">
        <v>6.0650000000000004</v>
      </c>
      <c r="F82" s="53">
        <v>11.37</v>
      </c>
      <c r="G82" s="53">
        <v>6.0650000000000004</v>
      </c>
      <c r="H82" s="53">
        <v>12.37</v>
      </c>
      <c r="I82" s="53">
        <v>6.0650000000000004</v>
      </c>
      <c r="J82" s="53">
        <v>14.47</v>
      </c>
      <c r="K82" s="53">
        <v>6.0650000000000004</v>
      </c>
      <c r="L82" s="53">
        <v>12.88</v>
      </c>
      <c r="M82" s="53">
        <v>6.0650000000000004</v>
      </c>
      <c r="N82" s="53">
        <v>10.72</v>
      </c>
      <c r="O82" s="53">
        <v>6.0650000000000004</v>
      </c>
      <c r="P82" s="53">
        <v>10.6</v>
      </c>
      <c r="Q82" s="53">
        <v>6.0650000000000004</v>
      </c>
      <c r="R82" s="53">
        <v>10.87</v>
      </c>
      <c r="S82" s="53">
        <v>6.0650000000000004</v>
      </c>
      <c r="T82" s="53">
        <v>10.87</v>
      </c>
      <c r="U82" s="53">
        <v>6.0650000000000004</v>
      </c>
      <c r="V82" s="53">
        <v>11.63</v>
      </c>
      <c r="W82" s="53">
        <v>6.0650000000000004</v>
      </c>
      <c r="X82" s="53">
        <v>11.37</v>
      </c>
      <c r="Y82" s="53">
        <v>6.0650000000000004</v>
      </c>
      <c r="Z82" s="53">
        <v>11.47</v>
      </c>
      <c r="AA82" s="53">
        <v>6.0650000000000004</v>
      </c>
      <c r="AB82" s="53">
        <v>10.88</v>
      </c>
      <c r="AC82" s="53">
        <v>6.0650000000000004</v>
      </c>
      <c r="AD82" s="53">
        <v>10.57</v>
      </c>
      <c r="AE82" s="53">
        <v>6.0650000000000004</v>
      </c>
      <c r="AF82" s="53">
        <v>10.67</v>
      </c>
    </row>
    <row r="83" spans="1:32" ht="15.75" customHeight="1">
      <c r="A83" s="53">
        <v>8.3040000000000003</v>
      </c>
      <c r="B83" s="53">
        <v>10.6</v>
      </c>
      <c r="C83" s="53">
        <v>8.3040000000000003</v>
      </c>
      <c r="D83" s="53">
        <v>10.75</v>
      </c>
      <c r="E83" s="53">
        <v>8.3040000000000003</v>
      </c>
      <c r="F83" s="53">
        <v>11.38</v>
      </c>
      <c r="G83" s="53">
        <v>8.3040000000000003</v>
      </c>
      <c r="H83" s="53">
        <v>12.6</v>
      </c>
      <c r="I83" s="53">
        <v>8.3040000000000003</v>
      </c>
      <c r="J83" s="53">
        <v>15.23</v>
      </c>
      <c r="K83" s="53">
        <v>8.3040000000000003</v>
      </c>
      <c r="L83" s="53">
        <v>13.55</v>
      </c>
      <c r="M83" s="53">
        <v>8.3040000000000003</v>
      </c>
      <c r="N83" s="53">
        <v>10.87</v>
      </c>
      <c r="O83" s="53">
        <v>8.3040000000000003</v>
      </c>
      <c r="P83" s="53">
        <v>10.35</v>
      </c>
      <c r="Q83" s="53">
        <v>8.3040000000000003</v>
      </c>
      <c r="R83" s="53">
        <v>10.63</v>
      </c>
      <c r="S83" s="53">
        <v>8.3040000000000003</v>
      </c>
      <c r="T83" s="53">
        <v>11.07</v>
      </c>
      <c r="U83" s="53">
        <v>8.3040000000000003</v>
      </c>
      <c r="V83" s="53">
        <v>11.83</v>
      </c>
      <c r="W83" s="53">
        <v>8.3040000000000003</v>
      </c>
      <c r="X83" s="53">
        <v>11.7</v>
      </c>
      <c r="Y83" s="53">
        <v>8.3040000000000003</v>
      </c>
      <c r="Z83" s="53">
        <v>11.9</v>
      </c>
      <c r="AA83" s="53">
        <v>8.3040000000000003</v>
      </c>
      <c r="AB83" s="53">
        <v>10.93</v>
      </c>
      <c r="AC83" s="53">
        <v>8.3040000000000003</v>
      </c>
      <c r="AD83" s="53">
        <v>10.4</v>
      </c>
      <c r="AE83" s="53">
        <v>8.3040000000000003</v>
      </c>
      <c r="AF83" s="53">
        <v>10.33</v>
      </c>
    </row>
    <row r="84" spans="1:32" ht="15.75" customHeight="1">
      <c r="A84" s="53">
        <v>5.1379999999999999</v>
      </c>
      <c r="B84" s="53">
        <v>9.0500000000000007</v>
      </c>
      <c r="C84" s="53">
        <v>5.1379999999999999</v>
      </c>
      <c r="D84" s="53">
        <v>9.1</v>
      </c>
      <c r="E84" s="53">
        <v>5.1379999999999999</v>
      </c>
      <c r="F84" s="53">
        <v>9.83</v>
      </c>
      <c r="G84" s="53">
        <v>5.1379999999999999</v>
      </c>
      <c r="H84" s="53">
        <v>10.88</v>
      </c>
      <c r="I84" s="53">
        <v>5.1379999999999999</v>
      </c>
      <c r="J84" s="53">
        <v>12.92</v>
      </c>
      <c r="K84" s="53">
        <v>5.1379999999999999</v>
      </c>
      <c r="L84" s="53">
        <v>11.47</v>
      </c>
      <c r="M84" s="53">
        <v>5.1379999999999999</v>
      </c>
      <c r="N84" s="53">
        <v>9.1999999999999993</v>
      </c>
      <c r="O84" s="53">
        <v>5.1379999999999999</v>
      </c>
      <c r="P84" s="53">
        <v>9.0500000000000007</v>
      </c>
      <c r="Q84" s="53">
        <v>5.1379999999999999</v>
      </c>
      <c r="R84" s="53">
        <v>9.32</v>
      </c>
      <c r="S84" s="53">
        <v>5.1379999999999999</v>
      </c>
      <c r="T84" s="53">
        <v>9.27</v>
      </c>
      <c r="U84" s="53">
        <v>5.1379999999999999</v>
      </c>
      <c r="V84" s="53">
        <v>10.08</v>
      </c>
      <c r="W84" s="53">
        <v>5.1379999999999999</v>
      </c>
      <c r="X84" s="53">
        <v>9.8800000000000008</v>
      </c>
      <c r="Y84" s="53">
        <v>5.1379999999999999</v>
      </c>
      <c r="Z84" s="53">
        <v>9.92</v>
      </c>
      <c r="AA84" s="53">
        <v>5.1379999999999999</v>
      </c>
      <c r="AB84" s="53">
        <v>9.33</v>
      </c>
      <c r="AC84" s="53">
        <v>5.1379999999999999</v>
      </c>
      <c r="AD84" s="53">
        <v>8.92</v>
      </c>
      <c r="AE84" s="53">
        <v>5.1379999999999999</v>
      </c>
      <c r="AF84" s="53">
        <v>8.98</v>
      </c>
    </row>
    <row r="85" spans="1:32" ht="15.75" customHeight="1">
      <c r="A85" s="53">
        <v>4.665</v>
      </c>
      <c r="B85" s="53">
        <v>8.2799999999999994</v>
      </c>
      <c r="C85" s="53">
        <v>4.665</v>
      </c>
      <c r="D85" s="53">
        <v>8.32</v>
      </c>
      <c r="E85" s="53">
        <v>4.665</v>
      </c>
      <c r="F85" s="53">
        <v>8.98</v>
      </c>
      <c r="G85" s="53">
        <v>4.665</v>
      </c>
      <c r="H85" s="53">
        <v>10.07</v>
      </c>
      <c r="I85" s="53">
        <v>4.665</v>
      </c>
      <c r="J85" s="53">
        <v>12.1</v>
      </c>
      <c r="K85" s="53">
        <v>4.665</v>
      </c>
      <c r="L85" s="53">
        <v>10.7</v>
      </c>
      <c r="M85" s="53">
        <v>4.665</v>
      </c>
      <c r="N85" s="53">
        <v>8.43</v>
      </c>
      <c r="O85" s="53">
        <v>4.665</v>
      </c>
      <c r="P85" s="53">
        <v>8.3000000000000007</v>
      </c>
      <c r="Q85" s="53">
        <v>4.665</v>
      </c>
      <c r="R85" s="53">
        <v>8.58</v>
      </c>
      <c r="S85" s="53">
        <v>4.665</v>
      </c>
      <c r="T85" s="53">
        <v>8.57</v>
      </c>
      <c r="U85" s="53">
        <v>4.665</v>
      </c>
      <c r="V85" s="53">
        <v>9.33</v>
      </c>
      <c r="W85" s="53">
        <v>4.665</v>
      </c>
      <c r="X85" s="53">
        <v>9.2200000000000006</v>
      </c>
      <c r="Y85" s="53">
        <v>4.665</v>
      </c>
      <c r="Z85" s="53">
        <v>9.2200000000000006</v>
      </c>
      <c r="AA85" s="53">
        <v>4.665</v>
      </c>
      <c r="AB85" s="53">
        <v>8.57</v>
      </c>
      <c r="AC85" s="53">
        <v>4.665</v>
      </c>
      <c r="AD85" s="53">
        <v>8.17</v>
      </c>
      <c r="AE85" s="53">
        <v>4.665</v>
      </c>
      <c r="AF85" s="53">
        <v>8.23</v>
      </c>
    </row>
    <row r="86" spans="1:32" ht="15.75" customHeight="1">
      <c r="A86" s="53">
        <v>5.032</v>
      </c>
      <c r="B86" s="53">
        <v>9.1</v>
      </c>
      <c r="C86" s="53">
        <v>5.032</v>
      </c>
      <c r="D86" s="53">
        <v>9.2200000000000006</v>
      </c>
      <c r="E86" s="53">
        <v>5.032</v>
      </c>
      <c r="F86" s="53">
        <v>9.67</v>
      </c>
      <c r="G86" s="53">
        <v>5.032</v>
      </c>
      <c r="H86" s="53">
        <v>10.88</v>
      </c>
      <c r="I86" s="53">
        <v>5.032</v>
      </c>
      <c r="J86" s="53">
        <v>13</v>
      </c>
      <c r="K86" s="53">
        <v>5.032</v>
      </c>
      <c r="L86" s="53">
        <v>11.43</v>
      </c>
      <c r="M86" s="53">
        <v>5.032</v>
      </c>
      <c r="N86" s="53">
        <v>9.25</v>
      </c>
      <c r="O86" s="53">
        <v>5.032</v>
      </c>
      <c r="P86" s="53">
        <v>9.17</v>
      </c>
      <c r="Q86" s="53">
        <v>5.032</v>
      </c>
      <c r="R86" s="53">
        <v>9.35</v>
      </c>
      <c r="S86" s="53">
        <v>5.032</v>
      </c>
      <c r="T86" s="53">
        <v>9.4</v>
      </c>
      <c r="U86" s="53">
        <v>5.032</v>
      </c>
      <c r="V86" s="53">
        <v>10.119999999999999</v>
      </c>
      <c r="W86" s="53">
        <v>5.032</v>
      </c>
      <c r="X86" s="53">
        <v>10.37</v>
      </c>
      <c r="Y86" s="53">
        <v>5.032</v>
      </c>
      <c r="Z86" s="53">
        <v>10.119999999999999</v>
      </c>
      <c r="AA86" s="53">
        <v>5.032</v>
      </c>
      <c r="AB86" s="53">
        <v>9.65</v>
      </c>
      <c r="AC86" s="53">
        <v>5.032</v>
      </c>
      <c r="AD86" s="53">
        <v>9.32</v>
      </c>
      <c r="AE86" s="53">
        <v>5.032</v>
      </c>
      <c r="AF86" s="53">
        <v>9.2799999999999994</v>
      </c>
    </row>
    <row r="87" spans="1:32" ht="15.75" customHeight="1">
      <c r="A87" s="53">
        <v>4.2249999999999996</v>
      </c>
      <c r="B87" s="53">
        <v>8.73</v>
      </c>
      <c r="C87" s="53">
        <v>4.2249999999999996</v>
      </c>
      <c r="D87" s="53">
        <v>8.35</v>
      </c>
      <c r="E87" s="53">
        <v>4.2249999999999996</v>
      </c>
      <c r="F87" s="53">
        <v>9</v>
      </c>
      <c r="G87" s="53">
        <v>4.2249999999999996</v>
      </c>
      <c r="H87" s="53">
        <v>10.43</v>
      </c>
      <c r="I87" s="53">
        <v>4.2249999999999996</v>
      </c>
      <c r="J87" s="53">
        <v>12.28</v>
      </c>
      <c r="K87" s="53">
        <v>4.2249999999999996</v>
      </c>
      <c r="L87" s="53">
        <v>10.78</v>
      </c>
      <c r="M87" s="53">
        <v>4.2249999999999996</v>
      </c>
      <c r="N87" s="53">
        <v>8.52</v>
      </c>
      <c r="O87" s="53">
        <v>4.2249999999999996</v>
      </c>
      <c r="P87" s="53">
        <v>8.3800000000000008</v>
      </c>
      <c r="Q87" s="53">
        <v>4.2249999999999996</v>
      </c>
      <c r="R87" s="53">
        <v>8.43</v>
      </c>
      <c r="S87" s="53">
        <v>4.2249999999999996</v>
      </c>
      <c r="T87" s="53">
        <v>8.6300000000000008</v>
      </c>
      <c r="U87" s="53">
        <v>4.2249999999999996</v>
      </c>
      <c r="V87" s="53">
        <v>9.4499999999999993</v>
      </c>
      <c r="W87" s="53">
        <v>4.2249999999999996</v>
      </c>
      <c r="X87" s="53">
        <v>9.18</v>
      </c>
      <c r="Y87" s="53">
        <v>4.2249999999999996</v>
      </c>
      <c r="Z87" s="53">
        <v>9.35</v>
      </c>
      <c r="AA87" s="53">
        <v>4.2249999999999996</v>
      </c>
      <c r="AB87" s="53">
        <v>8.7799999999999994</v>
      </c>
      <c r="AC87" s="53">
        <v>4.2249999999999996</v>
      </c>
      <c r="AD87" s="53">
        <v>8.27</v>
      </c>
      <c r="AE87" s="53">
        <v>4.2249999999999996</v>
      </c>
      <c r="AF87" s="53">
        <v>8.25</v>
      </c>
    </row>
    <row r="88" spans="1:32" ht="15.75" customHeight="1">
      <c r="A88" s="53">
        <v>3.9260000000000002</v>
      </c>
      <c r="B88" s="53">
        <v>7.77</v>
      </c>
      <c r="C88" s="53">
        <v>3.9260000000000002</v>
      </c>
      <c r="D88" s="53">
        <v>7.67</v>
      </c>
      <c r="E88" s="53">
        <v>3.9260000000000002</v>
      </c>
      <c r="F88" s="53">
        <v>8.25</v>
      </c>
      <c r="G88" s="53">
        <v>3.9260000000000002</v>
      </c>
      <c r="H88" s="53">
        <v>9.75</v>
      </c>
      <c r="I88" s="53">
        <v>3.9260000000000002</v>
      </c>
      <c r="J88" s="53">
        <v>11.43</v>
      </c>
      <c r="K88" s="53">
        <v>3.9260000000000002</v>
      </c>
      <c r="L88" s="53">
        <v>9.85</v>
      </c>
      <c r="M88" s="53">
        <v>3.9260000000000002</v>
      </c>
      <c r="N88" s="53">
        <v>7.75</v>
      </c>
      <c r="O88" s="53">
        <v>3.9260000000000002</v>
      </c>
      <c r="P88" s="53">
        <v>7.72</v>
      </c>
      <c r="Q88" s="53">
        <v>3.9260000000000002</v>
      </c>
      <c r="R88" s="53">
        <v>7.72</v>
      </c>
      <c r="S88" s="53">
        <v>3.9260000000000002</v>
      </c>
      <c r="T88" s="53">
        <v>7.72</v>
      </c>
      <c r="U88" s="53">
        <v>3.9260000000000002</v>
      </c>
      <c r="V88" s="53">
        <v>8.5500000000000007</v>
      </c>
      <c r="W88" s="53">
        <v>3.9260000000000002</v>
      </c>
      <c r="X88" s="53">
        <v>8.2200000000000006</v>
      </c>
      <c r="Y88" s="53">
        <v>3.9260000000000002</v>
      </c>
      <c r="Z88" s="53">
        <v>8.4499999999999993</v>
      </c>
      <c r="AA88" s="53">
        <v>3.9260000000000002</v>
      </c>
      <c r="AB88" s="53">
        <v>7.92</v>
      </c>
      <c r="AC88" s="53">
        <v>3.9260000000000002</v>
      </c>
      <c r="AD88" s="53">
        <v>7.47</v>
      </c>
      <c r="AE88" s="53">
        <v>3.9260000000000002</v>
      </c>
      <c r="AF88" s="53">
        <v>7.38</v>
      </c>
    </row>
    <row r="89" spans="1:32" ht="15.75" customHeight="1">
      <c r="A89" s="53">
        <v>3.0550000000000002</v>
      </c>
      <c r="B89" s="53">
        <v>6.03</v>
      </c>
      <c r="C89" s="53">
        <v>3.0550000000000002</v>
      </c>
      <c r="D89" s="53">
        <v>6.02</v>
      </c>
      <c r="E89" s="53">
        <v>3.0550000000000002</v>
      </c>
      <c r="F89" s="53">
        <v>6.62</v>
      </c>
      <c r="G89" s="53">
        <v>3.0550000000000002</v>
      </c>
      <c r="H89" s="53">
        <v>7.97</v>
      </c>
      <c r="I89" s="53">
        <v>3.0550000000000002</v>
      </c>
      <c r="J89" s="53">
        <v>9.67</v>
      </c>
      <c r="K89" s="53">
        <v>3.0550000000000002</v>
      </c>
      <c r="L89" s="53">
        <v>8.33</v>
      </c>
      <c r="M89" s="53">
        <v>3.0550000000000002</v>
      </c>
      <c r="N89" s="53">
        <v>6.3</v>
      </c>
      <c r="O89" s="53">
        <v>3.0550000000000002</v>
      </c>
      <c r="P89" s="53">
        <v>6.02</v>
      </c>
      <c r="Q89" s="53">
        <v>3.0550000000000002</v>
      </c>
      <c r="R89" s="53">
        <v>6.15</v>
      </c>
      <c r="S89" s="53">
        <v>3.0550000000000002</v>
      </c>
      <c r="T89" s="53">
        <v>6.18</v>
      </c>
      <c r="U89" s="53">
        <v>3.0550000000000002</v>
      </c>
      <c r="V89" s="53">
        <v>6.97</v>
      </c>
      <c r="W89" s="53">
        <v>3.0550000000000002</v>
      </c>
      <c r="X89" s="53">
        <v>6.72</v>
      </c>
      <c r="Y89" s="53">
        <v>3.0550000000000002</v>
      </c>
      <c r="Z89" s="53">
        <v>6.9</v>
      </c>
      <c r="AA89" s="53">
        <v>3.0550000000000002</v>
      </c>
      <c r="AB89" s="53">
        <v>6.27</v>
      </c>
      <c r="AC89" s="53">
        <v>3.0550000000000002</v>
      </c>
      <c r="AD89" s="53">
        <v>5.82</v>
      </c>
      <c r="AE89" s="53">
        <v>3.0550000000000002</v>
      </c>
      <c r="AF89" s="53">
        <v>5.75</v>
      </c>
    </row>
    <row r="90" spans="1:32" ht="15.75" customHeight="1">
      <c r="A90" s="53">
        <v>3.19</v>
      </c>
      <c r="B90" s="53">
        <v>6.35</v>
      </c>
      <c r="C90" s="53">
        <v>3.19</v>
      </c>
      <c r="D90" s="53">
        <v>6.28</v>
      </c>
      <c r="E90" s="53">
        <v>3.19</v>
      </c>
      <c r="F90" s="53">
        <v>6.95</v>
      </c>
      <c r="G90" s="53">
        <v>3.19</v>
      </c>
      <c r="H90" s="53">
        <v>8.23</v>
      </c>
      <c r="I90" s="53">
        <v>3.19</v>
      </c>
      <c r="J90" s="53">
        <v>10.08</v>
      </c>
      <c r="K90" s="53">
        <v>3.19</v>
      </c>
      <c r="L90" s="53">
        <v>8.75</v>
      </c>
      <c r="M90" s="53">
        <v>3.19</v>
      </c>
      <c r="N90" s="53">
        <v>6.58</v>
      </c>
      <c r="O90" s="53">
        <v>3.19</v>
      </c>
      <c r="P90" s="53">
        <v>6.38</v>
      </c>
      <c r="Q90" s="53">
        <v>3.19</v>
      </c>
      <c r="R90" s="53">
        <v>6.55</v>
      </c>
      <c r="S90" s="53">
        <v>3.19</v>
      </c>
      <c r="T90" s="53">
        <v>6.6</v>
      </c>
      <c r="U90" s="53">
        <v>3.19</v>
      </c>
      <c r="V90" s="53">
        <v>7.37</v>
      </c>
      <c r="W90" s="53">
        <v>3.19</v>
      </c>
      <c r="X90" s="53">
        <v>7.12</v>
      </c>
      <c r="Y90" s="53">
        <v>3.19</v>
      </c>
      <c r="Z90" s="53">
        <v>7.15</v>
      </c>
      <c r="AA90" s="53">
        <v>3.19</v>
      </c>
      <c r="AB90" s="53">
        <v>6.67</v>
      </c>
      <c r="AC90" s="53">
        <v>3.19</v>
      </c>
      <c r="AD90" s="53">
        <v>6.23</v>
      </c>
      <c r="AE90" s="53">
        <v>3.19</v>
      </c>
      <c r="AF90" s="53">
        <v>6.07</v>
      </c>
    </row>
    <row r="91" spans="1:32" ht="15.75" customHeight="1">
      <c r="A91" s="53">
        <v>5.8949999999999996</v>
      </c>
      <c r="B91" s="53">
        <v>10.37</v>
      </c>
      <c r="C91" s="53">
        <v>5.8949999999999996</v>
      </c>
      <c r="D91" s="53">
        <v>10.43</v>
      </c>
      <c r="E91" s="53">
        <v>5.8949999999999996</v>
      </c>
      <c r="F91" s="53">
        <v>11.27</v>
      </c>
      <c r="G91" s="53">
        <v>5.8949999999999996</v>
      </c>
      <c r="H91" s="53">
        <v>12.1</v>
      </c>
      <c r="I91" s="53">
        <v>5.8949999999999996</v>
      </c>
      <c r="J91" s="53">
        <v>14.47</v>
      </c>
      <c r="K91" s="53">
        <v>5.8949999999999996</v>
      </c>
      <c r="L91" s="53">
        <v>12.72</v>
      </c>
      <c r="M91" s="53">
        <v>5.8949999999999996</v>
      </c>
      <c r="N91" s="53">
        <v>10.6</v>
      </c>
      <c r="O91" s="53">
        <v>5.8949999999999996</v>
      </c>
      <c r="P91" s="53">
        <v>10.38</v>
      </c>
      <c r="Q91" s="53">
        <v>5.8949999999999996</v>
      </c>
      <c r="R91" s="53">
        <v>10.85</v>
      </c>
      <c r="S91" s="53">
        <v>5.8949999999999996</v>
      </c>
      <c r="T91" s="53">
        <v>10.62</v>
      </c>
      <c r="U91" s="53">
        <v>5.8949999999999996</v>
      </c>
      <c r="V91" s="53">
        <v>11.43</v>
      </c>
      <c r="W91" s="53">
        <v>5.8949999999999996</v>
      </c>
      <c r="X91" s="53">
        <v>11.12</v>
      </c>
      <c r="Y91" s="53">
        <v>5.8949999999999996</v>
      </c>
      <c r="Z91" s="53">
        <v>11.2</v>
      </c>
      <c r="AA91" s="53">
        <v>5.8949999999999996</v>
      </c>
      <c r="AB91" s="53">
        <v>10.7</v>
      </c>
      <c r="AC91" s="53">
        <v>5.8949999999999996</v>
      </c>
      <c r="AD91" s="53">
        <v>10.220000000000001</v>
      </c>
      <c r="AE91" s="53">
        <v>5.8949999999999996</v>
      </c>
      <c r="AF91" s="53">
        <v>10.35</v>
      </c>
    </row>
    <row r="92" spans="1:32" ht="15.75" customHeight="1">
      <c r="A92" s="53">
        <v>4.9790000000000001</v>
      </c>
      <c r="B92" s="53">
        <v>8.27</v>
      </c>
      <c r="C92" s="53">
        <v>4.9790000000000001</v>
      </c>
      <c r="D92" s="53">
        <v>8.3800000000000008</v>
      </c>
      <c r="E92" s="53">
        <v>4.9790000000000001</v>
      </c>
      <c r="F92" s="53">
        <v>8.98</v>
      </c>
      <c r="G92" s="53">
        <v>4.9790000000000001</v>
      </c>
      <c r="H92" s="53">
        <v>10.07</v>
      </c>
      <c r="I92" s="53">
        <v>4.9790000000000001</v>
      </c>
      <c r="J92" s="53">
        <v>12.2</v>
      </c>
      <c r="K92" s="53">
        <v>4.9790000000000001</v>
      </c>
      <c r="L92" s="53">
        <v>10.48</v>
      </c>
      <c r="M92" s="53">
        <v>4.9790000000000001</v>
      </c>
      <c r="N92" s="53">
        <v>8.4</v>
      </c>
      <c r="O92" s="53">
        <v>4.9790000000000001</v>
      </c>
      <c r="P92" s="53">
        <v>8.18</v>
      </c>
      <c r="Q92" s="53">
        <v>4.9790000000000001</v>
      </c>
      <c r="R92" s="53">
        <v>8.33</v>
      </c>
      <c r="S92" s="53">
        <v>4.9790000000000001</v>
      </c>
      <c r="T92" s="53">
        <v>8.4700000000000006</v>
      </c>
      <c r="U92" s="53">
        <v>4.9790000000000001</v>
      </c>
      <c r="V92" s="53">
        <v>9.2799999999999994</v>
      </c>
      <c r="W92" s="53">
        <v>4.9790000000000001</v>
      </c>
      <c r="X92" s="53">
        <v>9.08</v>
      </c>
      <c r="Y92" s="53">
        <v>4.9790000000000001</v>
      </c>
      <c r="Z92" s="53">
        <v>9.1300000000000008</v>
      </c>
      <c r="AA92" s="53">
        <v>4.9790000000000001</v>
      </c>
      <c r="AB92" s="53">
        <v>8.57</v>
      </c>
      <c r="AC92" s="53">
        <v>4.9790000000000001</v>
      </c>
      <c r="AD92" s="53">
        <v>8.0500000000000007</v>
      </c>
      <c r="AE92" s="53">
        <v>4.9790000000000001</v>
      </c>
      <c r="AF92" s="53">
        <v>8.43</v>
      </c>
    </row>
    <row r="93" spans="1:32" ht="15.75" customHeight="1">
      <c r="A93" s="53">
        <v>5.3639999999999999</v>
      </c>
      <c r="B93" s="53">
        <v>9.32</v>
      </c>
      <c r="C93" s="53">
        <v>5.3639999999999999</v>
      </c>
      <c r="D93" s="53">
        <v>9.35</v>
      </c>
      <c r="E93" s="53">
        <v>5.3639999999999999</v>
      </c>
      <c r="F93" s="53">
        <v>9.93</v>
      </c>
      <c r="G93" s="53">
        <v>5.3639999999999999</v>
      </c>
      <c r="H93" s="53">
        <v>11.03</v>
      </c>
      <c r="I93" s="53">
        <v>5.3639999999999999</v>
      </c>
      <c r="J93" s="53">
        <v>13.22</v>
      </c>
      <c r="K93" s="53">
        <v>5.3639999999999999</v>
      </c>
      <c r="L93" s="53">
        <v>11.5</v>
      </c>
      <c r="M93" s="53">
        <v>5.3639999999999999</v>
      </c>
      <c r="N93" s="53">
        <v>9.3699999999999992</v>
      </c>
      <c r="O93" s="53">
        <v>5.3639999999999999</v>
      </c>
      <c r="P93" s="53">
        <v>9.15</v>
      </c>
      <c r="Q93" s="53">
        <v>5.3639999999999999</v>
      </c>
      <c r="R93" s="53">
        <v>9.32</v>
      </c>
      <c r="S93" s="53">
        <v>5.3639999999999999</v>
      </c>
      <c r="T93" s="53">
        <v>9.4</v>
      </c>
      <c r="U93" s="53">
        <v>5.3639999999999999</v>
      </c>
      <c r="V93" s="53">
        <v>10.32</v>
      </c>
      <c r="W93" s="53">
        <v>5.3639999999999999</v>
      </c>
      <c r="X93" s="53">
        <v>10.07</v>
      </c>
      <c r="Y93" s="53">
        <v>5.3639999999999999</v>
      </c>
      <c r="Z93" s="53">
        <v>10.1</v>
      </c>
      <c r="AA93" s="53">
        <v>5.3639999999999999</v>
      </c>
      <c r="AB93" s="53">
        <v>9.6</v>
      </c>
      <c r="AC93" s="53">
        <v>5.3639999999999999</v>
      </c>
      <c r="AD93" s="53">
        <v>8.9700000000000006</v>
      </c>
      <c r="AE93" s="53">
        <v>5.3639999999999999</v>
      </c>
      <c r="AF93" s="53">
        <v>9.42</v>
      </c>
    </row>
    <row r="94" spans="1:32" ht="15.75" customHeight="1">
      <c r="A94" s="53">
        <v>6.891</v>
      </c>
      <c r="B94" s="53">
        <v>9.7799999999999994</v>
      </c>
      <c r="C94" s="53">
        <v>6.891</v>
      </c>
      <c r="D94" s="53">
        <v>10.17</v>
      </c>
      <c r="E94" s="53">
        <v>6.891</v>
      </c>
      <c r="F94" s="53">
        <v>10.75</v>
      </c>
      <c r="G94" s="53">
        <v>6.891</v>
      </c>
      <c r="H94" s="53">
        <v>11.75</v>
      </c>
      <c r="I94" s="53">
        <v>6.891</v>
      </c>
      <c r="J94" s="53">
        <v>13.82</v>
      </c>
      <c r="K94" s="53">
        <v>6.891</v>
      </c>
      <c r="L94" s="53">
        <v>12.05</v>
      </c>
      <c r="M94" s="53">
        <v>6.891</v>
      </c>
      <c r="N94" s="53">
        <v>9.83</v>
      </c>
      <c r="O94" s="53">
        <v>6.891</v>
      </c>
      <c r="P94" s="53">
        <v>9.58</v>
      </c>
      <c r="Q94" s="53">
        <v>6.891</v>
      </c>
      <c r="R94" s="53">
        <v>9.85</v>
      </c>
      <c r="S94" s="53">
        <v>6.891</v>
      </c>
      <c r="T94" s="53">
        <v>10</v>
      </c>
      <c r="U94" s="53">
        <v>6.891</v>
      </c>
      <c r="V94" s="53">
        <v>10.82</v>
      </c>
      <c r="W94" s="53">
        <v>6.891</v>
      </c>
      <c r="X94" s="53">
        <v>10.67</v>
      </c>
      <c r="Y94" s="53">
        <v>6.891</v>
      </c>
      <c r="Z94" s="53">
        <v>10.73</v>
      </c>
      <c r="AA94" s="53">
        <v>6.891</v>
      </c>
      <c r="AB94" s="53">
        <v>10.17</v>
      </c>
      <c r="AC94" s="53">
        <v>6.891</v>
      </c>
      <c r="AD94" s="53">
        <v>9.48</v>
      </c>
      <c r="AE94" s="53">
        <v>6.891</v>
      </c>
      <c r="AF94" s="53">
        <v>9.9700000000000006</v>
      </c>
    </row>
    <row r="95" spans="1:32" ht="15.75" customHeight="1">
      <c r="A95" s="53">
        <v>6.2060000000000004</v>
      </c>
      <c r="B95" s="53">
        <v>8.68</v>
      </c>
      <c r="C95" s="53">
        <v>6.2060000000000004</v>
      </c>
      <c r="D95" s="53">
        <v>9.1</v>
      </c>
      <c r="E95" s="53">
        <v>6.2060000000000004</v>
      </c>
      <c r="F95" s="53">
        <v>9.7200000000000006</v>
      </c>
      <c r="G95" s="53">
        <v>6.2060000000000004</v>
      </c>
      <c r="H95" s="53">
        <v>10.68</v>
      </c>
      <c r="I95" s="53">
        <v>6.2060000000000004</v>
      </c>
      <c r="J95" s="53">
        <v>12.7</v>
      </c>
      <c r="K95" s="53">
        <v>6.2060000000000004</v>
      </c>
      <c r="L95" s="53">
        <v>11.02</v>
      </c>
      <c r="M95" s="53">
        <v>6.2060000000000004</v>
      </c>
      <c r="N95" s="53">
        <v>8.7799999999999994</v>
      </c>
      <c r="O95" s="53">
        <v>6.2060000000000004</v>
      </c>
      <c r="P95" s="53">
        <v>8.5500000000000007</v>
      </c>
      <c r="Q95" s="53">
        <v>6.2060000000000004</v>
      </c>
      <c r="R95" s="53">
        <v>8.8000000000000007</v>
      </c>
      <c r="S95" s="53">
        <v>6.2060000000000004</v>
      </c>
      <c r="T95" s="53">
        <v>8.8800000000000008</v>
      </c>
      <c r="U95" s="53">
        <v>6.2060000000000004</v>
      </c>
      <c r="V95" s="53">
        <v>9.6999999999999993</v>
      </c>
      <c r="W95" s="53">
        <v>6.2060000000000004</v>
      </c>
      <c r="X95" s="53">
        <v>9.58</v>
      </c>
      <c r="Y95" s="53">
        <v>6.2060000000000004</v>
      </c>
      <c r="Z95" s="53">
        <v>9.6199999999999992</v>
      </c>
      <c r="AA95" s="53">
        <v>6.2060000000000004</v>
      </c>
      <c r="AB95" s="53">
        <v>9</v>
      </c>
      <c r="AC95" s="53">
        <v>6.2060000000000004</v>
      </c>
      <c r="AD95" s="53">
        <v>8.3699999999999992</v>
      </c>
      <c r="AE95" s="53">
        <v>6.2060000000000004</v>
      </c>
      <c r="AF95" s="53">
        <v>8.85</v>
      </c>
    </row>
    <row r="96" spans="1:32" ht="15.75" customHeight="1">
      <c r="A96" s="53">
        <v>6.766</v>
      </c>
      <c r="B96" s="53">
        <v>9.57</v>
      </c>
      <c r="C96" s="53">
        <v>7.6059999999999999</v>
      </c>
      <c r="D96" s="53">
        <v>9.25</v>
      </c>
      <c r="E96" s="53">
        <v>7.6059999999999999</v>
      </c>
      <c r="F96" s="53">
        <v>9.77</v>
      </c>
      <c r="G96" s="53">
        <v>6.766</v>
      </c>
      <c r="H96" s="53">
        <v>11.55</v>
      </c>
      <c r="I96" s="53">
        <v>6.766</v>
      </c>
      <c r="J96" s="53">
        <v>13.4</v>
      </c>
      <c r="K96" s="53">
        <v>6.766</v>
      </c>
      <c r="L96" s="53">
        <v>11.77</v>
      </c>
      <c r="M96" s="53">
        <v>6.766</v>
      </c>
      <c r="N96" s="53">
        <v>9.5</v>
      </c>
      <c r="O96" s="53">
        <v>6.766</v>
      </c>
      <c r="P96" s="53">
        <v>9.3000000000000007</v>
      </c>
      <c r="Q96" s="53">
        <v>6.766</v>
      </c>
      <c r="R96" s="53">
        <v>9.6199999999999992</v>
      </c>
      <c r="S96" s="53">
        <v>6.766</v>
      </c>
      <c r="T96" s="53">
        <v>9.68</v>
      </c>
      <c r="U96" s="53">
        <v>6.766</v>
      </c>
      <c r="V96" s="53">
        <v>10.6</v>
      </c>
      <c r="W96" s="53">
        <v>6.766</v>
      </c>
      <c r="X96" s="53">
        <v>10.3</v>
      </c>
      <c r="Y96" s="53">
        <v>6.766</v>
      </c>
      <c r="Z96" s="53">
        <v>10.37</v>
      </c>
      <c r="AA96" s="53">
        <v>6.766</v>
      </c>
      <c r="AB96" s="53">
        <v>9.77</v>
      </c>
      <c r="AC96" s="53">
        <v>6.766</v>
      </c>
      <c r="AD96" s="53">
        <v>9.2200000000000006</v>
      </c>
      <c r="AE96" s="53">
        <v>6.766</v>
      </c>
      <c r="AF96" s="53">
        <v>9.58</v>
      </c>
    </row>
    <row r="97" spans="1:32" ht="15.75" customHeight="1">
      <c r="A97" s="53">
        <v>9.9700000000000006</v>
      </c>
      <c r="B97" s="53">
        <v>12.48</v>
      </c>
      <c r="C97" s="53">
        <v>9.9700000000000006</v>
      </c>
      <c r="D97" s="53">
        <v>12.68</v>
      </c>
      <c r="E97" s="53">
        <v>9.9700000000000006</v>
      </c>
      <c r="F97" s="53">
        <v>13.75</v>
      </c>
      <c r="G97" s="53">
        <v>9.9700000000000006</v>
      </c>
      <c r="H97" s="53">
        <v>15.62</v>
      </c>
      <c r="I97" s="53">
        <v>9.4120000000000008</v>
      </c>
      <c r="J97" s="53">
        <v>14.4</v>
      </c>
      <c r="K97" s="53">
        <v>9.4120000000000008</v>
      </c>
      <c r="L97" s="53">
        <v>14.23</v>
      </c>
      <c r="M97" s="53">
        <v>9.9700000000000006</v>
      </c>
      <c r="N97" s="53">
        <v>12.92</v>
      </c>
      <c r="O97" s="53">
        <v>9.9700000000000006</v>
      </c>
      <c r="P97" s="53">
        <v>13.18</v>
      </c>
      <c r="Q97" s="53">
        <v>9.9700000000000006</v>
      </c>
      <c r="R97" s="53">
        <v>13.15</v>
      </c>
      <c r="S97" s="53">
        <v>9.9700000000000006</v>
      </c>
      <c r="T97" s="53">
        <v>13.38</v>
      </c>
      <c r="U97" s="53">
        <v>9.9700000000000006</v>
      </c>
      <c r="V97" s="53">
        <v>14.75</v>
      </c>
      <c r="W97" s="53">
        <v>9.9700000000000006</v>
      </c>
      <c r="X97" s="53">
        <v>14.12</v>
      </c>
      <c r="Y97" s="53">
        <v>9.9700000000000006</v>
      </c>
      <c r="Z97" s="53">
        <v>14.12</v>
      </c>
      <c r="AA97" s="53">
        <v>9.9700000000000006</v>
      </c>
      <c r="AB97" s="53">
        <v>13.08</v>
      </c>
      <c r="AC97" s="53">
        <v>9.9700000000000006</v>
      </c>
      <c r="AD97" s="53">
        <v>12.45</v>
      </c>
      <c r="AE97" s="53">
        <v>9.9700000000000006</v>
      </c>
      <c r="AF97" s="53">
        <v>12.62</v>
      </c>
    </row>
    <row r="98" spans="1:32" ht="15.75" customHeight="1">
      <c r="A98" s="53">
        <v>9.9819999999999993</v>
      </c>
      <c r="B98" s="53">
        <v>12.92</v>
      </c>
      <c r="C98" s="53">
        <v>9.9819999999999993</v>
      </c>
      <c r="D98" s="53">
        <v>13.17</v>
      </c>
      <c r="E98" s="53">
        <v>9.9819999999999993</v>
      </c>
      <c r="F98" s="53">
        <v>14.2</v>
      </c>
      <c r="G98" s="53">
        <v>9.9819999999999993</v>
      </c>
      <c r="H98" s="53">
        <v>16.07</v>
      </c>
      <c r="I98" s="53">
        <v>9.4239999999999995</v>
      </c>
      <c r="J98" s="53">
        <v>14.85</v>
      </c>
      <c r="K98" s="53">
        <v>9.4239999999999995</v>
      </c>
      <c r="L98" s="53">
        <v>14.68</v>
      </c>
      <c r="M98" s="53">
        <v>9.9819999999999993</v>
      </c>
      <c r="N98" s="53">
        <v>13.37</v>
      </c>
      <c r="O98" s="53">
        <v>9.9819999999999993</v>
      </c>
      <c r="P98" s="53">
        <v>13.65</v>
      </c>
      <c r="Q98" s="53">
        <v>9.9819999999999993</v>
      </c>
      <c r="R98" s="53">
        <v>13.58</v>
      </c>
      <c r="S98" s="53">
        <v>9.9819999999999993</v>
      </c>
      <c r="T98" s="53">
        <v>13.88</v>
      </c>
      <c r="U98" s="53">
        <v>9.9819999999999993</v>
      </c>
      <c r="V98" s="53">
        <v>15.1</v>
      </c>
      <c r="W98" s="53">
        <v>9.9819999999999993</v>
      </c>
      <c r="X98" s="53">
        <v>14.65</v>
      </c>
      <c r="Y98" s="53">
        <v>9.9819999999999993</v>
      </c>
      <c r="Z98" s="53">
        <v>14.68</v>
      </c>
      <c r="AA98" s="53">
        <v>9.9819999999999993</v>
      </c>
      <c r="AB98" s="53">
        <v>13.62</v>
      </c>
      <c r="AC98" s="53">
        <v>9.9819999999999993</v>
      </c>
      <c r="AD98" s="53">
        <v>13</v>
      </c>
      <c r="AE98" s="53">
        <v>9.9819999999999993</v>
      </c>
      <c r="AF98" s="53">
        <v>13.17</v>
      </c>
    </row>
    <row r="99" spans="1:32" ht="15.75" customHeight="1">
      <c r="A99" s="53">
        <v>10.428000000000001</v>
      </c>
      <c r="B99" s="53">
        <v>13.07</v>
      </c>
      <c r="C99" s="53">
        <v>10.428000000000001</v>
      </c>
      <c r="D99" s="53">
        <v>13.42</v>
      </c>
      <c r="E99" s="53">
        <v>10.428000000000001</v>
      </c>
      <c r="F99" s="53">
        <v>14.45</v>
      </c>
      <c r="G99" s="53">
        <v>10.428000000000001</v>
      </c>
      <c r="H99" s="53">
        <v>16.18</v>
      </c>
      <c r="I99" s="53">
        <v>9.8699999999999992</v>
      </c>
      <c r="J99" s="53">
        <v>15.2</v>
      </c>
      <c r="K99" s="53">
        <v>9.8699999999999992</v>
      </c>
      <c r="L99" s="53">
        <v>14.88</v>
      </c>
      <c r="M99" s="53">
        <v>10.428000000000001</v>
      </c>
      <c r="N99" s="53">
        <v>13.7</v>
      </c>
      <c r="O99" s="53">
        <v>10.428000000000001</v>
      </c>
      <c r="P99" s="53">
        <v>13.98</v>
      </c>
      <c r="Q99" s="53">
        <v>10.428000000000001</v>
      </c>
      <c r="R99" s="53">
        <v>13.82</v>
      </c>
      <c r="S99" s="53">
        <v>10.428000000000001</v>
      </c>
      <c r="T99" s="53">
        <v>14</v>
      </c>
      <c r="U99" s="53">
        <v>10.428000000000001</v>
      </c>
      <c r="V99" s="53">
        <v>15.27</v>
      </c>
      <c r="W99" s="53">
        <v>10.428000000000001</v>
      </c>
      <c r="X99" s="53">
        <v>14.83</v>
      </c>
      <c r="Y99" s="53">
        <v>10.428000000000001</v>
      </c>
      <c r="Z99" s="53">
        <v>14.73</v>
      </c>
      <c r="AA99" s="53">
        <v>10.428000000000001</v>
      </c>
      <c r="AB99" s="53">
        <v>13.73</v>
      </c>
      <c r="AC99" s="53">
        <v>10.428000000000001</v>
      </c>
      <c r="AD99" s="53">
        <v>13.1</v>
      </c>
      <c r="AE99" s="53">
        <v>10.428000000000001</v>
      </c>
      <c r="AF99" s="53">
        <v>13.32</v>
      </c>
    </row>
    <row r="100" spans="1:32" ht="15.75" customHeight="1">
      <c r="A100" s="53">
        <v>9.0269999999999992</v>
      </c>
      <c r="B100" s="53">
        <v>11.57</v>
      </c>
      <c r="C100" s="53">
        <v>9.0269999999999992</v>
      </c>
      <c r="D100" s="53">
        <v>11.72</v>
      </c>
      <c r="E100" s="53">
        <v>9.0269999999999992</v>
      </c>
      <c r="F100" s="53">
        <v>12.78</v>
      </c>
      <c r="G100" s="53">
        <v>9.0269999999999992</v>
      </c>
      <c r="H100" s="53">
        <v>14.4</v>
      </c>
      <c r="I100" s="53">
        <v>8.4689999999999994</v>
      </c>
      <c r="J100" s="53">
        <v>13.28</v>
      </c>
      <c r="K100" s="53">
        <v>8.4689999999999994</v>
      </c>
      <c r="L100" s="53">
        <v>12.95</v>
      </c>
      <c r="M100" s="53">
        <v>9.0269999999999992</v>
      </c>
      <c r="N100" s="53">
        <v>11.72</v>
      </c>
      <c r="O100" s="53">
        <v>9.0269999999999992</v>
      </c>
      <c r="P100" s="53">
        <v>12.05</v>
      </c>
      <c r="Q100" s="53">
        <v>9.0269999999999992</v>
      </c>
      <c r="R100" s="53">
        <v>11.93</v>
      </c>
      <c r="S100" s="53">
        <v>9.0269999999999992</v>
      </c>
      <c r="T100" s="53">
        <v>12.28</v>
      </c>
      <c r="U100" s="53">
        <v>9.0269999999999992</v>
      </c>
      <c r="V100" s="53">
        <v>13.57</v>
      </c>
      <c r="W100" s="53">
        <v>9.0269999999999992</v>
      </c>
      <c r="X100" s="53">
        <v>12.97</v>
      </c>
      <c r="Y100" s="53">
        <v>9.0269999999999992</v>
      </c>
      <c r="Z100" s="53">
        <v>12.88</v>
      </c>
      <c r="AA100" s="53">
        <v>9.0269999999999992</v>
      </c>
      <c r="AB100" s="53">
        <v>11.93</v>
      </c>
      <c r="AC100" s="53">
        <v>9.0269999999999992</v>
      </c>
      <c r="AD100" s="53">
        <v>11.28</v>
      </c>
      <c r="AE100" s="53">
        <v>9.0269999999999992</v>
      </c>
      <c r="AF100" s="53">
        <v>11.52</v>
      </c>
    </row>
    <row r="101" spans="1:32" ht="15.75" customHeight="1">
      <c r="A101" s="53">
        <v>8.7780000000000005</v>
      </c>
      <c r="B101" s="53">
        <v>11.1</v>
      </c>
      <c r="C101" s="53">
        <v>8.7780000000000005</v>
      </c>
      <c r="D101" s="53">
        <v>11.22</v>
      </c>
      <c r="E101" s="53">
        <v>8.7780000000000005</v>
      </c>
      <c r="F101" s="53">
        <v>12.28</v>
      </c>
      <c r="G101" s="53">
        <v>8.7780000000000005</v>
      </c>
      <c r="H101" s="53">
        <v>13.9</v>
      </c>
      <c r="I101" s="53">
        <v>8.2200000000000006</v>
      </c>
      <c r="J101" s="53">
        <v>12.7</v>
      </c>
      <c r="K101" s="53">
        <v>8.2200000000000006</v>
      </c>
      <c r="L101" s="53">
        <v>12.45</v>
      </c>
      <c r="M101" s="53">
        <v>8.7780000000000005</v>
      </c>
      <c r="N101" s="53">
        <v>11.3</v>
      </c>
      <c r="O101" s="53">
        <v>8.7780000000000005</v>
      </c>
      <c r="P101" s="53">
        <v>11.62</v>
      </c>
      <c r="Q101" s="53">
        <v>8.7780000000000005</v>
      </c>
      <c r="R101" s="53">
        <v>11.5</v>
      </c>
      <c r="S101" s="53">
        <v>8.7780000000000005</v>
      </c>
      <c r="T101" s="53">
        <v>11.75</v>
      </c>
      <c r="U101" s="53">
        <v>8.7780000000000005</v>
      </c>
      <c r="V101" s="53">
        <v>13.12</v>
      </c>
      <c r="W101" s="53">
        <v>8.7780000000000005</v>
      </c>
      <c r="X101" s="53">
        <v>12.57</v>
      </c>
      <c r="Y101" s="53">
        <v>8.7780000000000005</v>
      </c>
      <c r="Z101" s="53">
        <v>12.53</v>
      </c>
      <c r="AA101" s="53">
        <v>8.7780000000000005</v>
      </c>
      <c r="AB101" s="53">
        <v>11.48</v>
      </c>
      <c r="AC101" s="53">
        <v>8.7780000000000005</v>
      </c>
      <c r="AD101" s="53">
        <v>10.82</v>
      </c>
      <c r="AE101" s="53">
        <v>8.7780000000000005</v>
      </c>
      <c r="AF101" s="53">
        <v>11.07</v>
      </c>
    </row>
    <row r="102" spans="1:32" ht="15.75" customHeight="1">
      <c r="A102" s="53">
        <v>8.0459999999999994</v>
      </c>
      <c r="B102" s="53">
        <v>9.3000000000000007</v>
      </c>
      <c r="C102" s="53">
        <v>8.0459999999999994</v>
      </c>
      <c r="D102" s="53">
        <v>9.3699999999999992</v>
      </c>
      <c r="E102" s="53">
        <v>8.0459999999999994</v>
      </c>
      <c r="F102" s="53">
        <v>10.53</v>
      </c>
      <c r="G102" s="53">
        <v>7.4880000000000004</v>
      </c>
      <c r="H102" s="53">
        <v>11.48</v>
      </c>
      <c r="I102" s="53">
        <v>7.4880000000000004</v>
      </c>
      <c r="J102" s="53">
        <v>11.07</v>
      </c>
      <c r="K102" s="53">
        <v>7.4880000000000004</v>
      </c>
      <c r="L102" s="53">
        <v>10.85</v>
      </c>
      <c r="M102" s="53">
        <v>8.0459999999999994</v>
      </c>
      <c r="N102" s="53">
        <v>9.67</v>
      </c>
      <c r="O102" s="53">
        <v>8.0459999999999994</v>
      </c>
      <c r="P102" s="53">
        <v>10.02</v>
      </c>
      <c r="Q102" s="53">
        <v>8.0459999999999994</v>
      </c>
      <c r="R102" s="53">
        <v>9.8000000000000007</v>
      </c>
      <c r="S102" s="53">
        <v>8.0459999999999994</v>
      </c>
      <c r="T102" s="53">
        <v>10.130000000000001</v>
      </c>
      <c r="U102" s="53">
        <v>7.4880000000000004</v>
      </c>
      <c r="V102" s="53">
        <v>11.05</v>
      </c>
      <c r="W102" s="53">
        <v>7.4880000000000004</v>
      </c>
      <c r="X102" s="53">
        <v>10.6</v>
      </c>
      <c r="Y102" s="53">
        <v>8.0459999999999994</v>
      </c>
      <c r="Z102" s="53">
        <v>10.95</v>
      </c>
      <c r="AA102" s="53">
        <v>8.0459999999999994</v>
      </c>
      <c r="AB102" s="53">
        <v>9.7200000000000006</v>
      </c>
      <c r="AC102" s="53">
        <v>8.0459999999999994</v>
      </c>
      <c r="AD102" s="53">
        <v>9.25</v>
      </c>
      <c r="AE102" s="53">
        <v>8.0459999999999994</v>
      </c>
      <c r="AF102" s="53">
        <v>9.35</v>
      </c>
    </row>
    <row r="103" spans="1:32" ht="15.75" customHeight="1">
      <c r="A103" s="53">
        <v>8.7780000000000005</v>
      </c>
      <c r="B103" s="53">
        <v>10.25</v>
      </c>
      <c r="C103" s="53">
        <v>8.7780000000000005</v>
      </c>
      <c r="D103" s="53">
        <v>10.42</v>
      </c>
      <c r="E103" s="53">
        <v>8.7780000000000005</v>
      </c>
      <c r="F103" s="53">
        <v>11.42</v>
      </c>
      <c r="G103" s="53">
        <v>8.7780000000000005</v>
      </c>
      <c r="H103" s="53">
        <v>13.33</v>
      </c>
      <c r="I103" s="53">
        <v>8.2200000000000006</v>
      </c>
      <c r="J103" s="53">
        <v>12.2</v>
      </c>
      <c r="K103" s="53">
        <v>8.2200000000000006</v>
      </c>
      <c r="L103" s="53">
        <v>11.98</v>
      </c>
      <c r="M103" s="53">
        <v>8.7780000000000005</v>
      </c>
      <c r="N103" s="53">
        <v>10.65</v>
      </c>
      <c r="O103" s="53">
        <v>8.7780000000000005</v>
      </c>
      <c r="P103" s="53">
        <v>10.88</v>
      </c>
      <c r="Q103" s="53">
        <v>8.7780000000000005</v>
      </c>
      <c r="R103" s="53">
        <v>10.88</v>
      </c>
      <c r="S103" s="53">
        <v>8.7780000000000005</v>
      </c>
      <c r="T103" s="53">
        <v>10.98</v>
      </c>
      <c r="U103" s="53">
        <v>8.7780000000000005</v>
      </c>
      <c r="V103" s="53">
        <v>12.42</v>
      </c>
      <c r="W103" s="53">
        <v>8.7780000000000005</v>
      </c>
      <c r="X103" s="53">
        <v>11.82</v>
      </c>
      <c r="Y103" s="53">
        <v>8.7780000000000005</v>
      </c>
      <c r="Z103" s="53">
        <v>11.85</v>
      </c>
      <c r="AA103" s="53">
        <v>8.7780000000000005</v>
      </c>
      <c r="AB103" s="53">
        <v>10.73</v>
      </c>
      <c r="AC103" s="53">
        <v>8.7780000000000005</v>
      </c>
      <c r="AD103" s="53">
        <v>10.199999999999999</v>
      </c>
      <c r="AE103" s="53">
        <v>8.7780000000000005</v>
      </c>
      <c r="AF103" s="53">
        <v>10.3</v>
      </c>
    </row>
    <row r="104" spans="1:32" ht="15.75" customHeight="1">
      <c r="A104" s="53">
        <v>8.6059999999999999</v>
      </c>
      <c r="B104" s="53">
        <v>10.63</v>
      </c>
      <c r="C104" s="53">
        <v>8.6059999999999999</v>
      </c>
      <c r="D104" s="53">
        <v>10.75</v>
      </c>
      <c r="E104" s="53">
        <v>8.6059999999999999</v>
      </c>
      <c r="F104" s="53">
        <v>11.78</v>
      </c>
      <c r="G104" s="53">
        <v>8.6059999999999999</v>
      </c>
      <c r="H104" s="53">
        <v>13.57</v>
      </c>
      <c r="I104" s="53">
        <v>7.9720000000000004</v>
      </c>
      <c r="J104" s="53">
        <v>12.25</v>
      </c>
      <c r="K104" s="53">
        <v>7.9720000000000004</v>
      </c>
      <c r="L104" s="53">
        <v>12.17</v>
      </c>
      <c r="M104" s="53">
        <v>8.6059999999999999</v>
      </c>
      <c r="N104" s="53">
        <v>11.03</v>
      </c>
      <c r="O104" s="53">
        <v>8.6059999999999999</v>
      </c>
      <c r="P104" s="53">
        <v>11.37</v>
      </c>
      <c r="Q104" s="53">
        <v>8.6059999999999999</v>
      </c>
      <c r="R104" s="53">
        <v>11.25</v>
      </c>
      <c r="S104" s="53">
        <v>8.6059999999999999</v>
      </c>
      <c r="T104" s="53">
        <v>11.48</v>
      </c>
      <c r="U104" s="53">
        <v>8.6059999999999999</v>
      </c>
      <c r="V104" s="53">
        <v>12.78</v>
      </c>
      <c r="W104" s="53">
        <v>8.6059999999999999</v>
      </c>
      <c r="X104" s="53">
        <v>12.3</v>
      </c>
      <c r="Y104" s="53">
        <v>8.6059999999999999</v>
      </c>
      <c r="Z104" s="53">
        <v>12.33</v>
      </c>
      <c r="AA104" s="53">
        <v>8.6059999999999999</v>
      </c>
      <c r="AB104" s="53">
        <v>11.2</v>
      </c>
      <c r="AC104" s="53">
        <v>8.6059999999999999</v>
      </c>
      <c r="AD104" s="53">
        <v>10.72</v>
      </c>
      <c r="AE104" s="53">
        <v>8.6059999999999999</v>
      </c>
      <c r="AF104" s="53">
        <v>10.82</v>
      </c>
    </row>
    <row r="105" spans="1:32" ht="15.75" customHeight="1">
      <c r="A105" s="53">
        <v>9.6310000000000002</v>
      </c>
      <c r="B105" s="53">
        <v>11.55</v>
      </c>
      <c r="C105" s="53">
        <v>9.6310000000000002</v>
      </c>
      <c r="D105" s="53">
        <v>11.73</v>
      </c>
      <c r="E105" s="53">
        <v>9.6310000000000002</v>
      </c>
      <c r="F105" s="53">
        <v>12.7</v>
      </c>
      <c r="G105" s="53">
        <v>9.6310000000000002</v>
      </c>
      <c r="H105" s="53">
        <v>14.5</v>
      </c>
      <c r="I105" s="53">
        <v>9.0730000000000004</v>
      </c>
      <c r="J105" s="53">
        <v>13.42</v>
      </c>
      <c r="K105" s="53">
        <v>9.0730000000000004</v>
      </c>
      <c r="L105" s="53">
        <v>13.25</v>
      </c>
      <c r="M105" s="53">
        <v>9.6310000000000002</v>
      </c>
      <c r="N105" s="53">
        <v>11.97</v>
      </c>
      <c r="O105" s="53">
        <v>9.6310000000000002</v>
      </c>
      <c r="P105" s="53">
        <v>12.27</v>
      </c>
      <c r="Q105" s="53">
        <v>9.6310000000000002</v>
      </c>
      <c r="R105" s="53">
        <v>12.18</v>
      </c>
      <c r="S105" s="53">
        <v>9.6310000000000002</v>
      </c>
      <c r="T105" s="53">
        <v>12.33</v>
      </c>
      <c r="U105" s="53">
        <v>9.6310000000000002</v>
      </c>
      <c r="V105" s="53">
        <v>13.72</v>
      </c>
      <c r="W105" s="53">
        <v>9.6310000000000002</v>
      </c>
      <c r="X105" s="53">
        <v>13.17</v>
      </c>
      <c r="Y105" s="53">
        <v>9.6310000000000002</v>
      </c>
      <c r="Z105" s="53">
        <v>13.18</v>
      </c>
      <c r="AA105" s="53">
        <v>9.6310000000000002</v>
      </c>
      <c r="AB105" s="53">
        <v>12.08</v>
      </c>
      <c r="AC105" s="53">
        <v>9.6310000000000002</v>
      </c>
      <c r="AD105" s="53">
        <v>11.58</v>
      </c>
      <c r="AE105" s="53">
        <v>9.6310000000000002</v>
      </c>
      <c r="AF105" s="53">
        <v>11.63</v>
      </c>
    </row>
    <row r="106" spans="1:32" ht="15.75" customHeight="1">
      <c r="A106" s="53">
        <v>9.0489999999999995</v>
      </c>
      <c r="B106" s="53">
        <v>11.53</v>
      </c>
      <c r="C106" s="53">
        <v>9.0489999999999995</v>
      </c>
      <c r="D106" s="53">
        <v>11.72</v>
      </c>
      <c r="E106" s="53">
        <v>9.0489999999999995</v>
      </c>
      <c r="F106" s="53">
        <v>12.67</v>
      </c>
      <c r="G106" s="53">
        <v>9.0489999999999995</v>
      </c>
      <c r="H106" s="53">
        <v>14.52</v>
      </c>
      <c r="I106" s="53">
        <v>8.6020000000000003</v>
      </c>
      <c r="J106" s="53">
        <v>13.35</v>
      </c>
      <c r="K106" s="53">
        <v>9.0489999999999995</v>
      </c>
      <c r="L106" s="53">
        <v>14.3</v>
      </c>
      <c r="M106" s="53">
        <v>9.0489999999999995</v>
      </c>
      <c r="N106" s="53">
        <v>11.98</v>
      </c>
      <c r="O106" s="53">
        <v>9.0489999999999995</v>
      </c>
      <c r="P106" s="53">
        <v>12.25</v>
      </c>
      <c r="Q106" s="53">
        <v>9.0489999999999995</v>
      </c>
      <c r="R106" s="53">
        <v>12.15</v>
      </c>
      <c r="S106" s="53">
        <v>9.0489999999999995</v>
      </c>
      <c r="T106" s="53">
        <v>12.35</v>
      </c>
      <c r="U106" s="53">
        <v>9.0489999999999995</v>
      </c>
      <c r="V106" s="53">
        <v>13.68</v>
      </c>
      <c r="W106" s="53">
        <v>9.0489999999999995</v>
      </c>
      <c r="X106" s="53">
        <v>13.18</v>
      </c>
      <c r="Y106" s="53">
        <v>9.0489999999999995</v>
      </c>
      <c r="Z106" s="53">
        <v>13.2</v>
      </c>
      <c r="AA106" s="53">
        <v>9.0489999999999995</v>
      </c>
      <c r="AB106" s="53">
        <v>12.1</v>
      </c>
      <c r="AC106" s="53">
        <v>9.0489999999999995</v>
      </c>
      <c r="AD106" s="53">
        <v>11.62</v>
      </c>
      <c r="AE106" s="53">
        <v>9.0489999999999995</v>
      </c>
      <c r="AF106" s="53">
        <v>11.7</v>
      </c>
    </row>
    <row r="107" spans="1:32" ht="15.75" customHeight="1">
      <c r="A107" s="53">
        <v>10.218999999999999</v>
      </c>
      <c r="B107" s="53">
        <v>12.37</v>
      </c>
      <c r="C107" s="53">
        <v>10.218999999999999</v>
      </c>
      <c r="D107" s="53">
        <v>12.55</v>
      </c>
      <c r="E107" s="53">
        <v>10.218999999999999</v>
      </c>
      <c r="F107" s="53">
        <v>13.5</v>
      </c>
      <c r="G107" s="53">
        <v>10.218999999999999</v>
      </c>
      <c r="H107" s="53">
        <v>15.4</v>
      </c>
      <c r="I107" s="53">
        <v>9.6609999999999996</v>
      </c>
      <c r="J107" s="53">
        <v>14.35</v>
      </c>
      <c r="K107" s="53">
        <v>9.6609999999999996</v>
      </c>
      <c r="L107" s="53">
        <v>14.08</v>
      </c>
      <c r="M107" s="53">
        <v>10.218999999999999</v>
      </c>
      <c r="N107" s="53">
        <v>12.8</v>
      </c>
      <c r="O107" s="53">
        <v>10.218999999999999</v>
      </c>
      <c r="P107" s="53">
        <v>13.03</v>
      </c>
      <c r="Q107" s="53">
        <v>10.218999999999999</v>
      </c>
      <c r="R107" s="53">
        <v>12.98</v>
      </c>
      <c r="S107" s="53">
        <v>10.218999999999999</v>
      </c>
      <c r="T107" s="53">
        <v>13.08</v>
      </c>
      <c r="U107" s="53">
        <v>10.218999999999999</v>
      </c>
      <c r="V107" s="53">
        <v>14.5</v>
      </c>
      <c r="W107" s="53">
        <v>10.218999999999999</v>
      </c>
      <c r="X107" s="53">
        <v>13.92</v>
      </c>
      <c r="Y107" s="53">
        <v>10.218999999999999</v>
      </c>
      <c r="Z107" s="53">
        <v>13.82</v>
      </c>
      <c r="AA107" s="53">
        <v>10.218999999999999</v>
      </c>
      <c r="AB107" s="53">
        <v>12.85</v>
      </c>
      <c r="AC107" s="53">
        <v>10.218999999999999</v>
      </c>
      <c r="AD107" s="53">
        <v>12.32</v>
      </c>
      <c r="AE107" s="53">
        <v>10.218999999999999</v>
      </c>
      <c r="AF107" s="53">
        <v>12.43</v>
      </c>
    </row>
    <row r="108" spans="1:32" ht="15.75" customHeight="1">
      <c r="A108" s="53">
        <v>9.6379999999999999</v>
      </c>
      <c r="B108" s="53">
        <v>12.03</v>
      </c>
      <c r="C108" s="53">
        <v>9.6379999999999999</v>
      </c>
      <c r="D108" s="53">
        <v>12.2</v>
      </c>
      <c r="E108" s="53">
        <v>9.6379999999999999</v>
      </c>
      <c r="F108" s="53">
        <v>13.17</v>
      </c>
      <c r="G108" s="53">
        <v>9.6379999999999999</v>
      </c>
      <c r="H108" s="53">
        <v>14.92</v>
      </c>
      <c r="I108" s="53">
        <v>9.08</v>
      </c>
      <c r="J108" s="53">
        <v>13.98</v>
      </c>
      <c r="K108" s="53">
        <v>9.08</v>
      </c>
      <c r="L108" s="53">
        <v>13.73</v>
      </c>
      <c r="M108" s="53">
        <v>9.6379999999999999</v>
      </c>
      <c r="N108" s="53">
        <v>12.47</v>
      </c>
      <c r="O108" s="53">
        <v>9.6379999999999999</v>
      </c>
      <c r="P108" s="53">
        <v>12.73</v>
      </c>
      <c r="Q108" s="53">
        <v>9.6379999999999999</v>
      </c>
      <c r="R108" s="53">
        <v>12.65</v>
      </c>
      <c r="S108" s="53">
        <v>9.6379999999999999</v>
      </c>
      <c r="T108" s="53">
        <v>12.87</v>
      </c>
      <c r="U108" s="53">
        <v>9.6379999999999999</v>
      </c>
      <c r="V108" s="53">
        <v>14.2</v>
      </c>
      <c r="W108" s="53">
        <v>9.6379999999999999</v>
      </c>
      <c r="X108" s="53">
        <v>13.7</v>
      </c>
      <c r="Y108" s="53">
        <v>9.6379999999999999</v>
      </c>
      <c r="Z108" s="53">
        <v>13.63</v>
      </c>
      <c r="AA108" s="53">
        <v>9.6379999999999999</v>
      </c>
      <c r="AB108" s="53">
        <v>12.62</v>
      </c>
      <c r="AC108" s="53">
        <v>9.6379999999999999</v>
      </c>
      <c r="AD108" s="53">
        <v>12.15</v>
      </c>
      <c r="AE108" s="53">
        <v>9.6379999999999999</v>
      </c>
      <c r="AF108" s="53">
        <v>12.23</v>
      </c>
    </row>
    <row r="109" spans="1:32" ht="15.75" customHeight="1">
      <c r="A109" s="53">
        <v>10.725</v>
      </c>
      <c r="B109" s="53">
        <v>14.02</v>
      </c>
      <c r="C109" s="53">
        <v>10.725</v>
      </c>
      <c r="D109" s="53">
        <v>14.1</v>
      </c>
      <c r="E109" s="53">
        <v>10.725</v>
      </c>
      <c r="F109" s="53">
        <v>15.1</v>
      </c>
      <c r="G109" s="53">
        <v>10.725</v>
      </c>
      <c r="H109" s="53">
        <v>16.850000000000001</v>
      </c>
      <c r="I109" s="53">
        <v>10.167</v>
      </c>
      <c r="J109" s="53">
        <v>15.85</v>
      </c>
      <c r="K109" s="53">
        <v>10.167</v>
      </c>
      <c r="L109" s="53">
        <v>15.68</v>
      </c>
      <c r="M109" s="53">
        <v>10.725</v>
      </c>
      <c r="N109" s="53">
        <v>14.38</v>
      </c>
      <c r="O109" s="53">
        <v>10.725</v>
      </c>
      <c r="P109" s="53">
        <v>14.72</v>
      </c>
      <c r="Q109" s="53">
        <v>10.725</v>
      </c>
      <c r="R109" s="53">
        <v>14.53</v>
      </c>
      <c r="S109" s="53">
        <v>10.725</v>
      </c>
      <c r="T109" s="53">
        <v>14.8</v>
      </c>
      <c r="U109" s="53">
        <v>10.725</v>
      </c>
      <c r="V109" s="53">
        <v>16.07</v>
      </c>
      <c r="W109" s="53">
        <v>10.725</v>
      </c>
      <c r="X109" s="53">
        <v>15.63</v>
      </c>
      <c r="Y109" s="53">
        <v>10.725</v>
      </c>
      <c r="Z109" s="53">
        <v>15.67</v>
      </c>
      <c r="AA109" s="53">
        <v>10.725</v>
      </c>
      <c r="AB109" s="53">
        <v>14.48</v>
      </c>
      <c r="AC109" s="53">
        <v>10.725</v>
      </c>
      <c r="AD109" s="53">
        <v>14.02</v>
      </c>
      <c r="AE109" s="53">
        <v>10.725</v>
      </c>
      <c r="AF109" s="53">
        <v>14.17</v>
      </c>
    </row>
    <row r="110" spans="1:32" ht="15.75" customHeight="1">
      <c r="A110" s="53">
        <v>4.91</v>
      </c>
      <c r="B110" s="53">
        <v>10.07</v>
      </c>
      <c r="C110" s="53">
        <v>4.91</v>
      </c>
      <c r="D110" s="53">
        <v>10.37</v>
      </c>
      <c r="E110" s="53">
        <v>4.91</v>
      </c>
      <c r="F110" s="53">
        <v>11.27</v>
      </c>
      <c r="G110" s="53">
        <v>4.91</v>
      </c>
      <c r="H110" s="53">
        <v>11.65</v>
      </c>
      <c r="I110" s="53">
        <v>4.91</v>
      </c>
      <c r="J110" s="53">
        <v>11.17</v>
      </c>
      <c r="K110" s="53">
        <v>4.91</v>
      </c>
      <c r="L110" s="53">
        <v>10.9</v>
      </c>
      <c r="M110" s="53">
        <v>4.91</v>
      </c>
      <c r="N110" s="53">
        <v>10.17</v>
      </c>
      <c r="O110" s="53">
        <v>4.91</v>
      </c>
      <c r="P110" s="53">
        <v>10.119999999999999</v>
      </c>
      <c r="Q110" s="53">
        <v>4.91</v>
      </c>
      <c r="R110" s="53">
        <v>10.42</v>
      </c>
      <c r="S110" s="53">
        <v>4.91</v>
      </c>
      <c r="T110" s="53">
        <v>10.27</v>
      </c>
      <c r="U110" s="53">
        <v>4.91</v>
      </c>
      <c r="V110" s="53">
        <v>11.22</v>
      </c>
      <c r="W110" s="53">
        <v>4.91</v>
      </c>
      <c r="X110" s="53">
        <v>10.7</v>
      </c>
      <c r="Y110" s="53">
        <v>4.91</v>
      </c>
      <c r="Z110" s="53">
        <v>10.47</v>
      </c>
      <c r="AA110" s="53">
        <v>4.91</v>
      </c>
      <c r="AB110" s="53">
        <v>10.17</v>
      </c>
      <c r="AC110" s="53">
        <v>4.91</v>
      </c>
      <c r="AD110" s="53">
        <v>9.98</v>
      </c>
      <c r="AE110" s="53">
        <v>4.91</v>
      </c>
      <c r="AF110" s="53">
        <v>9.8000000000000007</v>
      </c>
    </row>
    <row r="111" spans="1:32" ht="15.75" customHeight="1">
      <c r="A111" s="53">
        <v>11.249000000000001</v>
      </c>
      <c r="B111" s="53">
        <v>14.9</v>
      </c>
      <c r="C111" s="53">
        <v>11.249000000000001</v>
      </c>
      <c r="D111" s="53">
        <v>14.98</v>
      </c>
      <c r="E111" s="53">
        <v>11.249000000000001</v>
      </c>
      <c r="F111" s="53">
        <v>16.02</v>
      </c>
      <c r="G111" s="53">
        <v>11.249000000000001</v>
      </c>
      <c r="H111" s="53">
        <v>17.82</v>
      </c>
      <c r="I111" s="53">
        <v>10.691000000000001</v>
      </c>
      <c r="J111" s="53">
        <v>16.72</v>
      </c>
      <c r="K111" s="53">
        <v>10.691000000000001</v>
      </c>
      <c r="L111" s="53">
        <v>16.55</v>
      </c>
      <c r="M111" s="53">
        <v>11.249000000000001</v>
      </c>
      <c r="N111" s="53">
        <v>15.32</v>
      </c>
      <c r="O111" s="53">
        <v>11.249000000000001</v>
      </c>
      <c r="P111" s="53">
        <v>15.63</v>
      </c>
      <c r="Q111" s="53">
        <v>11.249000000000001</v>
      </c>
      <c r="R111" s="53">
        <v>15.45</v>
      </c>
      <c r="S111" s="53">
        <v>11.249000000000001</v>
      </c>
      <c r="T111" s="53">
        <v>15.63</v>
      </c>
      <c r="U111" s="53">
        <v>11.249000000000001</v>
      </c>
      <c r="V111" s="53">
        <v>16.95</v>
      </c>
      <c r="W111" s="53">
        <v>11.249000000000001</v>
      </c>
      <c r="X111" s="53">
        <v>16.53</v>
      </c>
      <c r="Y111" s="53">
        <v>11.249000000000001</v>
      </c>
      <c r="Z111" s="53">
        <v>16.53</v>
      </c>
      <c r="AA111" s="53">
        <v>11.249000000000001</v>
      </c>
      <c r="AB111" s="53">
        <v>15.37</v>
      </c>
      <c r="AC111" s="53">
        <v>11.249000000000001</v>
      </c>
      <c r="AD111" s="53">
        <v>14.87</v>
      </c>
      <c r="AE111" s="53">
        <v>11.249000000000001</v>
      </c>
      <c r="AF111" s="53">
        <v>15.05</v>
      </c>
    </row>
    <row r="112" spans="1:32" ht="15.75" customHeight="1">
      <c r="A112" s="53">
        <v>4.8140000000000001</v>
      </c>
      <c r="B112" s="53">
        <v>9.6300000000000008</v>
      </c>
      <c r="C112" s="53">
        <v>4.8140000000000001</v>
      </c>
      <c r="D112" s="53">
        <v>9.9499999999999993</v>
      </c>
      <c r="E112" s="53">
        <v>4.8140000000000001</v>
      </c>
      <c r="F112" s="53">
        <v>10.83</v>
      </c>
      <c r="G112" s="53">
        <v>4.8140000000000001</v>
      </c>
      <c r="H112" s="53">
        <v>11.2</v>
      </c>
      <c r="I112" s="53">
        <v>4.8140000000000001</v>
      </c>
      <c r="J112" s="53">
        <v>10.72</v>
      </c>
      <c r="K112" s="53">
        <v>4.8140000000000001</v>
      </c>
      <c r="L112" s="53">
        <v>10.5</v>
      </c>
      <c r="M112" s="53">
        <v>4.8140000000000001</v>
      </c>
      <c r="N112" s="53">
        <v>9.68</v>
      </c>
      <c r="O112" s="53">
        <v>4.8140000000000001</v>
      </c>
      <c r="P112" s="53">
        <v>9.68</v>
      </c>
      <c r="Q112" s="53">
        <v>4.8140000000000001</v>
      </c>
      <c r="R112" s="53">
        <v>9.9499999999999993</v>
      </c>
      <c r="S112" s="53">
        <v>4.8140000000000001</v>
      </c>
      <c r="T112" s="53">
        <v>9.82</v>
      </c>
      <c r="U112" s="53">
        <v>4.8140000000000001</v>
      </c>
      <c r="V112" s="53">
        <v>10.78</v>
      </c>
      <c r="W112" s="53">
        <v>4.8140000000000001</v>
      </c>
      <c r="X112" s="53">
        <v>10.23</v>
      </c>
      <c r="Y112" s="53">
        <v>4.8140000000000001</v>
      </c>
      <c r="Z112" s="53">
        <v>10.050000000000001</v>
      </c>
      <c r="AA112" s="53">
        <v>4.8140000000000001</v>
      </c>
      <c r="AB112" s="53">
        <v>9.7200000000000006</v>
      </c>
      <c r="AC112" s="53">
        <v>4.8140000000000001</v>
      </c>
      <c r="AD112" s="53">
        <v>9.5299999999999994</v>
      </c>
      <c r="AE112" s="53">
        <v>4.8140000000000001</v>
      </c>
      <c r="AF112" s="53">
        <v>9.33</v>
      </c>
    </row>
    <row r="113" spans="1:32" ht="15.75" customHeight="1">
      <c r="A113" s="53">
        <v>10.083</v>
      </c>
      <c r="B113" s="53">
        <v>10.38</v>
      </c>
      <c r="C113" s="53">
        <v>10.083</v>
      </c>
      <c r="D113" s="53">
        <v>10.7</v>
      </c>
      <c r="E113" s="53">
        <v>10.083</v>
      </c>
      <c r="F113" s="53">
        <v>11.57</v>
      </c>
      <c r="G113" s="53">
        <v>10.083</v>
      </c>
      <c r="H113" s="53">
        <v>13.55</v>
      </c>
      <c r="I113" s="53">
        <v>9.5250000000000004</v>
      </c>
      <c r="J113" s="53">
        <v>12.43</v>
      </c>
      <c r="K113" s="53">
        <v>9.5250000000000004</v>
      </c>
      <c r="L113" s="53">
        <v>12.05</v>
      </c>
      <c r="M113" s="53">
        <v>10.083</v>
      </c>
      <c r="N113" s="53">
        <v>10.78</v>
      </c>
      <c r="O113" s="53">
        <v>10.083</v>
      </c>
      <c r="P113" s="53">
        <v>10.52</v>
      </c>
      <c r="Q113" s="53">
        <v>10.083</v>
      </c>
      <c r="R113" s="53">
        <v>10.87</v>
      </c>
      <c r="S113" s="53">
        <v>10.083</v>
      </c>
      <c r="T113" s="53">
        <v>11.25</v>
      </c>
      <c r="U113" s="53">
        <v>10.083</v>
      </c>
      <c r="V113" s="53">
        <v>12.58</v>
      </c>
      <c r="W113" s="53">
        <v>10.083</v>
      </c>
      <c r="X113" s="53">
        <v>12.28</v>
      </c>
      <c r="Y113" s="53">
        <v>10.083</v>
      </c>
      <c r="Z113" s="53">
        <v>12.05</v>
      </c>
      <c r="AA113" s="53">
        <v>10.083</v>
      </c>
      <c r="AB113" s="53">
        <v>10.98</v>
      </c>
      <c r="AC113" s="53">
        <v>10.083</v>
      </c>
      <c r="AD113" s="53">
        <v>10.52</v>
      </c>
      <c r="AE113" s="53">
        <v>10.083</v>
      </c>
      <c r="AF113" s="53">
        <v>10.67</v>
      </c>
    </row>
    <row r="114" spans="1:32" ht="15.75" customHeight="1">
      <c r="A114" s="53">
        <v>3.6469999999999998</v>
      </c>
      <c r="B114" s="53">
        <v>7.85</v>
      </c>
      <c r="C114" s="53">
        <v>3.6469999999999998</v>
      </c>
      <c r="D114" s="53">
        <v>8.1199999999999992</v>
      </c>
      <c r="E114" s="53">
        <v>3.6469999999999998</v>
      </c>
      <c r="F114" s="53">
        <v>8.85</v>
      </c>
      <c r="G114" s="53">
        <v>3.6469999999999998</v>
      </c>
      <c r="H114" s="53">
        <v>9.4499999999999993</v>
      </c>
      <c r="I114" s="53">
        <v>3.6469999999999998</v>
      </c>
      <c r="J114" s="53">
        <v>8.9700000000000006</v>
      </c>
      <c r="K114" s="53">
        <v>3.6469999999999998</v>
      </c>
      <c r="L114" s="53">
        <v>8.75</v>
      </c>
      <c r="M114" s="53">
        <v>3.6469999999999998</v>
      </c>
      <c r="N114" s="53">
        <v>8.17</v>
      </c>
      <c r="O114" s="53">
        <v>3.6469999999999998</v>
      </c>
      <c r="P114" s="53">
        <v>8.0299999999999994</v>
      </c>
      <c r="Q114" s="53">
        <v>3.6469999999999998</v>
      </c>
      <c r="R114" s="53">
        <v>8.3699999999999992</v>
      </c>
      <c r="S114" s="53">
        <v>3.6469999999999998</v>
      </c>
      <c r="T114" s="53">
        <v>8.32</v>
      </c>
      <c r="U114" s="53">
        <v>3.6469999999999998</v>
      </c>
      <c r="V114" s="53">
        <v>9</v>
      </c>
      <c r="W114" s="53">
        <v>3.6469999999999998</v>
      </c>
      <c r="X114" s="53">
        <v>8.6</v>
      </c>
      <c r="Y114" s="53">
        <v>3.6469999999999998</v>
      </c>
      <c r="Z114" s="53">
        <v>8.57</v>
      </c>
      <c r="AA114" s="53">
        <v>3.6469999999999998</v>
      </c>
      <c r="AB114" s="53">
        <v>8.35</v>
      </c>
      <c r="AC114" s="53">
        <v>3.6469999999999998</v>
      </c>
      <c r="AD114" s="53">
        <v>8.07</v>
      </c>
      <c r="AE114" s="53">
        <v>3.6469999999999998</v>
      </c>
      <c r="AF114" s="53">
        <v>7.87</v>
      </c>
    </row>
    <row r="115" spans="1:32" ht="15.75" customHeight="1">
      <c r="A115" s="53">
        <v>4.1180000000000003</v>
      </c>
      <c r="B115" s="53">
        <v>8.1999999999999993</v>
      </c>
      <c r="C115" s="53">
        <v>4.1180000000000003</v>
      </c>
      <c r="D115" s="53">
        <v>8.57</v>
      </c>
      <c r="E115" s="53">
        <v>4.1180000000000003</v>
      </c>
      <c r="F115" s="53">
        <v>9.5299999999999994</v>
      </c>
      <c r="G115" s="53">
        <v>4.1180000000000003</v>
      </c>
      <c r="H115" s="53">
        <v>9.85</v>
      </c>
      <c r="I115" s="53">
        <v>4.1180000000000003</v>
      </c>
      <c r="J115" s="53">
        <v>9.43</v>
      </c>
      <c r="K115" s="53">
        <v>4.1180000000000003</v>
      </c>
      <c r="L115" s="53">
        <v>9.1999999999999993</v>
      </c>
      <c r="M115" s="53">
        <v>4.1180000000000003</v>
      </c>
      <c r="N115" s="53">
        <v>8.5299999999999994</v>
      </c>
      <c r="O115" s="53">
        <v>4.1180000000000003</v>
      </c>
      <c r="P115" s="53">
        <v>8.43</v>
      </c>
      <c r="Q115" s="53">
        <v>4.1180000000000003</v>
      </c>
      <c r="R115" s="53">
        <v>8.73</v>
      </c>
      <c r="S115" s="53">
        <v>4.1180000000000003</v>
      </c>
      <c r="T115" s="53">
        <v>8.73</v>
      </c>
      <c r="U115" s="53">
        <v>4.1180000000000003</v>
      </c>
      <c r="V115" s="53">
        <v>9.35</v>
      </c>
      <c r="W115" s="53">
        <v>4.1180000000000003</v>
      </c>
      <c r="X115" s="53">
        <v>9.07</v>
      </c>
      <c r="Y115" s="53">
        <v>4.1180000000000003</v>
      </c>
      <c r="Z115" s="53">
        <v>9.0299999999999994</v>
      </c>
      <c r="AA115" s="53">
        <v>4.1180000000000003</v>
      </c>
      <c r="AB115" s="53">
        <v>8.6999999999999993</v>
      </c>
      <c r="AC115" s="53">
        <v>4.1180000000000003</v>
      </c>
      <c r="AD115" s="53">
        <v>8.4700000000000006</v>
      </c>
      <c r="AE115" s="53">
        <v>4.1180000000000003</v>
      </c>
      <c r="AF115" s="53">
        <v>8.1999999999999993</v>
      </c>
    </row>
    <row r="116" spans="1:32" ht="15.75" customHeight="1">
      <c r="A116" s="53">
        <v>4.7229999999999999</v>
      </c>
      <c r="B116" s="53">
        <v>8.8800000000000008</v>
      </c>
      <c r="C116" s="53">
        <v>4.7229999999999999</v>
      </c>
      <c r="D116" s="53">
        <v>9.4</v>
      </c>
      <c r="E116" s="53">
        <v>4.7229999999999999</v>
      </c>
      <c r="F116" s="53">
        <v>10.52</v>
      </c>
      <c r="G116" s="53">
        <v>4.7229999999999999</v>
      </c>
      <c r="H116" s="53">
        <v>10.73</v>
      </c>
      <c r="I116" s="53">
        <v>4.7229999999999999</v>
      </c>
      <c r="J116" s="53">
        <v>10.33</v>
      </c>
      <c r="K116" s="53">
        <v>4.7229999999999999</v>
      </c>
      <c r="L116" s="53">
        <v>10.08</v>
      </c>
      <c r="M116" s="53">
        <v>4.7229999999999999</v>
      </c>
      <c r="N116" s="53">
        <v>9.32</v>
      </c>
      <c r="O116" s="53">
        <v>4.7229999999999999</v>
      </c>
      <c r="P116" s="53">
        <v>9.27</v>
      </c>
      <c r="Q116" s="53">
        <v>4.7229999999999999</v>
      </c>
      <c r="R116" s="53">
        <v>9.6199999999999992</v>
      </c>
      <c r="S116" s="53">
        <v>4.7229999999999999</v>
      </c>
      <c r="T116" s="53">
        <v>9.52</v>
      </c>
      <c r="U116" s="53">
        <v>4.7229999999999999</v>
      </c>
      <c r="V116" s="53">
        <v>10.220000000000001</v>
      </c>
      <c r="W116" s="53">
        <v>4.7229999999999999</v>
      </c>
      <c r="X116" s="53">
        <v>9.83</v>
      </c>
      <c r="Y116" s="53">
        <v>4.7229999999999999</v>
      </c>
      <c r="Z116" s="53">
        <v>9.8699999999999992</v>
      </c>
      <c r="AA116" s="53">
        <v>4.7229999999999999</v>
      </c>
      <c r="AB116" s="53">
        <v>9.43</v>
      </c>
      <c r="AC116" s="53">
        <v>4.7229999999999999</v>
      </c>
      <c r="AD116" s="53">
        <v>9.1999999999999993</v>
      </c>
      <c r="AE116" s="53">
        <v>4.7229999999999999</v>
      </c>
      <c r="AF116" s="53">
        <v>9.02</v>
      </c>
    </row>
    <row r="117" spans="1:32" ht="15.75" customHeight="1">
      <c r="A117" s="53">
        <v>4.8049999999999997</v>
      </c>
      <c r="B117" s="53">
        <v>10.02</v>
      </c>
      <c r="C117" s="53">
        <v>4.8049999999999997</v>
      </c>
      <c r="D117" s="53">
        <v>10.35</v>
      </c>
      <c r="E117" s="53">
        <v>4.8049999999999997</v>
      </c>
      <c r="F117" s="53">
        <v>11.28</v>
      </c>
      <c r="G117" s="53">
        <v>4.8049999999999997</v>
      </c>
      <c r="H117" s="53">
        <v>11.62</v>
      </c>
      <c r="I117" s="53">
        <v>4.8049999999999997</v>
      </c>
      <c r="J117" s="53">
        <v>11.28</v>
      </c>
      <c r="K117" s="53">
        <v>4.8049999999999997</v>
      </c>
      <c r="L117" s="53">
        <v>11</v>
      </c>
      <c r="M117" s="53">
        <v>4.8049999999999997</v>
      </c>
      <c r="N117" s="53">
        <v>10.33</v>
      </c>
      <c r="O117" s="53">
        <v>4.8049999999999997</v>
      </c>
      <c r="P117" s="53">
        <v>10.23</v>
      </c>
      <c r="Q117" s="53">
        <v>4.8049999999999997</v>
      </c>
      <c r="R117" s="53">
        <v>10.57</v>
      </c>
      <c r="S117" s="53">
        <v>4.8049999999999997</v>
      </c>
      <c r="T117" s="53">
        <v>10.42</v>
      </c>
      <c r="U117" s="53">
        <v>4.8049999999999997</v>
      </c>
      <c r="V117" s="53">
        <v>11.27</v>
      </c>
      <c r="W117" s="53">
        <v>4.8049999999999997</v>
      </c>
      <c r="X117" s="53">
        <v>10.73</v>
      </c>
      <c r="Y117" s="53">
        <v>4.8049999999999997</v>
      </c>
      <c r="Z117" s="53">
        <v>10.63</v>
      </c>
      <c r="AA117" s="53">
        <v>4.8049999999999997</v>
      </c>
      <c r="AB117" s="53">
        <v>10.35</v>
      </c>
      <c r="AC117" s="53">
        <v>4.8049999999999997</v>
      </c>
      <c r="AD117" s="53">
        <v>10.130000000000001</v>
      </c>
      <c r="AE117" s="53">
        <v>4.8049999999999997</v>
      </c>
      <c r="AF117" s="53">
        <v>9.93</v>
      </c>
    </row>
    <row r="118" spans="1:32" ht="15.75" customHeight="1">
      <c r="A118" s="53">
        <v>10.353999999999999</v>
      </c>
      <c r="B118" s="53">
        <v>13.7</v>
      </c>
      <c r="C118" s="53">
        <v>10.353999999999999</v>
      </c>
      <c r="D118" s="53">
        <v>13.98</v>
      </c>
      <c r="E118" s="53">
        <v>10.353999999999999</v>
      </c>
      <c r="F118" s="53">
        <v>15.15</v>
      </c>
      <c r="G118" s="53">
        <v>10.353999999999999</v>
      </c>
      <c r="H118" s="53">
        <v>17.399999999999999</v>
      </c>
      <c r="I118" s="53">
        <v>9.7959999999999994</v>
      </c>
      <c r="J118" s="53">
        <v>16.13</v>
      </c>
      <c r="K118" s="53">
        <v>9.7959999999999994</v>
      </c>
      <c r="L118" s="53">
        <v>15.75</v>
      </c>
      <c r="M118" s="53">
        <v>10.353999999999999</v>
      </c>
      <c r="N118" s="53">
        <v>14.18</v>
      </c>
      <c r="O118" s="53">
        <v>10.353999999999999</v>
      </c>
      <c r="P118" s="53">
        <v>13.87</v>
      </c>
      <c r="Q118" s="53">
        <v>10.353999999999999</v>
      </c>
      <c r="R118" s="53">
        <v>14.28</v>
      </c>
      <c r="S118" s="53">
        <v>10.353</v>
      </c>
      <c r="T118" s="53">
        <v>14.58</v>
      </c>
      <c r="U118" s="53">
        <v>10.353999999999999</v>
      </c>
      <c r="V118" s="53">
        <v>15.87</v>
      </c>
      <c r="W118" s="53">
        <v>10.353</v>
      </c>
      <c r="X118" s="53">
        <v>15.87</v>
      </c>
      <c r="Y118" s="53">
        <v>10.353</v>
      </c>
      <c r="Z118" s="53">
        <v>15.53</v>
      </c>
      <c r="AA118" s="53">
        <v>10.353</v>
      </c>
      <c r="AB118" s="53">
        <v>14.43</v>
      </c>
      <c r="AC118" s="53">
        <v>10.353</v>
      </c>
      <c r="AD118" s="53">
        <v>13.85</v>
      </c>
      <c r="AE118" s="53">
        <v>10.353</v>
      </c>
      <c r="AF118" s="53">
        <v>13.98</v>
      </c>
    </row>
    <row r="119" spans="1:32" ht="15.75" customHeight="1">
      <c r="A119" s="53">
        <v>13.180999999999999</v>
      </c>
      <c r="B119" s="53">
        <v>14.3</v>
      </c>
      <c r="C119" s="53">
        <v>13.180999999999999</v>
      </c>
      <c r="D119" s="53">
        <v>14.58</v>
      </c>
      <c r="E119" s="53">
        <v>13.180999999999999</v>
      </c>
      <c r="F119" s="53">
        <v>15.53</v>
      </c>
      <c r="G119" s="53">
        <v>13.180999999999999</v>
      </c>
      <c r="H119" s="53">
        <v>17.329999999999998</v>
      </c>
      <c r="I119" s="53">
        <v>12.622999999999999</v>
      </c>
      <c r="J119" s="53">
        <v>16.149999999999999</v>
      </c>
      <c r="K119" s="53">
        <v>12.622999999999999</v>
      </c>
      <c r="L119" s="53">
        <v>15.88</v>
      </c>
      <c r="M119" s="53">
        <v>13.180999999999999</v>
      </c>
      <c r="N119" s="53">
        <v>14.67</v>
      </c>
      <c r="O119" s="53">
        <v>13.180999999999999</v>
      </c>
      <c r="P119" s="53">
        <v>14.45</v>
      </c>
      <c r="Q119" s="53">
        <v>13.180999999999999</v>
      </c>
      <c r="R119" s="53">
        <v>14.78</v>
      </c>
      <c r="S119" s="53">
        <v>13.180999999999999</v>
      </c>
      <c r="T119" s="53">
        <v>15.13</v>
      </c>
      <c r="U119" s="53">
        <v>13.180999999999999</v>
      </c>
      <c r="V119" s="53">
        <v>16.38</v>
      </c>
      <c r="W119" s="53">
        <v>13.180999999999999</v>
      </c>
      <c r="X119" s="53">
        <v>16.13</v>
      </c>
      <c r="Y119" s="53">
        <v>13.180999999999999</v>
      </c>
      <c r="Z119" s="53">
        <v>16.079999999999998</v>
      </c>
      <c r="AA119" s="53">
        <v>13.180999999999999</v>
      </c>
      <c r="AB119" s="53">
        <v>14.93</v>
      </c>
      <c r="AC119" s="53">
        <v>13.180999999999999</v>
      </c>
      <c r="AD119" s="53">
        <v>14.5</v>
      </c>
      <c r="AE119" s="53">
        <v>13.180999999999999</v>
      </c>
      <c r="AF119" s="53">
        <v>14.5</v>
      </c>
    </row>
    <row r="120" spans="1:32" ht="15.75" customHeight="1">
      <c r="A120" s="53">
        <v>13.63</v>
      </c>
      <c r="B120" s="53">
        <v>15.17</v>
      </c>
      <c r="C120" s="53">
        <v>13.63</v>
      </c>
      <c r="D120" s="53">
        <v>15.48</v>
      </c>
      <c r="E120" s="53">
        <v>13.63</v>
      </c>
      <c r="F120" s="53">
        <v>16.420000000000002</v>
      </c>
      <c r="G120" s="53">
        <v>13.63</v>
      </c>
      <c r="H120" s="53">
        <v>18.25</v>
      </c>
      <c r="I120" s="53">
        <v>13.071999999999999</v>
      </c>
      <c r="J120" s="53">
        <v>17</v>
      </c>
      <c r="K120" s="53">
        <v>13.071999999999999</v>
      </c>
      <c r="L120" s="53">
        <v>16.73</v>
      </c>
      <c r="M120" s="53">
        <v>13.63</v>
      </c>
      <c r="N120" s="53">
        <v>15.45</v>
      </c>
      <c r="O120" s="53">
        <v>13.63</v>
      </c>
      <c r="P120" s="53">
        <v>15.33</v>
      </c>
      <c r="Q120" s="53">
        <v>13.63</v>
      </c>
      <c r="R120" s="53">
        <v>15.67</v>
      </c>
      <c r="S120" s="53">
        <v>13.63</v>
      </c>
      <c r="T120" s="53">
        <v>16.02</v>
      </c>
      <c r="U120" s="53">
        <v>13.63</v>
      </c>
      <c r="V120" s="53">
        <v>17.149999999999999</v>
      </c>
      <c r="W120" s="53">
        <v>13.63</v>
      </c>
      <c r="X120" s="53">
        <v>16.98</v>
      </c>
      <c r="Y120" s="53">
        <v>13.63</v>
      </c>
      <c r="Z120" s="53">
        <v>16.98</v>
      </c>
      <c r="AA120" s="53">
        <v>13.63</v>
      </c>
      <c r="AB120" s="53">
        <v>15.87</v>
      </c>
      <c r="AC120" s="53">
        <v>13.63</v>
      </c>
      <c r="AD120" s="53">
        <v>15.35</v>
      </c>
      <c r="AE120" s="53">
        <v>13.63</v>
      </c>
      <c r="AF120" s="53">
        <v>15.42</v>
      </c>
    </row>
    <row r="121" spans="1:32" ht="15.75" customHeight="1">
      <c r="A121" s="53">
        <v>14.22</v>
      </c>
      <c r="B121" s="53">
        <v>16.670000000000002</v>
      </c>
      <c r="C121" s="53">
        <v>14.22</v>
      </c>
      <c r="D121" s="53">
        <v>16.93</v>
      </c>
      <c r="E121" s="53">
        <v>14.22</v>
      </c>
      <c r="F121" s="53">
        <v>17.850000000000001</v>
      </c>
      <c r="G121" s="53">
        <v>14.22</v>
      </c>
      <c r="H121" s="53">
        <v>19.72</v>
      </c>
      <c r="I121" s="53">
        <v>13.662000000000001</v>
      </c>
      <c r="J121" s="53">
        <v>18.52</v>
      </c>
      <c r="K121" s="53">
        <v>13.662000000000001</v>
      </c>
      <c r="L121" s="53">
        <v>18.28</v>
      </c>
      <c r="M121" s="53">
        <v>14.22</v>
      </c>
      <c r="N121" s="53">
        <v>16.97</v>
      </c>
      <c r="O121" s="53">
        <v>14.22</v>
      </c>
      <c r="P121" s="53">
        <v>16.8</v>
      </c>
      <c r="Q121" s="53">
        <v>14.22</v>
      </c>
      <c r="R121" s="53">
        <v>17.100000000000001</v>
      </c>
      <c r="S121" s="53">
        <v>14.22</v>
      </c>
      <c r="T121" s="53">
        <v>17.48</v>
      </c>
      <c r="U121" s="53">
        <v>14.22</v>
      </c>
      <c r="V121" s="53">
        <v>18.649999999999999</v>
      </c>
      <c r="W121" s="53">
        <v>14.22</v>
      </c>
      <c r="X121" s="53">
        <v>18.47</v>
      </c>
      <c r="Y121" s="53">
        <v>14.22</v>
      </c>
      <c r="Z121" s="53">
        <v>18.48</v>
      </c>
      <c r="AA121" s="53">
        <v>14.22</v>
      </c>
      <c r="AB121" s="53">
        <v>17.32</v>
      </c>
      <c r="AC121" s="53">
        <v>14.22</v>
      </c>
      <c r="AD121" s="53">
        <v>16.829999999999998</v>
      </c>
      <c r="AE121" s="53">
        <v>14.22</v>
      </c>
      <c r="AF121" s="53">
        <v>16.920000000000002</v>
      </c>
    </row>
    <row r="122" spans="1:32" ht="15.75" customHeight="1">
      <c r="A122" s="53">
        <v>11.839</v>
      </c>
      <c r="B122" s="53">
        <v>12</v>
      </c>
      <c r="C122" s="53">
        <v>11.839</v>
      </c>
      <c r="D122" s="53">
        <v>12.25</v>
      </c>
      <c r="E122" s="53">
        <v>11.839</v>
      </c>
      <c r="F122" s="53">
        <v>13.22</v>
      </c>
      <c r="G122" s="53">
        <v>11.839</v>
      </c>
      <c r="H122" s="53">
        <v>15</v>
      </c>
      <c r="I122" s="53">
        <v>11.281000000000001</v>
      </c>
      <c r="J122" s="53">
        <v>13.97</v>
      </c>
      <c r="K122" s="53">
        <v>11.281000000000001</v>
      </c>
      <c r="L122" s="53">
        <v>13.58</v>
      </c>
      <c r="M122" s="53">
        <v>11.839</v>
      </c>
      <c r="N122" s="53">
        <v>12.47</v>
      </c>
      <c r="O122" s="53">
        <v>11.839</v>
      </c>
      <c r="P122" s="53">
        <v>12.23</v>
      </c>
      <c r="Q122" s="53">
        <v>11.839</v>
      </c>
      <c r="R122" s="53">
        <v>12.58</v>
      </c>
      <c r="S122" s="53">
        <v>11.839</v>
      </c>
      <c r="T122" s="53">
        <v>12.85</v>
      </c>
      <c r="U122" s="53">
        <v>11.839</v>
      </c>
      <c r="V122" s="53">
        <v>14.15</v>
      </c>
      <c r="W122" s="53">
        <v>11.839</v>
      </c>
      <c r="X122" s="53">
        <v>13.82</v>
      </c>
      <c r="Y122" s="53">
        <v>11.839</v>
      </c>
      <c r="Z122" s="53">
        <v>13.75</v>
      </c>
      <c r="AA122" s="53">
        <v>11.839</v>
      </c>
      <c r="AB122" s="53">
        <v>12.58</v>
      </c>
      <c r="AC122" s="53">
        <v>11.839</v>
      </c>
      <c r="AD122" s="53">
        <v>12.12</v>
      </c>
      <c r="AE122" s="53">
        <v>11.839</v>
      </c>
      <c r="AF122" s="53">
        <v>12.2</v>
      </c>
    </row>
    <row r="123" spans="1:32" ht="15.75" customHeight="1">
      <c r="A123" s="53">
        <v>8.8170000000000002</v>
      </c>
      <c r="B123" s="53">
        <v>10.3</v>
      </c>
      <c r="C123" s="53">
        <v>8.8170000000000002</v>
      </c>
      <c r="D123" s="53">
        <v>10.47</v>
      </c>
      <c r="E123" s="53">
        <v>8.8170000000000002</v>
      </c>
      <c r="F123" s="53">
        <v>11.47</v>
      </c>
      <c r="G123" s="53">
        <v>8.8170000000000002</v>
      </c>
      <c r="H123" s="53">
        <v>13.27</v>
      </c>
      <c r="I123" s="53">
        <v>7.94</v>
      </c>
      <c r="J123" s="53">
        <v>12.48</v>
      </c>
      <c r="K123" s="53">
        <v>7.94</v>
      </c>
      <c r="L123" s="53">
        <v>12.28</v>
      </c>
      <c r="M123" s="53">
        <v>8.8170000000000002</v>
      </c>
      <c r="N123" s="53">
        <v>10.77</v>
      </c>
      <c r="O123" s="53">
        <v>8.8170000000000002</v>
      </c>
      <c r="P123" s="53">
        <v>11</v>
      </c>
      <c r="Q123" s="53">
        <v>8.8170000000000002</v>
      </c>
      <c r="R123" s="53">
        <v>10.88</v>
      </c>
      <c r="S123" s="53">
        <v>8.8170000000000002</v>
      </c>
      <c r="T123" s="53">
        <v>11.12</v>
      </c>
      <c r="U123" s="53">
        <v>8.8170000000000002</v>
      </c>
      <c r="V123" s="53">
        <v>12.45</v>
      </c>
      <c r="W123" s="53">
        <v>8.8170000000000002</v>
      </c>
      <c r="X123" s="53">
        <v>11.97</v>
      </c>
      <c r="Y123" s="53">
        <v>8.8170000000000002</v>
      </c>
      <c r="Z123" s="53">
        <v>11.97</v>
      </c>
      <c r="AA123" s="53">
        <v>8.8170000000000002</v>
      </c>
      <c r="AB123" s="53">
        <v>10.8</v>
      </c>
      <c r="AC123" s="53">
        <v>8.8170000000000002</v>
      </c>
      <c r="AD123" s="53">
        <v>10.3</v>
      </c>
      <c r="AE123" s="53">
        <v>8.8170000000000002</v>
      </c>
      <c r="AF123" s="53">
        <v>10.42</v>
      </c>
    </row>
    <row r="124" spans="1:32" ht="15.75" customHeight="1">
      <c r="A124" s="53">
        <v>7.0389999999999997</v>
      </c>
      <c r="B124" s="53">
        <v>10.199999999999999</v>
      </c>
      <c r="C124" s="53">
        <v>7.0389999999999997</v>
      </c>
      <c r="D124" s="53">
        <v>10.18</v>
      </c>
      <c r="E124" s="53">
        <v>7.0389999999999997</v>
      </c>
      <c r="F124" s="53">
        <v>10.58</v>
      </c>
      <c r="G124" s="53">
        <v>7.0389999999999997</v>
      </c>
      <c r="H124" s="53">
        <v>12.05</v>
      </c>
      <c r="I124" s="53">
        <v>7.0389999999999997</v>
      </c>
      <c r="J124" s="53">
        <v>12.55</v>
      </c>
      <c r="K124" s="53">
        <v>7.0389999999999997</v>
      </c>
      <c r="L124" s="53">
        <v>10.78</v>
      </c>
      <c r="M124" s="53">
        <v>7.0389999999999997</v>
      </c>
      <c r="N124" s="53">
        <v>10.029999999999999</v>
      </c>
      <c r="O124" s="53">
        <v>7.0389999999999997</v>
      </c>
      <c r="P124" s="53">
        <v>10.02</v>
      </c>
      <c r="Q124" s="53">
        <v>7.0389999999999997</v>
      </c>
      <c r="R124" s="53">
        <v>10.220000000000001</v>
      </c>
      <c r="S124" s="53">
        <v>7.0389999999999997</v>
      </c>
      <c r="T124" s="53">
        <v>10.220000000000001</v>
      </c>
      <c r="U124" s="53">
        <v>7.0389999999999997</v>
      </c>
      <c r="V124" s="53">
        <v>10.55</v>
      </c>
      <c r="W124" s="53">
        <v>7.0389999999999997</v>
      </c>
      <c r="X124" s="53">
        <v>10.42</v>
      </c>
      <c r="Y124" s="53">
        <v>7.0389999999999997</v>
      </c>
      <c r="Z124" s="53">
        <v>10.38</v>
      </c>
      <c r="AA124" s="53">
        <v>7.0389999999999997</v>
      </c>
      <c r="AB124" s="53">
        <v>10.15</v>
      </c>
      <c r="AC124" s="53">
        <v>7.0389999999999997</v>
      </c>
      <c r="AD124" s="53">
        <v>9.98</v>
      </c>
      <c r="AE124" s="53">
        <v>7.0389999999999997</v>
      </c>
      <c r="AF124" s="53">
        <v>9.77</v>
      </c>
    </row>
    <row r="125" spans="1:32" ht="15.75" customHeight="1">
      <c r="A125" s="53">
        <v>1.512</v>
      </c>
      <c r="B125" s="53">
        <v>3.67</v>
      </c>
      <c r="C125" s="53">
        <v>1.512</v>
      </c>
      <c r="D125" s="53">
        <v>3.58</v>
      </c>
      <c r="E125" s="53">
        <v>1.512</v>
      </c>
      <c r="F125" s="53">
        <v>3.8</v>
      </c>
      <c r="G125" s="53">
        <v>1.512</v>
      </c>
      <c r="H125" s="53">
        <v>3.88</v>
      </c>
      <c r="I125" s="53">
        <v>1.512</v>
      </c>
      <c r="J125" s="53">
        <v>4.0199999999999996</v>
      </c>
      <c r="K125" s="53">
        <v>1.512</v>
      </c>
      <c r="L125" s="53">
        <v>4.0199999999999996</v>
      </c>
      <c r="M125" s="53">
        <v>1.512</v>
      </c>
      <c r="N125" s="53">
        <v>3.52</v>
      </c>
      <c r="O125" s="53">
        <v>1.512</v>
      </c>
      <c r="P125" s="53">
        <v>3.47</v>
      </c>
      <c r="Q125" s="53">
        <v>1.512</v>
      </c>
      <c r="R125" s="53">
        <v>3.68</v>
      </c>
      <c r="S125" s="53">
        <v>1.512</v>
      </c>
      <c r="T125" s="53">
        <v>3.6</v>
      </c>
      <c r="U125" s="53">
        <v>1.512</v>
      </c>
      <c r="V125" s="53">
        <v>3.6</v>
      </c>
      <c r="W125" s="53">
        <v>1.512</v>
      </c>
      <c r="X125" s="53">
        <v>3.63</v>
      </c>
      <c r="Y125" s="53">
        <v>1.512</v>
      </c>
      <c r="Z125" s="53">
        <v>3.72</v>
      </c>
      <c r="AA125" s="53">
        <v>1.512</v>
      </c>
      <c r="AB125" s="53">
        <v>3.63</v>
      </c>
      <c r="AC125" s="53">
        <v>1.512</v>
      </c>
      <c r="AD125" s="53">
        <v>3.72</v>
      </c>
      <c r="AE125" s="53">
        <v>1.512</v>
      </c>
      <c r="AF125" s="53">
        <v>3.67</v>
      </c>
    </row>
    <row r="126" spans="1:32" ht="15.75" customHeight="1">
      <c r="A126" s="53">
        <v>2.3069999999999999</v>
      </c>
      <c r="B126" s="53">
        <v>4.42</v>
      </c>
      <c r="C126" s="53">
        <v>2.3069999999999999</v>
      </c>
      <c r="D126" s="53">
        <v>4.55</v>
      </c>
      <c r="E126" s="53">
        <v>2.3069999999999999</v>
      </c>
      <c r="F126" s="53">
        <v>4.57</v>
      </c>
      <c r="G126" s="53">
        <v>2.3069999999999999</v>
      </c>
      <c r="H126" s="53">
        <v>4.8499999999999996</v>
      </c>
      <c r="I126" s="53">
        <v>2.3069999999999999</v>
      </c>
      <c r="J126" s="53">
        <v>4.9800000000000004</v>
      </c>
      <c r="K126" s="53">
        <v>2.3069999999999999</v>
      </c>
      <c r="L126" s="53">
        <v>5</v>
      </c>
      <c r="M126" s="53">
        <v>2.3069999999999999</v>
      </c>
      <c r="N126" s="53">
        <v>4.5199999999999996</v>
      </c>
      <c r="O126" s="53">
        <v>2.3069999999999999</v>
      </c>
      <c r="P126" s="53">
        <v>4.5</v>
      </c>
      <c r="Q126" s="53">
        <v>2.3069999999999999</v>
      </c>
      <c r="R126" s="53">
        <v>4.45</v>
      </c>
      <c r="S126" s="53">
        <v>2.3069999999999999</v>
      </c>
      <c r="T126" s="53">
        <v>4.57</v>
      </c>
      <c r="U126" s="53">
        <v>2.3069999999999999</v>
      </c>
      <c r="V126" s="53">
        <v>4.55</v>
      </c>
      <c r="W126" s="53">
        <v>2.3069999999999999</v>
      </c>
      <c r="X126" s="53">
        <v>5.2</v>
      </c>
      <c r="Y126" s="53">
        <v>2.3069999999999999</v>
      </c>
      <c r="Z126" s="53">
        <v>4.68</v>
      </c>
      <c r="AA126" s="53">
        <v>2.3069999999999999</v>
      </c>
      <c r="AB126" s="53">
        <v>4.5</v>
      </c>
      <c r="AC126" s="53">
        <v>2.3069999999999999</v>
      </c>
      <c r="AD126" s="53">
        <v>4.5</v>
      </c>
      <c r="AE126" s="53">
        <v>2.3069999999999999</v>
      </c>
      <c r="AF126" s="53">
        <v>4.5999999999999996</v>
      </c>
    </row>
    <row r="127" spans="1:32" ht="15.75" customHeight="1">
      <c r="A127" s="53">
        <v>2.391</v>
      </c>
      <c r="B127" s="53">
        <v>4.87</v>
      </c>
      <c r="C127" s="53">
        <v>2.391</v>
      </c>
      <c r="D127" s="53">
        <v>5.0999999999999996</v>
      </c>
      <c r="E127" s="53">
        <v>2.391</v>
      </c>
      <c r="F127" s="53">
        <v>5.23</v>
      </c>
      <c r="G127" s="53">
        <v>2.391</v>
      </c>
      <c r="H127" s="53">
        <v>5.42</v>
      </c>
      <c r="I127" s="53">
        <v>2.391</v>
      </c>
      <c r="J127" s="53">
        <v>5.57</v>
      </c>
      <c r="K127" s="53">
        <v>2.391</v>
      </c>
      <c r="L127" s="53">
        <v>5.5</v>
      </c>
      <c r="M127" s="53">
        <v>2.391</v>
      </c>
      <c r="N127" s="53">
        <v>5.0199999999999996</v>
      </c>
      <c r="O127" s="53">
        <v>2.391</v>
      </c>
      <c r="P127" s="53">
        <v>5.23</v>
      </c>
      <c r="Q127" s="53">
        <v>2.391</v>
      </c>
      <c r="R127" s="53">
        <v>4.7300000000000004</v>
      </c>
      <c r="S127" s="53">
        <v>2.391</v>
      </c>
      <c r="T127" s="53">
        <v>4.9000000000000004</v>
      </c>
      <c r="U127" s="53">
        <v>2.391</v>
      </c>
      <c r="V127" s="53">
        <v>4.92</v>
      </c>
      <c r="W127" s="53">
        <v>2.391</v>
      </c>
      <c r="X127" s="53">
        <v>5.65</v>
      </c>
      <c r="Y127" s="53">
        <v>2.391</v>
      </c>
      <c r="Z127" s="53">
        <v>5.12</v>
      </c>
      <c r="AA127" s="53">
        <v>2.391</v>
      </c>
      <c r="AB127" s="53">
        <v>5.2</v>
      </c>
      <c r="AC127" s="53">
        <v>2.391</v>
      </c>
      <c r="AD127" s="53">
        <v>5.07</v>
      </c>
      <c r="AE127" s="53">
        <v>2.391</v>
      </c>
      <c r="AF127" s="53">
        <v>5</v>
      </c>
    </row>
    <row r="128" spans="1:32" ht="15.75" customHeight="1">
      <c r="A128" s="53">
        <v>2.6680000000000001</v>
      </c>
      <c r="B128" s="53">
        <v>6.75</v>
      </c>
      <c r="C128" s="53">
        <v>2.6680000000000001</v>
      </c>
      <c r="D128" s="53">
        <v>6.45</v>
      </c>
      <c r="E128" s="53">
        <v>2.6680000000000001</v>
      </c>
      <c r="F128" s="53">
        <v>6.2</v>
      </c>
      <c r="G128" s="53">
        <v>2.6680000000000001</v>
      </c>
      <c r="H128" s="53">
        <v>6.47</v>
      </c>
      <c r="I128" s="53">
        <v>2.6680000000000001</v>
      </c>
      <c r="J128" s="53">
        <v>6.08</v>
      </c>
      <c r="K128" s="53">
        <v>2.6680000000000001</v>
      </c>
      <c r="L128" s="53">
        <v>6.47</v>
      </c>
      <c r="M128" s="53">
        <v>2.6680000000000001</v>
      </c>
      <c r="N128" s="53">
        <v>6.15</v>
      </c>
      <c r="O128" s="53">
        <v>2.6680000000000001</v>
      </c>
      <c r="P128" s="53">
        <v>6.18</v>
      </c>
      <c r="Q128" s="53">
        <v>2.6680000000000001</v>
      </c>
      <c r="R128" s="53">
        <v>5.78</v>
      </c>
      <c r="S128" s="53">
        <v>2.6680000000000001</v>
      </c>
      <c r="T128" s="53">
        <v>5.68</v>
      </c>
      <c r="U128" s="53">
        <v>2.6680000000000001</v>
      </c>
      <c r="V128" s="53">
        <v>5.7</v>
      </c>
      <c r="W128" s="53">
        <v>2.6680000000000001</v>
      </c>
      <c r="X128" s="53">
        <v>5.67</v>
      </c>
      <c r="Y128" s="53">
        <v>2.6680000000000001</v>
      </c>
      <c r="Z128" s="53">
        <v>6.35</v>
      </c>
      <c r="AA128" s="53">
        <v>2.6680000000000001</v>
      </c>
      <c r="AB128" s="53">
        <v>6.08</v>
      </c>
      <c r="AC128" s="53">
        <v>2.6680000000000001</v>
      </c>
      <c r="AD128" s="53">
        <v>6.08</v>
      </c>
      <c r="AE128" s="53">
        <v>2.6680000000000001</v>
      </c>
      <c r="AF128" s="53">
        <v>5.9</v>
      </c>
    </row>
    <row r="129" spans="1:32" ht="15.75" customHeight="1">
      <c r="A129" s="53">
        <v>1.9510000000000001</v>
      </c>
      <c r="B129" s="53">
        <v>3.78</v>
      </c>
      <c r="C129" s="53">
        <v>1.9510000000000001</v>
      </c>
      <c r="D129" s="53">
        <v>3.98</v>
      </c>
      <c r="E129" s="53">
        <v>1.9510000000000001</v>
      </c>
      <c r="F129" s="53">
        <v>4.22</v>
      </c>
      <c r="G129" s="53">
        <v>1.9510000000000001</v>
      </c>
      <c r="H129" s="53">
        <v>4.3499999999999996</v>
      </c>
      <c r="I129" s="53">
        <v>1.9510000000000001</v>
      </c>
      <c r="J129" s="53">
        <v>4.43</v>
      </c>
      <c r="K129" s="53">
        <v>1.9510000000000001</v>
      </c>
      <c r="L129" s="53">
        <v>5</v>
      </c>
      <c r="M129" s="53">
        <v>1.9510000000000001</v>
      </c>
      <c r="N129" s="53">
        <v>3.97</v>
      </c>
      <c r="O129" s="53">
        <v>1.9510000000000001</v>
      </c>
      <c r="P129" s="53">
        <v>3.85</v>
      </c>
      <c r="Q129" s="53">
        <v>1.9510000000000001</v>
      </c>
      <c r="R129" s="53">
        <v>3.9</v>
      </c>
      <c r="S129" s="53">
        <v>1.9510000000000001</v>
      </c>
      <c r="T129" s="53">
        <v>3.87</v>
      </c>
      <c r="U129" s="53">
        <v>1.9510000000000001</v>
      </c>
      <c r="V129" s="53">
        <v>3.83</v>
      </c>
      <c r="W129" s="53">
        <v>1.9510000000000001</v>
      </c>
      <c r="X129" s="53">
        <v>3.93</v>
      </c>
      <c r="Y129" s="53">
        <v>1.9510000000000001</v>
      </c>
      <c r="Z129" s="53">
        <v>3.95</v>
      </c>
      <c r="AA129" s="53">
        <v>1.9510000000000001</v>
      </c>
      <c r="AB129" s="53">
        <v>3.85</v>
      </c>
      <c r="AC129" s="53">
        <v>1.9510000000000001</v>
      </c>
      <c r="AD129" s="53">
        <v>3.77</v>
      </c>
      <c r="AE129" s="53">
        <v>1.9510000000000001</v>
      </c>
      <c r="AF129" s="53">
        <v>3.67</v>
      </c>
    </row>
    <row r="130" spans="1:32" ht="15.75" customHeight="1">
      <c r="A130" s="53">
        <v>2.9980000000000002</v>
      </c>
      <c r="B130" s="53">
        <v>5.38</v>
      </c>
      <c r="C130" s="53">
        <v>2.9980000000000002</v>
      </c>
      <c r="D130" s="53">
        <v>5.67</v>
      </c>
      <c r="E130" s="53">
        <v>2.9980000000000002</v>
      </c>
      <c r="F130" s="53">
        <v>5.62</v>
      </c>
      <c r="G130" s="53">
        <v>2.9980000000000002</v>
      </c>
      <c r="H130" s="53">
        <v>5.75</v>
      </c>
      <c r="I130" s="53">
        <v>2.9980000000000002</v>
      </c>
      <c r="J130" s="53">
        <v>5.62</v>
      </c>
      <c r="K130" s="53">
        <v>2.9980000000000002</v>
      </c>
      <c r="L130" s="53">
        <v>5.53</v>
      </c>
      <c r="M130" s="53">
        <v>2.9980000000000002</v>
      </c>
      <c r="N130" s="53">
        <v>5.23</v>
      </c>
      <c r="O130" s="53">
        <v>2.9980000000000002</v>
      </c>
      <c r="P130" s="53">
        <v>5.17</v>
      </c>
      <c r="Q130" s="53">
        <v>2.9980000000000002</v>
      </c>
      <c r="R130" s="53">
        <v>5.28</v>
      </c>
      <c r="S130" s="53">
        <v>2.9980000000000002</v>
      </c>
      <c r="T130" s="53">
        <v>5.45</v>
      </c>
      <c r="U130" s="53">
        <v>2.9980000000000002</v>
      </c>
      <c r="V130" s="53">
        <v>5.18</v>
      </c>
      <c r="W130" s="53">
        <v>2.9980000000000002</v>
      </c>
      <c r="X130" s="53">
        <v>5.17</v>
      </c>
      <c r="Y130" s="53">
        <v>2.9980000000000002</v>
      </c>
      <c r="Z130" s="53">
        <v>5.58</v>
      </c>
      <c r="AA130" s="53">
        <v>2.9980000000000002</v>
      </c>
      <c r="AB130" s="53">
        <v>5.27</v>
      </c>
      <c r="AC130" s="53">
        <v>2.9980000000000002</v>
      </c>
      <c r="AD130" s="53">
        <v>5.28</v>
      </c>
      <c r="AE130" s="53">
        <v>2.9980000000000002</v>
      </c>
      <c r="AF130" s="53">
        <v>5.4</v>
      </c>
    </row>
    <row r="131" spans="1:32" ht="15.75" customHeight="1">
      <c r="A131" s="53">
        <v>4.6619999999999999</v>
      </c>
      <c r="B131" s="53">
        <v>8.4499999999999993</v>
      </c>
      <c r="C131" s="53">
        <v>4.6619999999999999</v>
      </c>
      <c r="D131" s="53">
        <v>8.77</v>
      </c>
      <c r="E131" s="53">
        <v>4.6619999999999999</v>
      </c>
      <c r="F131" s="53">
        <v>8.8800000000000008</v>
      </c>
      <c r="G131" s="53">
        <v>4.6619999999999999</v>
      </c>
      <c r="H131" s="53">
        <v>8.83</v>
      </c>
      <c r="I131" s="53">
        <v>4.6619999999999999</v>
      </c>
      <c r="J131" s="53">
        <v>8.67</v>
      </c>
      <c r="K131" s="53">
        <v>4.6619999999999999</v>
      </c>
      <c r="L131" s="53">
        <v>8.6999999999999993</v>
      </c>
      <c r="M131" s="53">
        <v>4.6619999999999999</v>
      </c>
      <c r="N131" s="53">
        <v>8.17</v>
      </c>
      <c r="O131" s="53">
        <v>4.6619999999999999</v>
      </c>
      <c r="P131" s="53">
        <v>8.43</v>
      </c>
      <c r="Q131" s="53">
        <v>4.6619999999999999</v>
      </c>
      <c r="R131" s="53">
        <v>8.18</v>
      </c>
      <c r="S131" s="53">
        <v>4.6619999999999999</v>
      </c>
      <c r="T131" s="53">
        <v>8.52</v>
      </c>
      <c r="U131" s="53">
        <v>4.6619999999999999</v>
      </c>
      <c r="V131" s="53">
        <v>8.52</v>
      </c>
      <c r="W131" s="53">
        <v>4.6619999999999999</v>
      </c>
      <c r="X131" s="53">
        <v>8.33</v>
      </c>
      <c r="Y131" s="53">
        <v>4.6619999999999999</v>
      </c>
      <c r="Z131" s="53">
        <v>8.85</v>
      </c>
      <c r="AA131" s="53">
        <v>4.6619999999999999</v>
      </c>
      <c r="AB131" s="53">
        <v>8.5500000000000007</v>
      </c>
      <c r="AC131" s="53">
        <v>4.6619999999999999</v>
      </c>
      <c r="AD131" s="53">
        <v>8.32</v>
      </c>
      <c r="AE131" s="53">
        <v>4.6619999999999999</v>
      </c>
      <c r="AF131" s="53">
        <v>8.6199999999999992</v>
      </c>
    </row>
    <row r="132" spans="1:32" ht="15.75" customHeight="1">
      <c r="A132" s="53">
        <v>3.7450000000000001</v>
      </c>
      <c r="B132" s="53">
        <v>6.48</v>
      </c>
      <c r="C132" s="53">
        <v>3.7450000000000001</v>
      </c>
      <c r="D132" s="53">
        <v>6.8</v>
      </c>
      <c r="E132" s="53">
        <v>3.7450000000000001</v>
      </c>
      <c r="F132" s="53">
        <v>6.78</v>
      </c>
      <c r="G132" s="53">
        <v>3.7450000000000001</v>
      </c>
      <c r="H132" s="53">
        <v>6.97</v>
      </c>
      <c r="I132" s="53">
        <v>3.7450000000000001</v>
      </c>
      <c r="J132" s="53">
        <v>6.77</v>
      </c>
      <c r="K132" s="53">
        <v>3.7450000000000001</v>
      </c>
      <c r="L132" s="53">
        <v>6.65</v>
      </c>
      <c r="M132" s="53">
        <v>3.7450000000000001</v>
      </c>
      <c r="N132" s="53">
        <v>6.33</v>
      </c>
      <c r="O132" s="53">
        <v>3.7450000000000001</v>
      </c>
      <c r="P132" s="53">
        <v>6.32</v>
      </c>
      <c r="Q132" s="53">
        <v>3.7450000000000001</v>
      </c>
      <c r="R132" s="53">
        <v>6.4</v>
      </c>
      <c r="S132" s="53">
        <v>3.7450000000000001</v>
      </c>
      <c r="T132" s="53">
        <v>6.55</v>
      </c>
      <c r="U132" s="53">
        <v>3.7450000000000001</v>
      </c>
      <c r="V132" s="53">
        <v>6.32</v>
      </c>
      <c r="W132" s="53">
        <v>3.7450000000000001</v>
      </c>
      <c r="X132" s="53">
        <v>6.25</v>
      </c>
      <c r="Y132" s="53">
        <v>3.7450000000000001</v>
      </c>
      <c r="Z132" s="53">
        <v>6.67</v>
      </c>
      <c r="AA132" s="53">
        <v>3.7450000000000001</v>
      </c>
      <c r="AB132" s="53">
        <v>6.38</v>
      </c>
      <c r="AC132" s="53">
        <v>3.7450000000000001</v>
      </c>
      <c r="AD132" s="53">
        <v>6.43</v>
      </c>
      <c r="AE132" s="53">
        <v>3.7450000000000001</v>
      </c>
      <c r="AF132" s="53">
        <v>6.6</v>
      </c>
    </row>
    <row r="133" spans="1:32" ht="15.75" customHeight="1">
      <c r="A133" s="53">
        <v>1.222</v>
      </c>
      <c r="B133" s="53">
        <v>2.48</v>
      </c>
      <c r="C133" s="53">
        <v>1.222</v>
      </c>
      <c r="D133" s="53">
        <v>2.5</v>
      </c>
      <c r="E133" s="53">
        <v>1.222</v>
      </c>
      <c r="F133" s="53">
        <v>2.57</v>
      </c>
      <c r="G133" s="53">
        <v>1.222</v>
      </c>
      <c r="H133" s="53">
        <v>2.72</v>
      </c>
      <c r="I133" s="53">
        <v>1.222</v>
      </c>
      <c r="J133" s="53">
        <v>2.85</v>
      </c>
      <c r="K133" s="53">
        <v>1.222</v>
      </c>
      <c r="L133" s="53">
        <v>2.87</v>
      </c>
      <c r="M133" s="53">
        <v>1.222</v>
      </c>
      <c r="N133" s="53">
        <v>2.52</v>
      </c>
      <c r="O133" s="53">
        <v>1.222</v>
      </c>
      <c r="P133" s="53">
        <v>2.57</v>
      </c>
      <c r="Q133" s="53">
        <v>1.222</v>
      </c>
      <c r="R133" s="53">
        <v>2.52</v>
      </c>
      <c r="S133" s="53">
        <v>1.222</v>
      </c>
      <c r="T133" s="53">
        <v>2.5299999999999998</v>
      </c>
      <c r="U133" s="53">
        <v>1.222</v>
      </c>
      <c r="V133" s="53">
        <v>2.5299999999999998</v>
      </c>
      <c r="W133" s="53">
        <v>1.222</v>
      </c>
      <c r="X133" s="53">
        <v>2.7</v>
      </c>
      <c r="Y133" s="53">
        <v>1.222</v>
      </c>
      <c r="Z133" s="53">
        <v>2.68</v>
      </c>
      <c r="AA133" s="53">
        <v>1.222</v>
      </c>
      <c r="AB133" s="53">
        <v>2.57</v>
      </c>
      <c r="AC133" s="53">
        <v>1.222</v>
      </c>
      <c r="AD133" s="53">
        <v>2.58</v>
      </c>
      <c r="AE133" s="53">
        <v>1.222</v>
      </c>
      <c r="AF133" s="53">
        <v>2.57</v>
      </c>
    </row>
    <row r="134" spans="1:32" ht="15.75" customHeight="1">
      <c r="A134" s="53">
        <v>1.478</v>
      </c>
      <c r="B134" s="53">
        <v>2.93</v>
      </c>
      <c r="C134" s="53">
        <v>1.478</v>
      </c>
      <c r="D134" s="53">
        <v>2.97</v>
      </c>
      <c r="E134" s="53">
        <v>1.478</v>
      </c>
      <c r="F134" s="53">
        <v>3.03</v>
      </c>
      <c r="G134" s="53">
        <v>1.478</v>
      </c>
      <c r="H134" s="53">
        <v>3.18</v>
      </c>
      <c r="I134" s="53">
        <v>1.478</v>
      </c>
      <c r="J134" s="53">
        <v>3.13</v>
      </c>
      <c r="K134" s="53">
        <v>1.478</v>
      </c>
      <c r="L134" s="53">
        <v>3.2</v>
      </c>
      <c r="M134" s="53">
        <v>1.478</v>
      </c>
      <c r="N134" s="53">
        <v>2.9</v>
      </c>
      <c r="O134" s="53">
        <v>1.478</v>
      </c>
      <c r="P134" s="53">
        <v>2.92</v>
      </c>
      <c r="Q134" s="53">
        <v>1.478</v>
      </c>
      <c r="R134" s="53">
        <v>2.95</v>
      </c>
      <c r="S134" s="53">
        <v>1.478</v>
      </c>
      <c r="T134" s="53">
        <v>2.97</v>
      </c>
      <c r="U134" s="53">
        <v>1.478</v>
      </c>
      <c r="V134" s="53">
        <v>2.87</v>
      </c>
      <c r="W134" s="53">
        <v>1.478</v>
      </c>
      <c r="X134" s="53">
        <v>2.85</v>
      </c>
      <c r="Y134" s="53">
        <v>1.478</v>
      </c>
      <c r="Z134" s="53">
        <v>3.02</v>
      </c>
      <c r="AA134" s="53">
        <v>1.478</v>
      </c>
      <c r="AB134" s="53">
        <v>2.87</v>
      </c>
      <c r="AC134" s="53">
        <v>1.478</v>
      </c>
      <c r="AD134" s="53">
        <v>2.88</v>
      </c>
      <c r="AE134" s="53">
        <v>1.478</v>
      </c>
      <c r="AF134" s="53">
        <v>2.87</v>
      </c>
    </row>
    <row r="135" spans="1:32" ht="15.75" customHeight="1">
      <c r="A135" s="53">
        <v>2.004</v>
      </c>
      <c r="B135" s="53">
        <v>3.65</v>
      </c>
      <c r="C135" s="53">
        <v>2.004</v>
      </c>
      <c r="D135" s="53">
        <v>3.58</v>
      </c>
      <c r="E135" s="53">
        <v>2.004</v>
      </c>
      <c r="F135" s="53">
        <v>3.7</v>
      </c>
      <c r="G135" s="53">
        <v>2.004</v>
      </c>
      <c r="H135" s="53">
        <v>3.87</v>
      </c>
      <c r="I135" s="53">
        <v>2.004</v>
      </c>
      <c r="J135" s="53">
        <v>3.83</v>
      </c>
      <c r="K135" s="53">
        <v>2.004</v>
      </c>
      <c r="L135" s="53">
        <v>3.87</v>
      </c>
      <c r="M135" s="53">
        <v>2.004</v>
      </c>
      <c r="N135" s="53">
        <v>3.58</v>
      </c>
      <c r="O135" s="53">
        <v>2.004</v>
      </c>
      <c r="P135" s="53">
        <v>3.58</v>
      </c>
      <c r="Q135" s="53">
        <v>2.004</v>
      </c>
      <c r="R135" s="53">
        <v>3.62</v>
      </c>
      <c r="S135" s="53">
        <v>2.004</v>
      </c>
      <c r="T135" s="53">
        <v>3.65</v>
      </c>
      <c r="U135" s="53">
        <v>2.004</v>
      </c>
      <c r="V135" s="53">
        <v>3.52</v>
      </c>
      <c r="W135" s="53">
        <v>2.004</v>
      </c>
      <c r="X135" s="53">
        <v>3.52</v>
      </c>
      <c r="Y135" s="53">
        <v>2.004</v>
      </c>
      <c r="Z135" s="53">
        <v>3.78</v>
      </c>
      <c r="AA135" s="53">
        <v>2.004</v>
      </c>
      <c r="AB135" s="53">
        <v>3.58</v>
      </c>
      <c r="AC135" s="53">
        <v>2.004</v>
      </c>
      <c r="AD135" s="53">
        <v>3.5</v>
      </c>
      <c r="AE135" s="53">
        <v>2.004</v>
      </c>
      <c r="AF135" s="53">
        <v>3.63</v>
      </c>
    </row>
    <row r="136" spans="1:32" ht="15.75" customHeight="1">
      <c r="A136" s="53">
        <v>1.1930000000000001</v>
      </c>
      <c r="B136" s="53">
        <v>2.4500000000000002</v>
      </c>
      <c r="C136" s="53">
        <v>1.1930000000000001</v>
      </c>
      <c r="D136" s="53">
        <v>2.63</v>
      </c>
      <c r="E136" s="53">
        <v>1.1930000000000001</v>
      </c>
      <c r="F136" s="53">
        <v>2.77</v>
      </c>
      <c r="G136" s="53">
        <v>1.1930000000000001</v>
      </c>
      <c r="H136" s="53">
        <v>2.83</v>
      </c>
      <c r="I136" s="53">
        <v>1.1930000000000001</v>
      </c>
      <c r="J136" s="53">
        <v>3.08</v>
      </c>
      <c r="K136" s="53">
        <v>1.1930000000000001</v>
      </c>
      <c r="L136" s="53">
        <v>3.57</v>
      </c>
      <c r="M136" s="53">
        <v>1.1930000000000001</v>
      </c>
      <c r="N136" s="53">
        <v>2.67</v>
      </c>
      <c r="O136" s="53">
        <v>1.1930000000000001</v>
      </c>
      <c r="P136" s="53">
        <v>2.52</v>
      </c>
      <c r="Q136" s="53">
        <v>1.1930000000000001</v>
      </c>
      <c r="R136" s="53">
        <v>2.5299999999999998</v>
      </c>
      <c r="S136" s="53">
        <v>1.1930000000000001</v>
      </c>
      <c r="T136" s="53">
        <v>2.58</v>
      </c>
      <c r="U136" s="53">
        <v>1.1930000000000001</v>
      </c>
      <c r="V136" s="53">
        <v>2.58</v>
      </c>
      <c r="W136" s="53">
        <v>1.1930000000000001</v>
      </c>
      <c r="X136" s="53">
        <v>2.63</v>
      </c>
      <c r="Y136" s="53">
        <v>1.1930000000000001</v>
      </c>
      <c r="Z136" s="53">
        <v>2.68</v>
      </c>
      <c r="AA136" s="53">
        <v>1.1930000000000001</v>
      </c>
      <c r="AB136" s="53">
        <v>2.67</v>
      </c>
      <c r="AC136" s="53">
        <v>1.1930000000000001</v>
      </c>
      <c r="AD136" s="53">
        <v>2.4500000000000002</v>
      </c>
      <c r="AE136" s="53">
        <v>1.1930000000000001</v>
      </c>
      <c r="AF136" s="53">
        <v>2.37</v>
      </c>
    </row>
    <row r="137" spans="1:32" ht="15.75" customHeight="1">
      <c r="A137" s="53">
        <v>3.2040000000000002</v>
      </c>
      <c r="B137" s="53">
        <v>6.07</v>
      </c>
      <c r="C137" s="53">
        <v>3.2040000000000002</v>
      </c>
      <c r="D137" s="53">
        <v>6.13</v>
      </c>
      <c r="E137" s="53">
        <v>3.2040000000000002</v>
      </c>
      <c r="F137" s="53">
        <v>6.1</v>
      </c>
      <c r="G137" s="53">
        <v>3.2040000000000002</v>
      </c>
      <c r="H137" s="53">
        <v>6.38</v>
      </c>
      <c r="I137" s="53">
        <v>3.2040000000000002</v>
      </c>
      <c r="J137" s="53">
        <v>6.12</v>
      </c>
      <c r="K137" s="53">
        <v>3.2040000000000002</v>
      </c>
      <c r="L137" s="53">
        <v>6.2</v>
      </c>
      <c r="M137" s="53">
        <v>3.2040000000000002</v>
      </c>
      <c r="N137" s="53">
        <v>5.93</v>
      </c>
      <c r="O137" s="53">
        <v>3.2040000000000002</v>
      </c>
      <c r="P137" s="53">
        <v>5.75</v>
      </c>
      <c r="Q137" s="53">
        <v>3.2040000000000002</v>
      </c>
      <c r="R137" s="53">
        <v>5.82</v>
      </c>
      <c r="S137" s="53">
        <v>3.2040000000000002</v>
      </c>
      <c r="T137" s="53">
        <v>5.92</v>
      </c>
      <c r="U137" s="53">
        <v>3.2040000000000002</v>
      </c>
      <c r="V137" s="53">
        <v>5.8</v>
      </c>
      <c r="W137" s="53">
        <v>3.2040000000000002</v>
      </c>
      <c r="X137" s="53">
        <v>5.72</v>
      </c>
      <c r="Y137" s="53">
        <v>3.2040000000000002</v>
      </c>
      <c r="Z137" s="53">
        <v>6.18</v>
      </c>
      <c r="AA137" s="53">
        <v>3.2040000000000002</v>
      </c>
      <c r="AB137" s="53">
        <v>5.98</v>
      </c>
      <c r="AC137" s="53">
        <v>3.2040000000000002</v>
      </c>
      <c r="AD137" s="53">
        <v>5.85</v>
      </c>
      <c r="AE137" s="53">
        <v>3.2040000000000002</v>
      </c>
      <c r="AF137" s="53">
        <v>5.93</v>
      </c>
    </row>
    <row r="138" spans="1:32" ht="15.75" customHeight="1">
      <c r="A138" s="53">
        <v>3.851</v>
      </c>
      <c r="B138" s="53">
        <v>6.83</v>
      </c>
      <c r="C138" s="53">
        <v>3.851</v>
      </c>
      <c r="D138" s="53">
        <v>7.55</v>
      </c>
      <c r="E138" s="53">
        <v>3.851</v>
      </c>
      <c r="F138" s="53">
        <v>7.08</v>
      </c>
      <c r="G138" s="53">
        <v>3.851</v>
      </c>
      <c r="H138" s="53">
        <v>7.28</v>
      </c>
      <c r="I138" s="53">
        <v>3.851</v>
      </c>
      <c r="J138" s="53">
        <v>7.1</v>
      </c>
      <c r="K138" s="53">
        <v>3.851</v>
      </c>
      <c r="L138" s="53">
        <v>6.95</v>
      </c>
      <c r="M138" s="53">
        <v>3.851</v>
      </c>
      <c r="N138" s="53">
        <v>6.68</v>
      </c>
      <c r="O138" s="53">
        <v>3.851</v>
      </c>
      <c r="P138" s="53">
        <v>6.58</v>
      </c>
      <c r="Q138" s="53">
        <v>3.851</v>
      </c>
      <c r="R138" s="53">
        <v>6.7</v>
      </c>
      <c r="S138" s="53">
        <v>3.851</v>
      </c>
      <c r="T138" s="53">
        <v>6.77</v>
      </c>
      <c r="U138" s="53">
        <v>3.851</v>
      </c>
      <c r="V138" s="53">
        <v>6.63</v>
      </c>
      <c r="W138" s="53">
        <v>3.851</v>
      </c>
      <c r="X138" s="53">
        <v>6.53</v>
      </c>
      <c r="Y138" s="53">
        <v>3.851</v>
      </c>
      <c r="Z138" s="53">
        <v>6.98</v>
      </c>
      <c r="AA138" s="53">
        <v>3.851</v>
      </c>
      <c r="AB138" s="53">
        <v>6.75</v>
      </c>
      <c r="AC138" s="53">
        <v>3.851</v>
      </c>
      <c r="AD138" s="53">
        <v>6.68</v>
      </c>
      <c r="AE138" s="53">
        <v>3.851</v>
      </c>
      <c r="AF138" s="53">
        <v>6.93</v>
      </c>
    </row>
    <row r="139" spans="1:32" ht="15.75" customHeight="1">
      <c r="A139" s="53">
        <v>4.444</v>
      </c>
      <c r="B139" s="53">
        <v>8.1</v>
      </c>
      <c r="C139" s="53">
        <v>4.444</v>
      </c>
      <c r="D139" s="53">
        <v>8.65</v>
      </c>
      <c r="E139" s="53">
        <v>4.444</v>
      </c>
      <c r="F139" s="53">
        <v>8.32</v>
      </c>
      <c r="G139" s="53">
        <v>4.444</v>
      </c>
      <c r="H139" s="53">
        <v>8.42</v>
      </c>
      <c r="I139" s="53">
        <v>4.444</v>
      </c>
      <c r="J139" s="53">
        <v>8.2200000000000006</v>
      </c>
      <c r="K139" s="53">
        <v>4.444</v>
      </c>
      <c r="L139" s="53">
        <v>8.1300000000000008</v>
      </c>
      <c r="M139" s="53">
        <v>4.444</v>
      </c>
      <c r="N139" s="53">
        <v>8.02</v>
      </c>
      <c r="O139" s="53">
        <v>4.444</v>
      </c>
      <c r="P139" s="53">
        <v>7.75</v>
      </c>
      <c r="Q139" s="53">
        <v>4.444</v>
      </c>
      <c r="R139" s="53">
        <v>8.07</v>
      </c>
      <c r="S139" s="53">
        <v>4.444</v>
      </c>
      <c r="T139" s="53">
        <v>7.93</v>
      </c>
      <c r="U139" s="53">
        <v>4.444</v>
      </c>
      <c r="V139" s="53">
        <v>7.65</v>
      </c>
      <c r="W139" s="53">
        <v>4.444</v>
      </c>
      <c r="X139" s="53">
        <v>7.6</v>
      </c>
      <c r="Y139" s="53">
        <v>4.444</v>
      </c>
      <c r="Z139" s="53">
        <v>8.02</v>
      </c>
      <c r="AA139" s="53">
        <v>4.444</v>
      </c>
      <c r="AB139" s="53">
        <v>7.75</v>
      </c>
      <c r="AC139" s="53">
        <v>4.444</v>
      </c>
      <c r="AD139" s="53">
        <v>7.8</v>
      </c>
      <c r="AE139" s="53">
        <v>4.444</v>
      </c>
      <c r="AF139" s="53">
        <v>7.97</v>
      </c>
    </row>
    <row r="140" spans="1:32" ht="15.75" customHeight="1">
      <c r="A140" s="53">
        <v>5.0209999999999999</v>
      </c>
      <c r="B140" s="53">
        <v>8.5</v>
      </c>
      <c r="C140" s="53">
        <v>5.0209999999999999</v>
      </c>
      <c r="D140" s="53">
        <v>9.2799999999999994</v>
      </c>
      <c r="E140" s="53">
        <v>5.0209999999999999</v>
      </c>
      <c r="F140" s="53">
        <v>8.77</v>
      </c>
      <c r="G140" s="53">
        <v>5.0209999999999999</v>
      </c>
      <c r="H140" s="53">
        <v>9.08</v>
      </c>
      <c r="I140" s="53">
        <v>5.0209999999999999</v>
      </c>
      <c r="J140" s="53">
        <v>8.68</v>
      </c>
      <c r="K140" s="53">
        <v>5.0209999999999999</v>
      </c>
      <c r="L140" s="53">
        <v>8.58</v>
      </c>
      <c r="M140" s="53">
        <v>5.0209999999999999</v>
      </c>
      <c r="N140" s="53">
        <v>8.27</v>
      </c>
      <c r="O140" s="53">
        <v>5.0209999999999999</v>
      </c>
      <c r="P140" s="53">
        <v>8.32</v>
      </c>
      <c r="Q140" s="53">
        <v>5.0209999999999999</v>
      </c>
      <c r="R140" s="53">
        <v>8.43</v>
      </c>
      <c r="S140" s="53">
        <v>5.0209999999999999</v>
      </c>
      <c r="T140" s="53">
        <v>8.5500000000000007</v>
      </c>
      <c r="U140" s="53">
        <v>5.0209999999999999</v>
      </c>
      <c r="V140" s="53">
        <v>8.5299999999999994</v>
      </c>
      <c r="W140" s="53">
        <v>5.0209999999999999</v>
      </c>
      <c r="X140" s="53">
        <v>8.18</v>
      </c>
      <c r="Y140" s="53">
        <v>5.0209999999999999</v>
      </c>
      <c r="Z140" s="53">
        <v>8.7200000000000006</v>
      </c>
      <c r="AA140" s="53">
        <v>5.0209999999999999</v>
      </c>
      <c r="AB140" s="53">
        <v>8.3699999999999992</v>
      </c>
      <c r="AC140" s="53">
        <v>5.0209999999999999</v>
      </c>
      <c r="AD140" s="53">
        <v>8.3800000000000008</v>
      </c>
      <c r="AE140" s="53">
        <v>5.0209999999999999</v>
      </c>
      <c r="AF140" s="53">
        <v>8.75</v>
      </c>
    </row>
    <row r="141" spans="1:32" ht="15.75" customHeight="1">
      <c r="A141" s="53">
        <v>1.5309999999999999</v>
      </c>
      <c r="B141" s="53">
        <v>3.27</v>
      </c>
      <c r="C141" s="53">
        <v>1.5309999999999999</v>
      </c>
      <c r="D141" s="53">
        <v>3.42</v>
      </c>
      <c r="E141" s="53">
        <v>1.5309999999999999</v>
      </c>
      <c r="F141" s="53">
        <v>3.68</v>
      </c>
      <c r="G141" s="53">
        <v>1.5309999999999999</v>
      </c>
      <c r="H141" s="53">
        <v>3.87</v>
      </c>
      <c r="I141" s="53">
        <v>1.5309999999999999</v>
      </c>
      <c r="J141" s="53">
        <v>4.0199999999999996</v>
      </c>
      <c r="K141" s="53">
        <v>1.5309999999999999</v>
      </c>
      <c r="L141" s="53">
        <v>4.58</v>
      </c>
      <c r="M141" s="53">
        <v>1.5309999999999999</v>
      </c>
      <c r="N141" s="53">
        <v>3.57</v>
      </c>
      <c r="O141" s="53">
        <v>1.5309999999999999</v>
      </c>
      <c r="P141" s="53">
        <v>3.3</v>
      </c>
      <c r="Q141" s="53">
        <v>1.5309999999999999</v>
      </c>
      <c r="R141" s="53">
        <v>3.48</v>
      </c>
      <c r="S141" s="53">
        <v>1.5309999999999999</v>
      </c>
      <c r="T141" s="53">
        <v>3.58</v>
      </c>
      <c r="U141" s="53">
        <v>1.5309999999999999</v>
      </c>
      <c r="V141" s="53">
        <v>3.57</v>
      </c>
      <c r="W141" s="53">
        <v>1.5309999999999999</v>
      </c>
      <c r="X141" s="53">
        <v>3.68</v>
      </c>
      <c r="Y141" s="53">
        <v>1.5309999999999999</v>
      </c>
      <c r="Z141" s="53">
        <v>3.82</v>
      </c>
      <c r="AA141" s="53">
        <v>1.5309999999999999</v>
      </c>
      <c r="AB141" s="53">
        <v>3.65</v>
      </c>
      <c r="AC141" s="53">
        <v>1.5309999999999999</v>
      </c>
      <c r="AD141" s="53">
        <v>3.43</v>
      </c>
      <c r="AE141" s="53">
        <v>1.5309999999999999</v>
      </c>
      <c r="AF141" s="53">
        <v>3.27</v>
      </c>
    </row>
    <row r="142" spans="1:32" ht="15.75" customHeight="1">
      <c r="A142" s="53">
        <v>1.44</v>
      </c>
      <c r="B142" s="53">
        <v>2.87</v>
      </c>
      <c r="C142" s="53">
        <v>1.44</v>
      </c>
      <c r="D142" s="53">
        <v>2.98</v>
      </c>
      <c r="E142" s="53">
        <v>1.44</v>
      </c>
      <c r="F142" s="53">
        <v>3.15</v>
      </c>
      <c r="G142" s="53">
        <v>1.44</v>
      </c>
      <c r="H142" s="53">
        <v>3.28</v>
      </c>
      <c r="I142" s="53">
        <v>1.44</v>
      </c>
      <c r="J142" s="53">
        <v>3.47</v>
      </c>
      <c r="K142" s="53">
        <v>1.44</v>
      </c>
      <c r="L142" s="53">
        <v>3.98</v>
      </c>
      <c r="M142" s="53">
        <v>1.44</v>
      </c>
      <c r="N142" s="53">
        <v>3</v>
      </c>
      <c r="O142" s="53">
        <v>1.44</v>
      </c>
      <c r="P142" s="53">
        <v>2.87</v>
      </c>
      <c r="Q142" s="53">
        <v>1.44</v>
      </c>
      <c r="R142" s="53">
        <v>2.9</v>
      </c>
      <c r="S142" s="53">
        <v>1.44</v>
      </c>
      <c r="T142" s="53">
        <v>2.93</v>
      </c>
      <c r="U142" s="53">
        <v>1.44</v>
      </c>
      <c r="V142" s="53">
        <v>2.93</v>
      </c>
      <c r="W142" s="53">
        <v>1.44</v>
      </c>
      <c r="X142" s="53">
        <v>3.02</v>
      </c>
      <c r="Y142" s="53">
        <v>1.44</v>
      </c>
      <c r="Z142" s="53">
        <v>3</v>
      </c>
      <c r="AA142" s="53">
        <v>1.44</v>
      </c>
      <c r="AB142" s="53">
        <v>2.98</v>
      </c>
      <c r="AC142" s="53">
        <v>1.44</v>
      </c>
      <c r="AD142" s="53">
        <v>2.83</v>
      </c>
      <c r="AE142" s="53">
        <v>1.44</v>
      </c>
      <c r="AF142" s="53">
        <v>2.8</v>
      </c>
    </row>
    <row r="143" spans="1:32" ht="15.75" customHeight="1">
      <c r="A143" s="53">
        <v>2.4009999999999998</v>
      </c>
      <c r="B143" s="53">
        <v>5.42</v>
      </c>
      <c r="C143" s="53">
        <v>2.4009999999999998</v>
      </c>
      <c r="D143" s="53">
        <v>5.73</v>
      </c>
      <c r="E143" s="53">
        <v>2.4009999999999998</v>
      </c>
      <c r="F143" s="53">
        <v>5.95</v>
      </c>
      <c r="G143" s="53">
        <v>2.4009999999999998</v>
      </c>
      <c r="H143" s="53">
        <v>6</v>
      </c>
      <c r="I143" s="53">
        <v>2.4009999999999998</v>
      </c>
      <c r="J143" s="53">
        <v>6.42</v>
      </c>
      <c r="K143" s="53">
        <v>2.4009999999999998</v>
      </c>
      <c r="L143" s="53">
        <v>6.97</v>
      </c>
      <c r="M143" s="53">
        <v>2.4009999999999998</v>
      </c>
      <c r="N143" s="53">
        <v>5.62</v>
      </c>
      <c r="O143" s="53">
        <v>2.4009999999999998</v>
      </c>
      <c r="P143" s="53">
        <v>5.43</v>
      </c>
      <c r="Q143" s="53">
        <v>2.4009999999999998</v>
      </c>
      <c r="R143" s="53">
        <v>5.6</v>
      </c>
      <c r="S143" s="53">
        <v>2.4009999999999998</v>
      </c>
      <c r="T143" s="53">
        <v>5.6</v>
      </c>
      <c r="U143" s="53">
        <v>2.4009999999999998</v>
      </c>
      <c r="V143" s="53">
        <v>5.65</v>
      </c>
      <c r="W143" s="53">
        <v>2.4009999999999998</v>
      </c>
      <c r="X143" s="53">
        <v>5.73</v>
      </c>
      <c r="Y143" s="53">
        <v>2.4009999999999998</v>
      </c>
      <c r="Z143" s="53">
        <v>5.83</v>
      </c>
      <c r="AA143" s="53">
        <v>2.4009999999999998</v>
      </c>
      <c r="AB143" s="53">
        <v>5.63</v>
      </c>
      <c r="AC143" s="53">
        <v>2.4009999999999998</v>
      </c>
      <c r="AD143" s="53">
        <v>5.35</v>
      </c>
      <c r="AE143" s="53">
        <v>2.4009999999999998</v>
      </c>
      <c r="AF143" s="53">
        <v>5.2</v>
      </c>
    </row>
    <row r="144" spans="1:32" ht="15.75" customHeight="1">
      <c r="A144" s="53">
        <v>2.9249999999999998</v>
      </c>
      <c r="B144" s="53">
        <v>6.32</v>
      </c>
      <c r="C144" s="53">
        <v>2.9249999999999998</v>
      </c>
      <c r="D144" s="53">
        <v>6.65</v>
      </c>
      <c r="E144" s="53">
        <v>2.9249999999999998</v>
      </c>
      <c r="F144" s="53">
        <v>6.83</v>
      </c>
      <c r="G144" s="53">
        <v>2.9249999999999998</v>
      </c>
      <c r="H144" s="53">
        <v>7.03</v>
      </c>
      <c r="I144" s="53">
        <v>2.9249999999999998</v>
      </c>
      <c r="J144" s="53">
        <v>7.35</v>
      </c>
      <c r="K144" s="53">
        <v>2.9249999999999998</v>
      </c>
      <c r="L144" s="53">
        <v>8.18</v>
      </c>
      <c r="M144" s="53">
        <v>2.9249999999999998</v>
      </c>
      <c r="N144" s="53">
        <v>6.58</v>
      </c>
      <c r="O144" s="53">
        <v>2.9249999999999998</v>
      </c>
      <c r="P144" s="53">
        <v>6.72</v>
      </c>
      <c r="Q144" s="53">
        <v>2.9249999999999998</v>
      </c>
      <c r="R144" s="53">
        <v>6.55</v>
      </c>
      <c r="S144" s="53">
        <v>2.9249999999999998</v>
      </c>
      <c r="T144" s="53">
        <v>6.57</v>
      </c>
      <c r="U144" s="53">
        <v>2.9249999999999998</v>
      </c>
      <c r="V144" s="53">
        <v>6.68</v>
      </c>
      <c r="W144" s="53">
        <v>2.9249999999999998</v>
      </c>
      <c r="X144" s="53">
        <v>6.83</v>
      </c>
      <c r="Y144" s="53">
        <v>2.9249999999999998</v>
      </c>
      <c r="Z144" s="53">
        <v>6.85</v>
      </c>
      <c r="AA144" s="53">
        <v>2.9249999999999998</v>
      </c>
      <c r="AB144" s="53">
        <v>6.68</v>
      </c>
      <c r="AC144" s="53">
        <v>2.9249999999999998</v>
      </c>
      <c r="AD144" s="53">
        <v>6.43</v>
      </c>
      <c r="AE144" s="53">
        <v>2.9249999999999998</v>
      </c>
      <c r="AF144" s="53">
        <v>6.27</v>
      </c>
    </row>
    <row r="145" spans="1:32" ht="15.75" customHeight="1">
      <c r="A145" s="53">
        <v>3.4359999999999999</v>
      </c>
      <c r="B145" s="53">
        <v>6.62</v>
      </c>
      <c r="C145" s="53">
        <v>3.4359999999999999</v>
      </c>
      <c r="D145" s="53">
        <v>6.73</v>
      </c>
      <c r="E145" s="53">
        <v>3.4359999999999999</v>
      </c>
      <c r="F145" s="53">
        <v>6.78</v>
      </c>
      <c r="G145" s="53">
        <v>3.4359999999999999</v>
      </c>
      <c r="H145" s="53">
        <v>7.15</v>
      </c>
      <c r="I145" s="53">
        <v>3.4359999999999999</v>
      </c>
      <c r="J145" s="53">
        <v>7.13</v>
      </c>
      <c r="K145" s="53">
        <v>3.4359999999999999</v>
      </c>
      <c r="L145" s="53">
        <v>7.8</v>
      </c>
      <c r="M145" s="53">
        <v>3.4359999999999999</v>
      </c>
      <c r="N145" s="53">
        <v>6.58</v>
      </c>
      <c r="O145" s="53">
        <v>3.4359999999999999</v>
      </c>
      <c r="P145" s="53">
        <v>6.38</v>
      </c>
      <c r="Q145" s="53">
        <v>3.4359999999999999</v>
      </c>
      <c r="R145" s="53">
        <v>6.42</v>
      </c>
      <c r="S145" s="53">
        <v>3.4359999999999999</v>
      </c>
      <c r="T145" s="53">
        <v>6.5</v>
      </c>
      <c r="U145" s="53">
        <v>3.4359999999999999</v>
      </c>
      <c r="V145" s="53">
        <v>6.5</v>
      </c>
      <c r="W145" s="53">
        <v>3.4359999999999999</v>
      </c>
      <c r="X145" s="53">
        <v>6.65</v>
      </c>
      <c r="Y145" s="53">
        <v>3.4359999999999999</v>
      </c>
      <c r="Z145" s="53">
        <v>6.55</v>
      </c>
      <c r="AA145" s="53">
        <v>3.4359999999999999</v>
      </c>
      <c r="AB145" s="53">
        <v>6.62</v>
      </c>
      <c r="AC145" s="53">
        <v>3.4359999999999999</v>
      </c>
      <c r="AD145" s="53">
        <v>6.47</v>
      </c>
      <c r="AE145" s="53">
        <v>3.4359999999999999</v>
      </c>
      <c r="AF145" s="53">
        <v>6.48</v>
      </c>
    </row>
    <row r="146" spans="1:32" ht="15.75" customHeight="1">
      <c r="A146" s="53">
        <v>4.4889999999999999</v>
      </c>
      <c r="B146" s="53">
        <v>8.3699999999999992</v>
      </c>
      <c r="C146" s="53">
        <v>4.4889999999999999</v>
      </c>
      <c r="D146" s="53">
        <v>8.42</v>
      </c>
      <c r="E146" s="53">
        <v>4.4889999999999999</v>
      </c>
      <c r="F146" s="53">
        <v>8.4700000000000006</v>
      </c>
      <c r="G146" s="53">
        <v>4.4889999999999999</v>
      </c>
      <c r="H146" s="53">
        <v>8.82</v>
      </c>
      <c r="I146" s="53">
        <v>4.4889999999999999</v>
      </c>
      <c r="J146" s="53">
        <v>8.82</v>
      </c>
      <c r="K146" s="53">
        <v>4.4889999999999999</v>
      </c>
      <c r="L146" s="53">
        <v>9.52</v>
      </c>
      <c r="M146" s="53">
        <v>4.4889999999999999</v>
      </c>
      <c r="N146" s="53">
        <v>8.27</v>
      </c>
      <c r="O146" s="53">
        <v>4.4889999999999999</v>
      </c>
      <c r="P146" s="53">
        <v>8.0299999999999994</v>
      </c>
      <c r="Q146" s="53">
        <v>4.4889999999999999</v>
      </c>
      <c r="R146" s="53">
        <v>8.15</v>
      </c>
      <c r="S146" s="53">
        <v>4.4889999999999999</v>
      </c>
      <c r="T146" s="53">
        <v>8.18</v>
      </c>
      <c r="U146" s="53">
        <v>4.4889999999999999</v>
      </c>
      <c r="V146" s="53">
        <v>8.2200000000000006</v>
      </c>
      <c r="W146" s="53">
        <v>4.4889999999999999</v>
      </c>
      <c r="X146" s="53">
        <v>8.3800000000000008</v>
      </c>
      <c r="Y146" s="53">
        <v>4.4889999999999999</v>
      </c>
      <c r="Z146" s="53">
        <v>8.2799999999999994</v>
      </c>
      <c r="AA146" s="53">
        <v>4.4889999999999999</v>
      </c>
      <c r="AB146" s="53">
        <v>8.33</v>
      </c>
      <c r="AC146" s="53">
        <v>4.4889999999999999</v>
      </c>
      <c r="AD146" s="53">
        <v>8.25</v>
      </c>
      <c r="AE146" s="53">
        <v>4.4889999999999999</v>
      </c>
      <c r="AF146" s="53">
        <v>8.18</v>
      </c>
    </row>
    <row r="147" spans="1:32" ht="15.75" customHeight="1">
      <c r="A147" s="53">
        <v>2.7250000000000001</v>
      </c>
      <c r="B147" s="53">
        <v>5.05</v>
      </c>
      <c r="C147" s="53">
        <v>2.7250000000000001</v>
      </c>
      <c r="D147" s="53">
        <v>5.5</v>
      </c>
      <c r="E147" s="53">
        <v>2.7250000000000001</v>
      </c>
      <c r="F147" s="53">
        <v>5.63</v>
      </c>
      <c r="G147" s="53">
        <v>2.7250000000000001</v>
      </c>
      <c r="H147" s="53">
        <v>5.48</v>
      </c>
      <c r="I147" s="53">
        <v>2.7250000000000001</v>
      </c>
      <c r="J147" s="53">
        <v>5.65</v>
      </c>
      <c r="K147" s="53">
        <v>2.7250000000000001</v>
      </c>
      <c r="L147" s="53">
        <v>6.17</v>
      </c>
      <c r="M147" s="53">
        <v>2.7250000000000001</v>
      </c>
      <c r="N147" s="53">
        <v>5.07</v>
      </c>
      <c r="O147" s="53">
        <v>2.7250000000000001</v>
      </c>
      <c r="P147" s="53">
        <v>4.92</v>
      </c>
      <c r="Q147" s="53">
        <v>2.7250000000000001</v>
      </c>
      <c r="R147" s="53">
        <v>4.9800000000000004</v>
      </c>
      <c r="S147" s="53">
        <v>2.7250000000000001</v>
      </c>
      <c r="T147" s="53">
        <v>4.9800000000000004</v>
      </c>
      <c r="U147" s="53">
        <v>2.7250000000000001</v>
      </c>
      <c r="V147" s="53">
        <v>5.03</v>
      </c>
      <c r="W147" s="53">
        <v>2.7250000000000001</v>
      </c>
      <c r="X147" s="53">
        <v>5.07</v>
      </c>
      <c r="Y147" s="53">
        <v>2.7250000000000001</v>
      </c>
      <c r="Z147" s="53">
        <v>5.05</v>
      </c>
      <c r="AA147" s="53">
        <v>2.7250000000000001</v>
      </c>
      <c r="AB147" s="53">
        <v>5.12</v>
      </c>
      <c r="AC147" s="53">
        <v>2.7250000000000001</v>
      </c>
      <c r="AD147" s="53">
        <v>5.05</v>
      </c>
      <c r="AE147" s="53">
        <v>2.7250000000000001</v>
      </c>
      <c r="AF147" s="53">
        <v>4.93</v>
      </c>
    </row>
    <row r="148" spans="1:32" ht="15.75" customHeight="1">
      <c r="A148" s="53">
        <v>2.8780000000000001</v>
      </c>
      <c r="B148" s="53">
        <v>5.13</v>
      </c>
      <c r="C148" s="53">
        <v>2.8780000000000001</v>
      </c>
      <c r="D148" s="53">
        <v>5.25</v>
      </c>
      <c r="E148" s="53">
        <v>2.8780000000000001</v>
      </c>
      <c r="F148" s="53">
        <v>5.4</v>
      </c>
      <c r="G148" s="53">
        <v>2.8780000000000001</v>
      </c>
      <c r="H148" s="53">
        <v>5.67</v>
      </c>
      <c r="I148" s="53">
        <v>2.8780000000000001</v>
      </c>
      <c r="J148" s="53">
        <v>5.8</v>
      </c>
      <c r="K148" s="53">
        <v>2.8780000000000001</v>
      </c>
      <c r="L148" s="53">
        <v>6.27</v>
      </c>
      <c r="M148" s="53">
        <v>2.8780000000000001</v>
      </c>
      <c r="N148" s="53">
        <v>5.17</v>
      </c>
      <c r="O148" s="53">
        <v>2.8780000000000001</v>
      </c>
      <c r="P148" s="53">
        <v>5.05</v>
      </c>
      <c r="Q148" s="53">
        <v>2.8780000000000001</v>
      </c>
      <c r="R148" s="53">
        <v>5.05</v>
      </c>
      <c r="S148" s="53">
        <v>2.8780000000000001</v>
      </c>
      <c r="T148" s="53">
        <v>5.13</v>
      </c>
      <c r="U148" s="53">
        <v>2.8780000000000001</v>
      </c>
      <c r="V148" s="53">
        <v>5.12</v>
      </c>
      <c r="W148" s="53">
        <v>2.8780000000000001</v>
      </c>
      <c r="X148" s="53">
        <v>5.27</v>
      </c>
      <c r="Y148" s="53">
        <v>2.8780000000000001</v>
      </c>
      <c r="Z148" s="53">
        <v>5.17</v>
      </c>
      <c r="AA148" s="53">
        <v>2.8780000000000001</v>
      </c>
      <c r="AB148" s="53">
        <v>5.2</v>
      </c>
      <c r="AC148" s="53">
        <v>2.8780000000000001</v>
      </c>
      <c r="AD148" s="53">
        <v>5.17</v>
      </c>
      <c r="AE148" s="53">
        <v>2.8780000000000001</v>
      </c>
      <c r="AF148" s="53">
        <v>5.07</v>
      </c>
    </row>
    <row r="149" spans="1:32" ht="15.75" customHeight="1">
      <c r="A149" s="53">
        <v>2.395</v>
      </c>
      <c r="B149" s="53">
        <v>5.05</v>
      </c>
      <c r="C149" s="53">
        <v>2.395</v>
      </c>
      <c r="D149" s="53">
        <v>5.2</v>
      </c>
      <c r="E149" s="53">
        <v>2.395</v>
      </c>
      <c r="F149" s="53">
        <v>5.53</v>
      </c>
      <c r="G149" s="53">
        <v>2.395</v>
      </c>
      <c r="H149" s="53">
        <v>5.68</v>
      </c>
      <c r="I149" s="53">
        <v>2.395</v>
      </c>
      <c r="J149" s="53">
        <v>5.87</v>
      </c>
      <c r="K149" s="53">
        <v>2.395</v>
      </c>
      <c r="L149" s="53">
        <v>6.28</v>
      </c>
      <c r="M149" s="53">
        <v>2.395</v>
      </c>
      <c r="N149" s="53">
        <v>5.22</v>
      </c>
      <c r="O149" s="53">
        <v>2.395</v>
      </c>
      <c r="P149" s="53">
        <v>5.03</v>
      </c>
      <c r="Q149" s="53">
        <v>2.395</v>
      </c>
      <c r="R149" s="53">
        <v>5.22</v>
      </c>
      <c r="S149" s="53">
        <v>2.395</v>
      </c>
      <c r="T149" s="53">
        <v>5.35</v>
      </c>
      <c r="U149" s="53">
        <v>2.395</v>
      </c>
      <c r="V149" s="53">
        <v>5.35</v>
      </c>
      <c r="W149" s="53">
        <v>2.395</v>
      </c>
      <c r="X149" s="53">
        <v>5.42</v>
      </c>
      <c r="Y149" s="53">
        <v>2.395</v>
      </c>
      <c r="Z149" s="53">
        <v>5.42</v>
      </c>
      <c r="AA149" s="53">
        <v>2.395</v>
      </c>
      <c r="AB149" s="53">
        <v>5.37</v>
      </c>
      <c r="AC149" s="53">
        <v>2.395</v>
      </c>
      <c r="AD149" s="53">
        <v>5.12</v>
      </c>
      <c r="AE149" s="53">
        <v>2.395</v>
      </c>
      <c r="AF149" s="53">
        <v>4.97</v>
      </c>
    </row>
    <row r="150" spans="1:32" ht="15.75" customHeight="1">
      <c r="A150" s="53">
        <v>3.577</v>
      </c>
      <c r="B150" s="53">
        <v>6.15</v>
      </c>
      <c r="C150" s="53">
        <v>3.577</v>
      </c>
      <c r="D150" s="53">
        <v>6.22</v>
      </c>
      <c r="E150" s="53">
        <v>3.577</v>
      </c>
      <c r="F150" s="53">
        <v>6.48</v>
      </c>
      <c r="G150" s="53">
        <v>3.577</v>
      </c>
      <c r="H150" s="53">
        <v>6.82</v>
      </c>
      <c r="I150" s="53">
        <v>3.577</v>
      </c>
      <c r="J150" s="53">
        <v>6.9</v>
      </c>
      <c r="K150" s="53">
        <v>3.577</v>
      </c>
      <c r="L150" s="53">
        <v>7.25</v>
      </c>
      <c r="M150" s="53">
        <v>3.577</v>
      </c>
      <c r="N150" s="53">
        <v>6.22</v>
      </c>
      <c r="O150" s="53">
        <v>3.577</v>
      </c>
      <c r="P150" s="53">
        <v>6.05</v>
      </c>
      <c r="Q150" s="53">
        <v>3.577</v>
      </c>
      <c r="R150" s="53">
        <v>6.02</v>
      </c>
      <c r="S150" s="53">
        <v>3.577</v>
      </c>
      <c r="T150" s="53">
        <v>6.12</v>
      </c>
      <c r="U150" s="53">
        <v>3.577</v>
      </c>
      <c r="V150" s="53">
        <v>6.13</v>
      </c>
      <c r="W150" s="53">
        <v>3.577</v>
      </c>
      <c r="X150" s="53">
        <v>6.27</v>
      </c>
      <c r="Y150" s="53">
        <v>3.577</v>
      </c>
      <c r="Z150" s="53">
        <v>6.25</v>
      </c>
      <c r="AA150" s="53">
        <v>3.577</v>
      </c>
      <c r="AB150" s="53">
        <v>6.32</v>
      </c>
      <c r="AC150" s="53">
        <v>3.577</v>
      </c>
      <c r="AD150" s="53">
        <v>6.25</v>
      </c>
      <c r="AE150" s="53">
        <v>3.577</v>
      </c>
      <c r="AF150" s="53">
        <v>6.17</v>
      </c>
    </row>
    <row r="151" spans="1:32" ht="15.75" customHeight="1">
      <c r="A151" s="53">
        <v>3.4369999999999998</v>
      </c>
      <c r="B151" s="53">
        <v>6.23</v>
      </c>
      <c r="C151" s="53">
        <v>3.4369999999999998</v>
      </c>
      <c r="D151" s="53">
        <v>6.95</v>
      </c>
      <c r="E151" s="53">
        <v>3.4369999999999998</v>
      </c>
      <c r="F151" s="53">
        <v>6.75</v>
      </c>
      <c r="G151" s="53">
        <v>3.4369999999999998</v>
      </c>
      <c r="H151" s="53">
        <v>6.57</v>
      </c>
      <c r="I151" s="53">
        <v>3.4369999999999998</v>
      </c>
      <c r="J151" s="53">
        <v>6.77</v>
      </c>
      <c r="K151" s="53">
        <v>3.4369999999999998</v>
      </c>
      <c r="L151" s="53">
        <v>7.37</v>
      </c>
      <c r="M151" s="53">
        <v>3.4369999999999998</v>
      </c>
      <c r="N151" s="53">
        <v>6.27</v>
      </c>
      <c r="O151" s="53">
        <v>3.4369999999999998</v>
      </c>
      <c r="P151" s="53">
        <v>6.1</v>
      </c>
      <c r="Q151" s="53">
        <v>3.4369999999999998</v>
      </c>
      <c r="R151" s="53">
        <v>6.08</v>
      </c>
      <c r="S151" s="53">
        <v>3.4369999999999998</v>
      </c>
      <c r="T151" s="53">
        <v>6.07</v>
      </c>
      <c r="U151" s="53">
        <v>3.4369999999999998</v>
      </c>
      <c r="V151" s="53">
        <v>6.22</v>
      </c>
      <c r="W151" s="53">
        <v>3.4369999999999998</v>
      </c>
      <c r="X151" s="53">
        <v>6.18</v>
      </c>
      <c r="Y151" s="53">
        <v>3.4369999999999998</v>
      </c>
      <c r="Z151" s="53">
        <v>6.23</v>
      </c>
      <c r="AA151" s="53">
        <v>3.4369999999999998</v>
      </c>
      <c r="AB151" s="53">
        <v>6.35</v>
      </c>
      <c r="AC151" s="53">
        <v>3.4369999999999998</v>
      </c>
      <c r="AD151" s="53">
        <v>6.28</v>
      </c>
      <c r="AE151" s="53">
        <v>3.4369999999999998</v>
      </c>
      <c r="AF151" s="53">
        <v>6.18</v>
      </c>
    </row>
    <row r="152" spans="1:32" ht="15.75" customHeight="1">
      <c r="A152" s="53">
        <v>4.1189999999999998</v>
      </c>
      <c r="B152" s="53">
        <v>8</v>
      </c>
      <c r="C152" s="53">
        <v>4.1189999999999998</v>
      </c>
      <c r="D152" s="53">
        <v>8.93</v>
      </c>
      <c r="E152" s="53">
        <v>4.1189999999999998</v>
      </c>
      <c r="F152" s="53">
        <v>8.4499999999999993</v>
      </c>
      <c r="G152" s="53">
        <v>4.1189999999999998</v>
      </c>
      <c r="H152" s="53">
        <v>8.25</v>
      </c>
      <c r="I152" s="53">
        <v>4.1189999999999998</v>
      </c>
      <c r="J152" s="53">
        <v>8.48</v>
      </c>
      <c r="K152" s="53">
        <v>4.1189999999999998</v>
      </c>
      <c r="L152" s="53">
        <v>9.1300000000000008</v>
      </c>
      <c r="M152" s="53">
        <v>4.1189999999999998</v>
      </c>
      <c r="N152" s="53">
        <v>7.88</v>
      </c>
      <c r="O152" s="53">
        <v>4.1189999999999998</v>
      </c>
      <c r="P152" s="53">
        <v>7.73</v>
      </c>
      <c r="Q152" s="53">
        <v>4.1189999999999998</v>
      </c>
      <c r="R152" s="53">
        <v>7.77</v>
      </c>
      <c r="S152" s="53">
        <v>4.1189999999999998</v>
      </c>
      <c r="T152" s="53">
        <v>7.77</v>
      </c>
      <c r="U152" s="53">
        <v>4.1189999999999998</v>
      </c>
      <c r="V152" s="53">
        <v>7.93</v>
      </c>
      <c r="W152" s="53">
        <v>4.1189999999999998</v>
      </c>
      <c r="X152" s="53">
        <v>7.82</v>
      </c>
      <c r="Y152" s="53">
        <v>4.1189999999999998</v>
      </c>
      <c r="Z152" s="53">
        <v>7.87</v>
      </c>
      <c r="AA152" s="53">
        <v>4.1189999999999998</v>
      </c>
      <c r="AB152" s="53">
        <v>8.0500000000000007</v>
      </c>
      <c r="AC152" s="53">
        <v>4.1189999999999998</v>
      </c>
      <c r="AD152" s="53">
        <v>7.95</v>
      </c>
      <c r="AE152" s="53">
        <v>4.1189999999999998</v>
      </c>
      <c r="AF152" s="53">
        <v>7.87</v>
      </c>
    </row>
    <row r="153" spans="1:32" ht="15.75" customHeight="1">
      <c r="A153" s="53">
        <v>4.3369999999999997</v>
      </c>
      <c r="B153" s="53">
        <v>7.18</v>
      </c>
      <c r="C153" s="53">
        <v>4.3369999999999997</v>
      </c>
      <c r="D153" s="53">
        <v>7.33</v>
      </c>
      <c r="E153" s="53">
        <v>4.3369999999999997</v>
      </c>
      <c r="F153" s="53">
        <v>7.57</v>
      </c>
      <c r="G153" s="53">
        <v>4.3369999999999997</v>
      </c>
      <c r="H153" s="53">
        <v>8.02</v>
      </c>
      <c r="I153" s="53">
        <v>4.3369999999999997</v>
      </c>
      <c r="J153" s="53">
        <v>7.98</v>
      </c>
      <c r="K153" s="53">
        <v>4.3369999999999997</v>
      </c>
      <c r="L153" s="53">
        <v>8.4</v>
      </c>
      <c r="M153" s="53">
        <v>4.3369999999999997</v>
      </c>
      <c r="N153" s="53">
        <v>7.28</v>
      </c>
      <c r="O153" s="53">
        <v>4.3369999999999997</v>
      </c>
      <c r="P153" s="53">
        <v>7.08</v>
      </c>
      <c r="Q153" s="53">
        <v>4.3369999999999997</v>
      </c>
      <c r="R153" s="53">
        <v>7.05</v>
      </c>
      <c r="S153" s="53">
        <v>4.5410000000000004</v>
      </c>
      <c r="T153" s="53">
        <v>7.6</v>
      </c>
      <c r="U153" s="53">
        <v>4.3369999999999997</v>
      </c>
      <c r="V153" s="53">
        <v>7.1</v>
      </c>
      <c r="W153" s="53">
        <v>4.5410000000000004</v>
      </c>
      <c r="X153" s="53">
        <v>7.6</v>
      </c>
      <c r="Y153" s="53">
        <v>4.5410000000000004</v>
      </c>
      <c r="Z153" s="53">
        <v>7.75</v>
      </c>
      <c r="AA153" s="53">
        <v>4.5410000000000004</v>
      </c>
      <c r="AB153" s="53">
        <v>7.8</v>
      </c>
      <c r="AC153" s="53">
        <v>4.5410000000000004</v>
      </c>
      <c r="AD153" s="53">
        <v>7.77</v>
      </c>
      <c r="AE153" s="53">
        <v>4.5410000000000004</v>
      </c>
      <c r="AF153" s="53">
        <v>7.9</v>
      </c>
    </row>
    <row r="154" spans="1:32" ht="15.75" customHeight="1">
      <c r="A154" s="53">
        <v>4.9740000000000002</v>
      </c>
      <c r="B154" s="53">
        <v>8.9</v>
      </c>
      <c r="C154" s="53">
        <v>4.9740000000000002</v>
      </c>
      <c r="D154" s="53">
        <v>8.93</v>
      </c>
      <c r="E154" s="53">
        <v>4.9740000000000002</v>
      </c>
      <c r="F154" s="53">
        <v>9.17</v>
      </c>
      <c r="G154" s="53">
        <v>4.9740000000000002</v>
      </c>
      <c r="H154" s="53">
        <v>9.6199999999999992</v>
      </c>
      <c r="I154" s="53">
        <v>4.9740000000000002</v>
      </c>
      <c r="J154" s="53">
        <v>9.6</v>
      </c>
      <c r="K154" s="53">
        <v>4.9740000000000002</v>
      </c>
      <c r="L154" s="53">
        <v>10.220000000000001</v>
      </c>
      <c r="M154" s="53">
        <v>4.9740000000000002</v>
      </c>
      <c r="N154" s="53">
        <v>8.98</v>
      </c>
      <c r="O154" s="53">
        <v>4.9740000000000002</v>
      </c>
      <c r="P154" s="53">
        <v>8.68</v>
      </c>
      <c r="Q154" s="53">
        <v>4.9740000000000002</v>
      </c>
      <c r="R154" s="53">
        <v>8.65</v>
      </c>
      <c r="S154" s="53">
        <v>5.1769999999999996</v>
      </c>
      <c r="T154" s="53">
        <v>9.25</v>
      </c>
      <c r="U154" s="53">
        <v>4.9740000000000002</v>
      </c>
      <c r="V154" s="53">
        <v>8.6300000000000008</v>
      </c>
      <c r="W154" s="53">
        <v>5.1769999999999996</v>
      </c>
      <c r="X154" s="53">
        <v>9.23</v>
      </c>
      <c r="Y154" s="53">
        <v>5.1769999999999996</v>
      </c>
      <c r="Z154" s="53">
        <v>9.42</v>
      </c>
      <c r="AA154" s="53">
        <v>5.1769999999999996</v>
      </c>
      <c r="AB154" s="53">
        <v>9.3000000000000007</v>
      </c>
      <c r="AC154" s="53">
        <v>5.1769999999999996</v>
      </c>
      <c r="AD154" s="53">
        <v>9.3800000000000008</v>
      </c>
      <c r="AE154" s="53">
        <v>5.1769999999999996</v>
      </c>
      <c r="AF154" s="53">
        <v>9.48</v>
      </c>
    </row>
    <row r="155" spans="1:32" ht="15.75" customHeight="1">
      <c r="A155" s="53">
        <v>3.141</v>
      </c>
      <c r="B155" s="53">
        <v>6.65</v>
      </c>
      <c r="C155" s="53">
        <v>3.141</v>
      </c>
      <c r="D155" s="53">
        <v>6.83</v>
      </c>
      <c r="E155" s="53">
        <v>3.141</v>
      </c>
      <c r="F155" s="53">
        <v>7.55</v>
      </c>
      <c r="G155" s="53">
        <v>3.141</v>
      </c>
      <c r="H155" s="53">
        <v>8.1</v>
      </c>
      <c r="I155" s="53">
        <v>3.141</v>
      </c>
      <c r="J155" s="53">
        <v>7.35</v>
      </c>
      <c r="K155" s="53">
        <v>3.141</v>
      </c>
      <c r="L155" s="53">
        <v>7.53</v>
      </c>
      <c r="M155" s="53">
        <v>3.141</v>
      </c>
      <c r="N155" s="53">
        <v>7.5</v>
      </c>
      <c r="O155" s="53">
        <v>3.141</v>
      </c>
      <c r="P155" s="53">
        <v>6.83</v>
      </c>
      <c r="Q155" s="53">
        <v>3.141</v>
      </c>
      <c r="R155" s="53">
        <v>7.03</v>
      </c>
      <c r="S155" s="53">
        <v>3.141</v>
      </c>
      <c r="T155" s="53">
        <v>7.23</v>
      </c>
      <c r="U155" s="53">
        <v>3.141</v>
      </c>
      <c r="V155" s="53">
        <v>7.78</v>
      </c>
      <c r="W155" s="53">
        <v>3.141</v>
      </c>
      <c r="X155" s="53">
        <v>7.6</v>
      </c>
      <c r="Y155" s="53">
        <v>3.141</v>
      </c>
      <c r="Z155" s="53">
        <v>8.1199999999999992</v>
      </c>
      <c r="AA155" s="53">
        <v>3.141</v>
      </c>
      <c r="AB155" s="53">
        <v>7.72</v>
      </c>
      <c r="AC155" s="53">
        <v>3.141</v>
      </c>
      <c r="AD155" s="53">
        <v>7.35</v>
      </c>
      <c r="AE155" s="53">
        <v>3.141</v>
      </c>
      <c r="AF155" s="53">
        <v>6.72</v>
      </c>
    </row>
    <row r="156" spans="1:32" ht="15.75" customHeight="1">
      <c r="A156" s="53">
        <v>3.6429999999999998</v>
      </c>
      <c r="B156" s="53">
        <v>4.7300000000000004</v>
      </c>
      <c r="C156" s="53">
        <v>3.6429999999999998</v>
      </c>
      <c r="D156" s="53">
        <v>5.0199999999999996</v>
      </c>
      <c r="E156" s="53">
        <v>3.6429999999999998</v>
      </c>
      <c r="F156" s="53">
        <v>5.47</v>
      </c>
      <c r="G156" s="53">
        <v>3.6429999999999998</v>
      </c>
      <c r="H156" s="53">
        <v>5.87</v>
      </c>
      <c r="I156" s="53">
        <v>3.6429999999999998</v>
      </c>
      <c r="J156" s="53">
        <v>5.65</v>
      </c>
      <c r="K156" s="53">
        <v>3.6429999999999998</v>
      </c>
      <c r="L156" s="53">
        <v>5.75</v>
      </c>
      <c r="M156" s="53">
        <v>3.6429999999999998</v>
      </c>
      <c r="N156" s="53">
        <v>5.63</v>
      </c>
      <c r="O156" s="53">
        <v>3.6429999999999998</v>
      </c>
      <c r="P156" s="53">
        <v>5.35</v>
      </c>
      <c r="Q156" s="53">
        <v>3.6429999999999998</v>
      </c>
      <c r="R156" s="53">
        <v>5.48</v>
      </c>
      <c r="S156" s="53">
        <v>3.6429999999999998</v>
      </c>
      <c r="T156" s="53">
        <v>5.68</v>
      </c>
      <c r="U156" s="53">
        <v>3.6429999999999998</v>
      </c>
      <c r="V156" s="53">
        <v>6.17</v>
      </c>
      <c r="W156" s="53">
        <v>3.6429999999999998</v>
      </c>
      <c r="X156" s="53">
        <v>6.02</v>
      </c>
      <c r="Y156" s="53">
        <v>3.6429999999999998</v>
      </c>
      <c r="Z156" s="53">
        <v>6.5</v>
      </c>
      <c r="AA156" s="53">
        <v>3.6429999999999998</v>
      </c>
      <c r="AB156" s="53">
        <v>5.88</v>
      </c>
      <c r="AC156" s="53">
        <v>3.6429999999999998</v>
      </c>
      <c r="AD156" s="53">
        <v>5.6</v>
      </c>
      <c r="AE156" s="53">
        <v>3.6429999999999998</v>
      </c>
      <c r="AF156" s="53">
        <v>5.22</v>
      </c>
    </row>
    <row r="157" spans="1:32" ht="15.75" customHeight="1">
      <c r="A157" s="53">
        <v>4.2279999999999998</v>
      </c>
      <c r="B157" s="53">
        <v>6.02</v>
      </c>
      <c r="C157" s="53">
        <v>4.2279999999999998</v>
      </c>
      <c r="D157" s="53">
        <v>6.28</v>
      </c>
      <c r="E157" s="53">
        <v>4.2279999999999998</v>
      </c>
      <c r="F157" s="53">
        <v>6.78</v>
      </c>
      <c r="G157" s="53">
        <v>4.2279999999999998</v>
      </c>
      <c r="H157" s="53">
        <v>7.2</v>
      </c>
      <c r="I157" s="53">
        <v>4.2279999999999998</v>
      </c>
      <c r="J157" s="53">
        <v>6.9</v>
      </c>
      <c r="K157" s="53">
        <v>4.2279999999999998</v>
      </c>
      <c r="L157" s="53">
        <v>7.02</v>
      </c>
      <c r="M157" s="53">
        <v>4.2279999999999998</v>
      </c>
      <c r="N157" s="53">
        <v>6.85</v>
      </c>
      <c r="O157" s="53">
        <v>4.2279999999999998</v>
      </c>
      <c r="P157" s="53">
        <v>6.63</v>
      </c>
      <c r="Q157" s="53">
        <v>4.2279999999999998</v>
      </c>
      <c r="R157" s="53">
        <v>6.78</v>
      </c>
      <c r="S157" s="53">
        <v>4.2279999999999998</v>
      </c>
      <c r="T157" s="53">
        <v>6.95</v>
      </c>
      <c r="U157" s="53">
        <v>4.2279999999999998</v>
      </c>
      <c r="V157" s="53">
        <v>7.38</v>
      </c>
      <c r="W157" s="53">
        <v>4.2279999999999998</v>
      </c>
      <c r="X157" s="53">
        <v>7.23</v>
      </c>
      <c r="Y157" s="53">
        <v>4.2279999999999998</v>
      </c>
      <c r="Z157" s="53">
        <v>7.88</v>
      </c>
      <c r="AA157" s="53">
        <v>4.2279999999999998</v>
      </c>
      <c r="AB157" s="53">
        <v>7.15</v>
      </c>
      <c r="AC157" s="53">
        <v>4.2279999999999998</v>
      </c>
      <c r="AD157" s="53">
        <v>6.87</v>
      </c>
      <c r="AE157" s="53">
        <v>4.2279999999999998</v>
      </c>
      <c r="AF157" s="53">
        <v>6.43</v>
      </c>
    </row>
    <row r="158" spans="1:32" ht="15.75" customHeight="1">
      <c r="A158" s="53">
        <v>2.5920000000000001</v>
      </c>
      <c r="B158" s="53">
        <v>6</v>
      </c>
      <c r="C158" s="53">
        <v>2.5920000000000001</v>
      </c>
      <c r="D158" s="53">
        <v>6.65</v>
      </c>
      <c r="E158" s="53">
        <v>2.5920000000000001</v>
      </c>
      <c r="F158" s="53">
        <v>6.6</v>
      </c>
      <c r="G158" s="53">
        <v>2.5920000000000001</v>
      </c>
      <c r="H158" s="53">
        <v>7.6</v>
      </c>
      <c r="I158" s="53">
        <v>2.5920000000000001</v>
      </c>
      <c r="J158" s="53">
        <v>6.98</v>
      </c>
      <c r="K158" s="53">
        <v>2.5920000000000001</v>
      </c>
      <c r="L158" s="53">
        <v>7.15</v>
      </c>
      <c r="M158" s="53">
        <v>2.5920000000000001</v>
      </c>
      <c r="N158" s="53">
        <v>6.78</v>
      </c>
      <c r="O158" s="53">
        <v>2.5920000000000001</v>
      </c>
      <c r="P158" s="53">
        <v>6.5</v>
      </c>
      <c r="Q158" s="53">
        <v>2.5920000000000001</v>
      </c>
      <c r="R158" s="53">
        <v>7.48</v>
      </c>
      <c r="S158" s="53">
        <v>2.5920000000000001</v>
      </c>
      <c r="T158" s="53">
        <v>6.85</v>
      </c>
      <c r="U158" s="53">
        <v>2.5920000000000001</v>
      </c>
      <c r="V158" s="53">
        <v>7.32</v>
      </c>
      <c r="W158" s="53">
        <v>2.5920000000000001</v>
      </c>
      <c r="X158" s="53">
        <v>7.32</v>
      </c>
      <c r="Y158" s="53">
        <v>2.5920000000000001</v>
      </c>
      <c r="Z158" s="53">
        <v>7.52</v>
      </c>
      <c r="AA158" s="53">
        <v>2.5920000000000001</v>
      </c>
      <c r="AB158" s="53">
        <v>7.05</v>
      </c>
      <c r="AC158" s="53">
        <v>2.5920000000000001</v>
      </c>
      <c r="AD158" s="53">
        <v>6.83</v>
      </c>
      <c r="AE158" s="53">
        <v>2.5920000000000001</v>
      </c>
      <c r="AF158" s="53">
        <v>6.32</v>
      </c>
    </row>
    <row r="159" spans="1:32" ht="15.75" customHeight="1">
      <c r="A159" s="53">
        <v>2.1160000000000001</v>
      </c>
      <c r="B159" s="53">
        <v>4.95</v>
      </c>
      <c r="C159" s="53">
        <v>2.1160000000000001</v>
      </c>
      <c r="D159" s="53">
        <v>5.52</v>
      </c>
      <c r="E159" s="53">
        <v>2.1160000000000001</v>
      </c>
      <c r="F159" s="53">
        <v>5.67</v>
      </c>
      <c r="G159" s="53">
        <v>2.1160000000000001</v>
      </c>
      <c r="H159" s="53">
        <v>6.05</v>
      </c>
      <c r="I159" s="53">
        <v>2.1160000000000001</v>
      </c>
      <c r="J159" s="53">
        <v>5.82</v>
      </c>
      <c r="K159" s="53">
        <v>2.1160000000000001</v>
      </c>
      <c r="L159" s="53">
        <v>5.83</v>
      </c>
      <c r="M159" s="53">
        <v>2.1160000000000001</v>
      </c>
      <c r="N159" s="53">
        <v>5.62</v>
      </c>
      <c r="O159" s="53">
        <v>2.1160000000000001</v>
      </c>
      <c r="P159" s="53">
        <v>5.35</v>
      </c>
      <c r="Q159" s="53">
        <v>2.1160000000000001</v>
      </c>
      <c r="R159" s="53">
        <v>5.52</v>
      </c>
      <c r="S159" s="53">
        <v>2.1160000000000001</v>
      </c>
      <c r="T159" s="53">
        <v>5.77</v>
      </c>
      <c r="U159" s="53">
        <v>2.1160000000000001</v>
      </c>
      <c r="V159" s="53">
        <v>6.28</v>
      </c>
      <c r="W159" s="53">
        <v>2.1160000000000001</v>
      </c>
      <c r="X159" s="53">
        <v>6.02</v>
      </c>
      <c r="Y159" s="53">
        <v>2.1160000000000001</v>
      </c>
      <c r="Z159" s="53">
        <v>6.22</v>
      </c>
      <c r="AA159" s="53">
        <v>2.1160000000000001</v>
      </c>
      <c r="AB159" s="53">
        <v>5.7</v>
      </c>
      <c r="AC159" s="53">
        <v>2.1160000000000001</v>
      </c>
      <c r="AD159" s="53">
        <v>5.58</v>
      </c>
      <c r="AE159" s="53">
        <v>2.1160000000000001</v>
      </c>
      <c r="AF159" s="53">
        <v>5</v>
      </c>
    </row>
    <row r="160" spans="1:32" ht="15.75" customHeight="1">
      <c r="A160" s="53">
        <v>1.323</v>
      </c>
      <c r="B160" s="53">
        <v>3.48</v>
      </c>
      <c r="C160" s="53">
        <v>1.323</v>
      </c>
      <c r="D160" s="53">
        <v>3.93</v>
      </c>
      <c r="E160" s="53">
        <v>1.323</v>
      </c>
      <c r="F160" s="53">
        <v>4.18</v>
      </c>
      <c r="G160" s="53">
        <v>1.323</v>
      </c>
      <c r="H160" s="53">
        <v>4.4800000000000004</v>
      </c>
      <c r="I160" s="53">
        <v>1.323</v>
      </c>
      <c r="J160" s="53">
        <v>4.42</v>
      </c>
      <c r="K160" s="53">
        <v>1.323</v>
      </c>
      <c r="L160" s="53">
        <v>4.47</v>
      </c>
      <c r="M160" s="53">
        <v>1.323</v>
      </c>
      <c r="N160" s="53">
        <v>4.2300000000000004</v>
      </c>
      <c r="O160" s="53">
        <v>1.323</v>
      </c>
      <c r="P160" s="53">
        <v>3.97</v>
      </c>
      <c r="Q160" s="53">
        <v>1.323</v>
      </c>
      <c r="R160" s="53">
        <v>4.07</v>
      </c>
      <c r="S160" s="53">
        <v>1.323</v>
      </c>
      <c r="T160" s="53">
        <v>4.38</v>
      </c>
      <c r="U160" s="53">
        <v>1.323</v>
      </c>
      <c r="V160" s="53">
        <v>4.8499999999999996</v>
      </c>
      <c r="W160" s="53">
        <v>1.323</v>
      </c>
      <c r="X160" s="53">
        <v>4.58</v>
      </c>
      <c r="Y160" s="53">
        <v>1.323</v>
      </c>
      <c r="Z160" s="53">
        <v>4.7699999999999996</v>
      </c>
      <c r="AA160" s="53">
        <v>1.323</v>
      </c>
      <c r="AB160" s="53">
        <v>4.3499999999999996</v>
      </c>
      <c r="AC160" s="53">
        <v>1.323</v>
      </c>
      <c r="AD160" s="53">
        <v>4.12</v>
      </c>
      <c r="AE160" s="53">
        <v>1.323</v>
      </c>
      <c r="AF160" s="53">
        <v>3.63</v>
      </c>
    </row>
    <row r="161" spans="1:32" ht="15.75" customHeight="1">
      <c r="A161" s="53">
        <v>2.3580000000000001</v>
      </c>
      <c r="B161" s="53">
        <v>5.3</v>
      </c>
      <c r="C161" s="53">
        <v>2.3580000000000001</v>
      </c>
      <c r="D161" s="53">
        <v>5.63</v>
      </c>
      <c r="E161" s="53">
        <v>2.3580000000000001</v>
      </c>
      <c r="F161" s="53">
        <v>5.88</v>
      </c>
      <c r="G161" s="53">
        <v>2.3580000000000001</v>
      </c>
      <c r="H161" s="53">
        <v>6.28</v>
      </c>
      <c r="I161" s="53">
        <v>2.3580000000000001</v>
      </c>
      <c r="J161" s="53">
        <v>6.02</v>
      </c>
      <c r="K161" s="53">
        <v>2.3580000000000001</v>
      </c>
      <c r="L161" s="53">
        <v>6.15</v>
      </c>
      <c r="M161" s="53">
        <v>2.3580000000000001</v>
      </c>
      <c r="N161" s="53">
        <v>5.87</v>
      </c>
      <c r="O161" s="53">
        <v>2.3580000000000001</v>
      </c>
      <c r="P161" s="53">
        <v>5.53</v>
      </c>
      <c r="Q161" s="53">
        <v>2.3580000000000001</v>
      </c>
      <c r="R161" s="53">
        <v>5.73</v>
      </c>
      <c r="S161" s="53">
        <v>2.3580000000000001</v>
      </c>
      <c r="T161" s="53">
        <v>5.92</v>
      </c>
      <c r="U161" s="53">
        <v>2.3580000000000001</v>
      </c>
      <c r="V161" s="53">
        <v>6.57</v>
      </c>
      <c r="W161" s="53">
        <v>2.3580000000000001</v>
      </c>
      <c r="X161" s="53">
        <v>6.23</v>
      </c>
      <c r="Y161" s="53">
        <v>2.3580000000000001</v>
      </c>
      <c r="Z161" s="53">
        <v>6.5</v>
      </c>
      <c r="AA161" s="53">
        <v>2.3580000000000001</v>
      </c>
      <c r="AB161" s="53">
        <v>5.97</v>
      </c>
      <c r="AC161" s="53">
        <v>2.3580000000000001</v>
      </c>
      <c r="AD161" s="53">
        <v>5.7</v>
      </c>
      <c r="AE161" s="53">
        <v>2.3580000000000001</v>
      </c>
      <c r="AF161" s="53">
        <v>5.2</v>
      </c>
    </row>
    <row r="162" spans="1:32" ht="15.75" customHeight="1">
      <c r="A162" s="53">
        <v>1.7130000000000001</v>
      </c>
      <c r="B162" s="53">
        <v>3.78</v>
      </c>
      <c r="C162" s="53">
        <v>1.7130000000000001</v>
      </c>
      <c r="D162" s="53">
        <v>4.18</v>
      </c>
      <c r="E162" s="53">
        <v>1.7130000000000001</v>
      </c>
      <c r="F162" s="53">
        <v>4.47</v>
      </c>
      <c r="G162" s="53">
        <v>1.7130000000000001</v>
      </c>
      <c r="H162" s="53">
        <v>4.68</v>
      </c>
      <c r="I162" s="53">
        <v>1.7130000000000001</v>
      </c>
      <c r="J162" s="53">
        <v>4.53</v>
      </c>
      <c r="K162" s="53">
        <v>1.7130000000000001</v>
      </c>
      <c r="L162" s="53">
        <v>4.67</v>
      </c>
      <c r="M162" s="53">
        <v>1.7130000000000001</v>
      </c>
      <c r="N162" s="53">
        <v>4.47</v>
      </c>
      <c r="O162" s="53">
        <v>1.7130000000000001</v>
      </c>
      <c r="P162" s="53">
        <v>4.22</v>
      </c>
      <c r="Q162" s="53">
        <v>1.7130000000000001</v>
      </c>
      <c r="R162" s="53">
        <v>4.32</v>
      </c>
      <c r="S162" s="53">
        <v>1.7130000000000001</v>
      </c>
      <c r="T162" s="53">
        <v>4.5199999999999996</v>
      </c>
      <c r="U162" s="53">
        <v>1.7130000000000001</v>
      </c>
      <c r="V162" s="53">
        <v>5.03</v>
      </c>
      <c r="W162" s="53">
        <v>1.7130000000000001</v>
      </c>
      <c r="X162" s="53">
        <v>4.7</v>
      </c>
      <c r="Y162" s="53">
        <v>1.7130000000000001</v>
      </c>
      <c r="Z162" s="53">
        <v>4.92</v>
      </c>
      <c r="AA162" s="53">
        <v>1.7130000000000001</v>
      </c>
      <c r="AB162" s="53">
        <v>4.5199999999999996</v>
      </c>
      <c r="AC162" s="53">
        <v>1.7130000000000001</v>
      </c>
      <c r="AD162" s="53">
        <v>4.3</v>
      </c>
      <c r="AE162" s="53">
        <v>1.7130000000000001</v>
      </c>
      <c r="AF162" s="53">
        <v>3.9</v>
      </c>
    </row>
    <row r="163" spans="1:32" ht="15.75" customHeight="1">
      <c r="A163" s="53">
        <v>2.673</v>
      </c>
      <c r="B163" s="53">
        <v>5.57</v>
      </c>
      <c r="C163" s="53">
        <v>2.673</v>
      </c>
      <c r="D163" s="53">
        <v>5.9</v>
      </c>
      <c r="E163" s="53">
        <v>2.673</v>
      </c>
      <c r="F163" s="53">
        <v>6.13</v>
      </c>
      <c r="G163" s="53">
        <v>2.673</v>
      </c>
      <c r="H163" s="53">
        <v>6.55</v>
      </c>
      <c r="I163" s="53">
        <v>2.673</v>
      </c>
      <c r="J163" s="53">
        <v>6.3</v>
      </c>
      <c r="K163" s="53">
        <v>2.673</v>
      </c>
      <c r="L163" s="53">
        <v>6.35</v>
      </c>
      <c r="M163" s="53">
        <v>2.673</v>
      </c>
      <c r="N163" s="53">
        <v>6.12</v>
      </c>
      <c r="O163" s="53">
        <v>2.673</v>
      </c>
      <c r="P163" s="53">
        <v>5.87</v>
      </c>
      <c r="Q163" s="53">
        <v>2.673</v>
      </c>
      <c r="R163" s="53">
        <v>5.98</v>
      </c>
      <c r="S163" s="53">
        <v>2.673</v>
      </c>
      <c r="T163" s="53">
        <v>6.22</v>
      </c>
      <c r="U163" s="53">
        <v>2.673</v>
      </c>
      <c r="V163" s="53">
        <v>6.82</v>
      </c>
      <c r="W163" s="53">
        <v>2.673</v>
      </c>
      <c r="X163" s="53">
        <v>6.48</v>
      </c>
      <c r="Y163" s="53">
        <v>2.673</v>
      </c>
      <c r="Z163" s="53">
        <v>6.72</v>
      </c>
      <c r="AA163" s="53">
        <v>2.673</v>
      </c>
      <c r="AB163" s="53">
        <v>6.23</v>
      </c>
      <c r="AC163" s="53">
        <v>2.673</v>
      </c>
      <c r="AD163" s="53">
        <v>6</v>
      </c>
      <c r="AE163" s="53">
        <v>2.673</v>
      </c>
      <c r="AF163" s="53">
        <v>5.5</v>
      </c>
    </row>
    <row r="164" spans="1:32" ht="15.75" customHeight="1">
      <c r="A164" s="53">
        <v>2.593</v>
      </c>
      <c r="B164" s="53">
        <v>5.58</v>
      </c>
      <c r="C164" s="53">
        <v>2.593</v>
      </c>
      <c r="D164" s="53">
        <v>5.92</v>
      </c>
      <c r="E164" s="53">
        <v>2.593</v>
      </c>
      <c r="F164" s="53">
        <v>6.12</v>
      </c>
      <c r="G164" s="53">
        <v>2.593</v>
      </c>
      <c r="H164" s="53">
        <v>6.53</v>
      </c>
      <c r="I164" s="53">
        <v>2.593</v>
      </c>
      <c r="J164" s="53">
        <v>6.3</v>
      </c>
      <c r="K164" s="53">
        <v>2.593</v>
      </c>
      <c r="L164" s="53">
        <v>6.37</v>
      </c>
      <c r="M164" s="53">
        <v>2.593</v>
      </c>
      <c r="N164" s="53">
        <v>6.13</v>
      </c>
      <c r="O164" s="53">
        <v>2.593</v>
      </c>
      <c r="P164" s="53">
        <v>5.88</v>
      </c>
      <c r="Q164" s="53">
        <v>2.593</v>
      </c>
      <c r="R164" s="53">
        <v>6</v>
      </c>
      <c r="S164" s="53">
        <v>2.593</v>
      </c>
      <c r="T164" s="53">
        <v>6.22</v>
      </c>
      <c r="U164" s="53">
        <v>2.593</v>
      </c>
      <c r="V164" s="53">
        <v>6.82</v>
      </c>
      <c r="W164" s="53">
        <v>2.593</v>
      </c>
      <c r="X164" s="53">
        <v>6.47</v>
      </c>
      <c r="Y164" s="53">
        <v>2.593</v>
      </c>
      <c r="Z164" s="53">
        <v>6.72</v>
      </c>
      <c r="AA164" s="53">
        <v>2.593</v>
      </c>
      <c r="AB164" s="53">
        <v>6.23</v>
      </c>
      <c r="AC164" s="53">
        <v>2.593</v>
      </c>
      <c r="AD164" s="53">
        <v>6.05</v>
      </c>
      <c r="AE164" s="53">
        <v>2.593</v>
      </c>
      <c r="AF164" s="53">
        <v>5.58</v>
      </c>
    </row>
    <row r="165" spans="1:32" ht="15.75" customHeight="1">
      <c r="A165" s="53">
        <v>2.024</v>
      </c>
      <c r="B165" s="53">
        <v>4.22</v>
      </c>
      <c r="C165" s="53">
        <v>2.024</v>
      </c>
      <c r="D165" s="53">
        <v>4.57</v>
      </c>
      <c r="E165" s="53">
        <v>2.024</v>
      </c>
      <c r="F165" s="53">
        <v>4.88</v>
      </c>
      <c r="G165" s="53">
        <v>2.024</v>
      </c>
      <c r="H165" s="53">
        <v>5.13</v>
      </c>
      <c r="I165" s="53">
        <v>2.024</v>
      </c>
      <c r="J165" s="53">
        <v>4.78</v>
      </c>
      <c r="K165" s="53">
        <v>2.024</v>
      </c>
      <c r="L165" s="53">
        <v>5.0199999999999996</v>
      </c>
      <c r="M165" s="53">
        <v>2.024</v>
      </c>
      <c r="N165" s="53">
        <v>4.7300000000000004</v>
      </c>
      <c r="O165" s="53">
        <v>2.024</v>
      </c>
      <c r="P165" s="53">
        <v>4.5199999999999996</v>
      </c>
      <c r="Q165" s="53">
        <v>2.024</v>
      </c>
      <c r="R165" s="53">
        <v>4.67</v>
      </c>
      <c r="S165" s="53">
        <v>2.024</v>
      </c>
      <c r="T165" s="53">
        <v>4.75</v>
      </c>
      <c r="U165" s="53">
        <v>2.024</v>
      </c>
      <c r="V165" s="53">
        <v>5.4</v>
      </c>
      <c r="W165" s="53">
        <v>2.024</v>
      </c>
      <c r="X165" s="53">
        <v>5.07</v>
      </c>
      <c r="Y165" s="53">
        <v>2.024</v>
      </c>
      <c r="Z165" s="53">
        <v>5.23</v>
      </c>
      <c r="AA165" s="53">
        <v>2.024</v>
      </c>
      <c r="AB165" s="53">
        <v>4.83</v>
      </c>
      <c r="AC165" s="53">
        <v>2.024</v>
      </c>
      <c r="AD165" s="53">
        <v>4.57</v>
      </c>
      <c r="AE165" s="53">
        <v>2.024</v>
      </c>
      <c r="AF165" s="53">
        <v>4.12</v>
      </c>
    </row>
    <row r="166" spans="1:32" ht="15.75" customHeight="1">
      <c r="A166" s="53">
        <v>1.8879999999999999</v>
      </c>
      <c r="B166" s="53">
        <v>4.25</v>
      </c>
      <c r="C166" s="53">
        <v>1.8879999999999999</v>
      </c>
      <c r="D166" s="53">
        <v>4.67</v>
      </c>
      <c r="E166" s="53">
        <v>1.8879999999999999</v>
      </c>
      <c r="F166" s="53">
        <v>4.9000000000000004</v>
      </c>
      <c r="G166" s="53">
        <v>1.8879999999999999</v>
      </c>
      <c r="H166" s="53">
        <v>5.2</v>
      </c>
      <c r="I166" s="53">
        <v>1.8879999999999999</v>
      </c>
      <c r="J166" s="53">
        <v>4.9800000000000004</v>
      </c>
      <c r="K166" s="53">
        <v>1.8879999999999999</v>
      </c>
      <c r="L166" s="53">
        <v>5.15</v>
      </c>
      <c r="M166" s="53">
        <v>1.8879999999999999</v>
      </c>
      <c r="N166" s="53">
        <v>4.97</v>
      </c>
      <c r="O166" s="53">
        <v>1.8879999999999999</v>
      </c>
      <c r="P166" s="53">
        <v>4.72</v>
      </c>
      <c r="Q166" s="53">
        <v>1.8879999999999999</v>
      </c>
      <c r="R166" s="53">
        <v>4.7699999999999996</v>
      </c>
      <c r="S166" s="53">
        <v>1.8879999999999999</v>
      </c>
      <c r="T166" s="53">
        <v>5.07</v>
      </c>
      <c r="U166" s="53">
        <v>1.8879999999999999</v>
      </c>
      <c r="V166" s="53">
        <v>5.55</v>
      </c>
      <c r="W166" s="53">
        <v>1.8879999999999999</v>
      </c>
      <c r="X166" s="53">
        <v>5.25</v>
      </c>
      <c r="Y166" s="53">
        <v>1.8879999999999999</v>
      </c>
      <c r="Z166" s="53">
        <v>5.47</v>
      </c>
      <c r="AA166" s="53">
        <v>1.8879999999999999</v>
      </c>
      <c r="AB166" s="53">
        <v>5.07</v>
      </c>
      <c r="AC166" s="53">
        <v>1.8879999999999999</v>
      </c>
      <c r="AD166" s="53">
        <v>4.88</v>
      </c>
      <c r="AE166" s="53">
        <v>1.8879999999999999</v>
      </c>
      <c r="AF166" s="53">
        <v>4.4800000000000004</v>
      </c>
    </row>
    <row r="167" spans="1:32" ht="15.75" customHeight="1">
      <c r="A167" s="53">
        <v>1.4810000000000001</v>
      </c>
      <c r="B167" s="53">
        <v>3.37</v>
      </c>
      <c r="C167" s="53">
        <v>1.4810000000000001</v>
      </c>
      <c r="D167" s="53">
        <v>3.92</v>
      </c>
      <c r="E167" s="53">
        <v>1.4810000000000001</v>
      </c>
      <c r="F167" s="53">
        <v>4.05</v>
      </c>
      <c r="G167" s="53">
        <v>1.4810000000000001</v>
      </c>
      <c r="H167" s="53">
        <v>4.32</v>
      </c>
      <c r="I167" s="53">
        <v>1.4810000000000001</v>
      </c>
      <c r="J167" s="53">
        <v>4.1500000000000004</v>
      </c>
      <c r="K167" s="53">
        <v>1.4810000000000001</v>
      </c>
      <c r="L167" s="53">
        <v>4.28</v>
      </c>
      <c r="M167" s="53">
        <v>1.4810000000000001</v>
      </c>
      <c r="N167" s="53">
        <v>4.12</v>
      </c>
      <c r="O167" s="53">
        <v>1.4810000000000001</v>
      </c>
      <c r="P167" s="53">
        <v>3.87</v>
      </c>
      <c r="Q167" s="53">
        <v>1.4810000000000001</v>
      </c>
      <c r="R167" s="53">
        <v>3.9</v>
      </c>
      <c r="S167" s="53">
        <v>1.4810000000000001</v>
      </c>
      <c r="T167" s="53">
        <v>4.17</v>
      </c>
      <c r="U167" s="53">
        <v>1.4810000000000001</v>
      </c>
      <c r="V167" s="53">
        <v>4.68</v>
      </c>
      <c r="W167" s="53">
        <v>1.4810000000000001</v>
      </c>
      <c r="X167" s="53">
        <v>4.3499999999999996</v>
      </c>
      <c r="Y167" s="53">
        <v>1.4810000000000001</v>
      </c>
      <c r="Z167" s="53">
        <v>4.5</v>
      </c>
      <c r="AA167" s="53">
        <v>1.4810000000000001</v>
      </c>
      <c r="AB167" s="53">
        <v>4.17</v>
      </c>
      <c r="AC167" s="53">
        <v>1.4810000000000001</v>
      </c>
      <c r="AD167" s="53">
        <v>3.95</v>
      </c>
      <c r="AE167" s="53">
        <v>1.4810000000000001</v>
      </c>
      <c r="AF167" s="53">
        <v>3.53</v>
      </c>
    </row>
    <row r="168" spans="1:32" ht="15.75" customHeight="1">
      <c r="A168" s="53">
        <v>2.9279999999999999</v>
      </c>
      <c r="B168" s="53">
        <v>5.82</v>
      </c>
      <c r="C168" s="53">
        <v>2.9279999999999999</v>
      </c>
      <c r="D168" s="53">
        <v>6.28</v>
      </c>
      <c r="E168" s="53">
        <v>2.9279999999999999</v>
      </c>
      <c r="F168" s="53">
        <v>6.42</v>
      </c>
      <c r="G168" s="53">
        <v>2.9279999999999999</v>
      </c>
      <c r="H168" s="53">
        <v>6.78</v>
      </c>
      <c r="I168" s="53">
        <v>2.9279999999999999</v>
      </c>
      <c r="J168" s="53">
        <v>6.53</v>
      </c>
      <c r="K168" s="53">
        <v>2.9279999999999999</v>
      </c>
      <c r="L168" s="53">
        <v>6.6</v>
      </c>
      <c r="M168" s="53">
        <v>2.9279999999999999</v>
      </c>
      <c r="N168" s="53">
        <v>6.33</v>
      </c>
      <c r="O168" s="53">
        <v>2.9279999999999999</v>
      </c>
      <c r="P168" s="53">
        <v>6.1</v>
      </c>
      <c r="Q168" s="53">
        <v>2.9279999999999999</v>
      </c>
      <c r="R168" s="53">
        <v>6.23</v>
      </c>
      <c r="S168" s="53">
        <v>2.9279999999999999</v>
      </c>
      <c r="T168" s="53">
        <v>6.42</v>
      </c>
      <c r="U168" s="53">
        <v>2.9279999999999999</v>
      </c>
      <c r="V168" s="53">
        <v>7.05</v>
      </c>
      <c r="W168" s="53">
        <v>2.9279999999999999</v>
      </c>
      <c r="X168" s="53">
        <v>6.73</v>
      </c>
      <c r="Y168" s="53">
        <v>2.9279999999999999</v>
      </c>
      <c r="Z168" s="53">
        <v>6.95</v>
      </c>
      <c r="AA168" s="53">
        <v>2.9279999999999999</v>
      </c>
      <c r="AB168" s="53">
        <v>6.43</v>
      </c>
      <c r="AC168" s="53">
        <v>2.9279999999999999</v>
      </c>
      <c r="AD168" s="53">
        <v>6.23</v>
      </c>
      <c r="AE168" s="53">
        <v>2.9279999999999999</v>
      </c>
      <c r="AF168" s="53">
        <v>5.77</v>
      </c>
    </row>
    <row r="169" spans="1:32" ht="15.75" customHeight="1">
      <c r="A169" s="53">
        <v>3.6259999999999999</v>
      </c>
      <c r="B169" s="53">
        <v>7.2</v>
      </c>
      <c r="C169" s="53">
        <v>3.6259999999999999</v>
      </c>
      <c r="D169" s="53">
        <v>7.6</v>
      </c>
      <c r="E169" s="53">
        <v>3.6259999999999999</v>
      </c>
      <c r="F169" s="53">
        <v>7.75</v>
      </c>
      <c r="G169" s="53">
        <v>3.6259999999999999</v>
      </c>
      <c r="H169" s="53">
        <v>8.1199999999999992</v>
      </c>
      <c r="I169" s="53">
        <v>3.6259999999999999</v>
      </c>
      <c r="J169" s="53">
        <v>8</v>
      </c>
      <c r="K169" s="53">
        <v>3.6259999999999999</v>
      </c>
      <c r="L169" s="53">
        <v>7.95</v>
      </c>
      <c r="M169" s="53">
        <v>3.6259999999999999</v>
      </c>
      <c r="N169" s="53">
        <v>7.7</v>
      </c>
      <c r="O169" s="53">
        <v>3.6259999999999999</v>
      </c>
      <c r="P169" s="53">
        <v>7.35</v>
      </c>
      <c r="Q169" s="53">
        <v>3.6259999999999999</v>
      </c>
      <c r="R169" s="53">
        <v>7.53</v>
      </c>
      <c r="S169" s="53">
        <v>3.6259999999999999</v>
      </c>
      <c r="T169" s="53">
        <v>7.73</v>
      </c>
      <c r="U169" s="53">
        <v>3.6259999999999999</v>
      </c>
      <c r="V169" s="53">
        <v>8.4</v>
      </c>
      <c r="W169" s="53">
        <v>3.6259999999999999</v>
      </c>
      <c r="X169" s="53">
        <v>8.08</v>
      </c>
      <c r="Y169" s="53">
        <v>3.6259999999999999</v>
      </c>
      <c r="Z169" s="53">
        <v>8.3800000000000008</v>
      </c>
      <c r="AA169" s="53">
        <v>3.6259999999999999</v>
      </c>
      <c r="AB169" s="53">
        <v>7.88</v>
      </c>
      <c r="AC169" s="53">
        <v>3.6259999999999999</v>
      </c>
      <c r="AD169" s="53">
        <v>7.55</v>
      </c>
      <c r="AE169" s="53">
        <v>3.6259999999999999</v>
      </c>
      <c r="AF169" s="53">
        <v>7.08</v>
      </c>
    </row>
    <row r="170" spans="1:32" ht="15.75" customHeight="1">
      <c r="A170" s="53">
        <v>3.1930000000000001</v>
      </c>
      <c r="B170" s="53">
        <v>6.3</v>
      </c>
      <c r="C170" s="53">
        <v>3.1930000000000001</v>
      </c>
      <c r="D170" s="53">
        <v>6.7</v>
      </c>
      <c r="E170" s="53">
        <v>3.1930000000000001</v>
      </c>
      <c r="F170" s="53">
        <v>6.8</v>
      </c>
      <c r="G170" s="53">
        <v>3.1930000000000001</v>
      </c>
      <c r="H170" s="53">
        <v>7.25</v>
      </c>
      <c r="I170" s="53">
        <v>3.1930000000000001</v>
      </c>
      <c r="J170" s="53">
        <v>7.02</v>
      </c>
      <c r="K170" s="53">
        <v>3.1930000000000001</v>
      </c>
      <c r="L170" s="53">
        <v>7.05</v>
      </c>
      <c r="M170" s="53">
        <v>3.1930000000000001</v>
      </c>
      <c r="N170" s="53">
        <v>6.82</v>
      </c>
      <c r="O170" s="53">
        <v>3.1930000000000001</v>
      </c>
      <c r="P170" s="53">
        <v>6.53</v>
      </c>
      <c r="Q170" s="53">
        <v>3.1930000000000001</v>
      </c>
      <c r="R170" s="53">
        <v>6.72</v>
      </c>
      <c r="S170" s="53">
        <v>3.1930000000000001</v>
      </c>
      <c r="T170" s="53">
        <v>6.88</v>
      </c>
      <c r="U170" s="53">
        <v>3.1930000000000001</v>
      </c>
      <c r="V170" s="53">
        <v>7.5</v>
      </c>
      <c r="W170" s="53">
        <v>3.1930000000000001</v>
      </c>
      <c r="X170" s="53">
        <v>7.2</v>
      </c>
      <c r="Y170" s="53">
        <v>3.1930000000000001</v>
      </c>
      <c r="Z170" s="53">
        <v>7.47</v>
      </c>
      <c r="AA170" s="53">
        <v>3.1930000000000001</v>
      </c>
      <c r="AB170" s="53">
        <v>6.92</v>
      </c>
      <c r="AC170" s="53">
        <v>3.1930000000000001</v>
      </c>
      <c r="AD170" s="53">
        <v>6.67</v>
      </c>
      <c r="AE170" s="53">
        <v>3.1930000000000001</v>
      </c>
      <c r="AF170" s="53">
        <v>6.2</v>
      </c>
    </row>
    <row r="171" spans="1:32" ht="15.75" customHeight="1">
      <c r="A171" s="53">
        <v>3.125</v>
      </c>
      <c r="B171" s="53">
        <v>6.2</v>
      </c>
      <c r="C171" s="53">
        <v>3.125</v>
      </c>
      <c r="D171" s="53">
        <v>6.58</v>
      </c>
      <c r="E171" s="53">
        <v>3.125</v>
      </c>
      <c r="F171" s="53">
        <v>6.9</v>
      </c>
      <c r="G171" s="53">
        <v>3.125</v>
      </c>
      <c r="H171" s="53">
        <v>7.13</v>
      </c>
      <c r="I171" s="53">
        <v>3.125</v>
      </c>
      <c r="J171" s="53">
        <v>6.83</v>
      </c>
      <c r="K171" s="53">
        <v>3.125</v>
      </c>
      <c r="L171" s="53">
        <v>6.85</v>
      </c>
      <c r="M171" s="53">
        <v>3.125</v>
      </c>
      <c r="N171" s="53">
        <v>6.65</v>
      </c>
      <c r="O171" s="53">
        <v>3.125</v>
      </c>
      <c r="P171" s="53">
        <v>6.4</v>
      </c>
      <c r="Q171" s="53">
        <v>3.125</v>
      </c>
      <c r="R171" s="53">
        <v>6.53</v>
      </c>
      <c r="S171" s="53">
        <v>3.125</v>
      </c>
      <c r="T171" s="53">
        <v>6.63</v>
      </c>
      <c r="U171" s="53">
        <v>3.125</v>
      </c>
      <c r="V171" s="53">
        <v>7.4</v>
      </c>
      <c r="W171" s="53">
        <v>3.125</v>
      </c>
      <c r="X171" s="53">
        <v>7.05</v>
      </c>
      <c r="Y171" s="53">
        <v>3.125</v>
      </c>
      <c r="Z171" s="53">
        <v>7.18</v>
      </c>
      <c r="AA171" s="53">
        <v>3.125</v>
      </c>
      <c r="AB171" s="53">
        <v>6.75</v>
      </c>
      <c r="AC171" s="53">
        <v>3.125</v>
      </c>
      <c r="AD171" s="53">
        <v>6.43</v>
      </c>
      <c r="AE171" s="53">
        <v>3.125</v>
      </c>
      <c r="AF171" s="53">
        <v>6.13</v>
      </c>
    </row>
    <row r="172" spans="1:32" ht="15.75" customHeight="1">
      <c r="A172" s="53">
        <v>4.1589999999999998</v>
      </c>
      <c r="B172" s="53">
        <v>7.82</v>
      </c>
      <c r="C172" s="53">
        <v>4.1589999999999998</v>
      </c>
      <c r="D172" s="53">
        <v>8.1999999999999993</v>
      </c>
      <c r="E172" s="53">
        <v>4.1589999999999998</v>
      </c>
      <c r="F172" s="53">
        <v>8.48</v>
      </c>
      <c r="G172" s="53">
        <v>4.1589999999999998</v>
      </c>
      <c r="H172" s="53">
        <v>8.7200000000000006</v>
      </c>
      <c r="I172" s="53">
        <v>4.1589999999999998</v>
      </c>
      <c r="J172" s="53">
        <v>8.42</v>
      </c>
      <c r="K172" s="53">
        <v>4.1589999999999998</v>
      </c>
      <c r="L172" s="53">
        <v>8.3699999999999992</v>
      </c>
      <c r="M172" s="53">
        <v>4.1589999999999998</v>
      </c>
      <c r="N172" s="53">
        <v>8.1999999999999993</v>
      </c>
      <c r="O172" s="53">
        <v>4.1589999999999998</v>
      </c>
      <c r="P172" s="53">
        <v>7.95</v>
      </c>
      <c r="Q172" s="53">
        <v>4.1589999999999998</v>
      </c>
      <c r="R172" s="53">
        <v>8.07</v>
      </c>
      <c r="S172" s="53">
        <v>4.1589999999999998</v>
      </c>
      <c r="T172" s="53">
        <v>8.15</v>
      </c>
      <c r="U172" s="53">
        <v>4.1589999999999998</v>
      </c>
      <c r="V172" s="53">
        <v>8.9499999999999993</v>
      </c>
      <c r="W172" s="53">
        <v>4.1589999999999998</v>
      </c>
      <c r="X172" s="53">
        <v>8.58</v>
      </c>
      <c r="Y172" s="53">
        <v>4.1589999999999998</v>
      </c>
      <c r="Z172" s="53">
        <v>8.6999999999999993</v>
      </c>
      <c r="AA172" s="53">
        <v>4.1589999999999998</v>
      </c>
      <c r="AB172" s="53">
        <v>8.33</v>
      </c>
      <c r="AC172" s="53">
        <v>4.1589999999999998</v>
      </c>
      <c r="AD172" s="53">
        <v>7.95</v>
      </c>
      <c r="AE172" s="53">
        <v>4.1589999999999998</v>
      </c>
      <c r="AF172" s="53">
        <v>7.73</v>
      </c>
    </row>
    <row r="173" spans="1:32" ht="15.75" customHeight="1">
      <c r="A173" s="53">
        <v>4.2779999999999996</v>
      </c>
      <c r="B173" s="53">
        <v>7.6</v>
      </c>
      <c r="C173" s="53">
        <v>4.2779999999999996</v>
      </c>
      <c r="D173" s="53">
        <v>7.93</v>
      </c>
      <c r="E173" s="53">
        <v>4.2779999999999996</v>
      </c>
      <c r="F173" s="53">
        <v>8.2799999999999994</v>
      </c>
      <c r="G173" s="53">
        <v>4.2779999999999996</v>
      </c>
      <c r="H173" s="53">
        <v>8.4700000000000006</v>
      </c>
      <c r="I173" s="53">
        <v>4.2779999999999996</v>
      </c>
      <c r="J173" s="53">
        <v>8.27</v>
      </c>
      <c r="K173" s="53">
        <v>4.2779999999999996</v>
      </c>
      <c r="L173" s="53">
        <v>8.1300000000000008</v>
      </c>
      <c r="M173" s="53">
        <v>4.2779999999999996</v>
      </c>
      <c r="N173" s="53">
        <v>7.93</v>
      </c>
      <c r="O173" s="53">
        <v>4.2779999999999996</v>
      </c>
      <c r="P173" s="53">
        <v>7.7</v>
      </c>
      <c r="Q173" s="53">
        <v>4.2779999999999996</v>
      </c>
      <c r="R173" s="53">
        <v>7.88</v>
      </c>
      <c r="S173" s="53">
        <v>4.2779999999999996</v>
      </c>
      <c r="T173" s="53">
        <v>8.0299999999999994</v>
      </c>
      <c r="U173" s="53">
        <v>4.2779999999999996</v>
      </c>
      <c r="V173" s="53">
        <v>8.7200000000000006</v>
      </c>
      <c r="W173" s="53">
        <v>4.2779999999999996</v>
      </c>
      <c r="X173" s="53">
        <v>8.4700000000000006</v>
      </c>
      <c r="Y173" s="53">
        <v>4.2779999999999996</v>
      </c>
      <c r="Z173" s="53">
        <v>8.67</v>
      </c>
      <c r="AA173" s="53">
        <v>4.2779999999999996</v>
      </c>
      <c r="AB173" s="53">
        <v>8.1300000000000008</v>
      </c>
      <c r="AC173" s="53">
        <v>4.2779999999999996</v>
      </c>
      <c r="AD173" s="53">
        <v>7.68</v>
      </c>
      <c r="AE173" s="53">
        <v>4.2779999999999996</v>
      </c>
      <c r="AF173" s="53">
        <v>7.42</v>
      </c>
    </row>
    <row r="174" spans="1:32" ht="15.75" customHeight="1">
      <c r="A174" s="53">
        <v>5.0069999999999997</v>
      </c>
      <c r="B174" s="53">
        <v>9.4499999999999993</v>
      </c>
      <c r="C174" s="53">
        <v>5.0069999999999997</v>
      </c>
      <c r="D174" s="53">
        <v>9.82</v>
      </c>
      <c r="E174" s="53">
        <v>5.0069999999999997</v>
      </c>
      <c r="F174" s="53">
        <v>10.050000000000001</v>
      </c>
      <c r="G174" s="53">
        <v>5.0069999999999997</v>
      </c>
      <c r="H174" s="53">
        <v>10.63</v>
      </c>
      <c r="I174" s="53">
        <v>5.0069999999999997</v>
      </c>
      <c r="J174" s="53">
        <v>10.08</v>
      </c>
      <c r="K174" s="53">
        <v>5.0069999999999997</v>
      </c>
      <c r="L174" s="53">
        <v>9.8000000000000007</v>
      </c>
      <c r="M174" s="53">
        <v>5.0069999999999997</v>
      </c>
      <c r="N174" s="53">
        <v>9.6999999999999993</v>
      </c>
      <c r="O174" s="53">
        <v>5.0069999999999997</v>
      </c>
      <c r="P174" s="53">
        <v>9.1300000000000008</v>
      </c>
      <c r="Q174" s="53">
        <v>5.0069999999999997</v>
      </c>
      <c r="R174" s="53">
        <v>9.83</v>
      </c>
      <c r="S174" s="53">
        <v>5.0069999999999997</v>
      </c>
      <c r="T174" s="53">
        <v>10.119999999999999</v>
      </c>
      <c r="U174" s="53">
        <v>5.0069999999999997</v>
      </c>
      <c r="V174" s="53">
        <v>10.3</v>
      </c>
      <c r="W174" s="53">
        <v>5.0069999999999997</v>
      </c>
      <c r="X174" s="53">
        <v>10.5</v>
      </c>
      <c r="Y174" s="53">
        <v>5.0069999999999997</v>
      </c>
      <c r="Z174" s="53">
        <v>10.63</v>
      </c>
      <c r="AA174" s="53">
        <v>5.0069999999999997</v>
      </c>
      <c r="AB174" s="53">
        <v>10.27</v>
      </c>
      <c r="AC174" s="53">
        <v>5.0069999999999997</v>
      </c>
      <c r="AD174" s="53">
        <v>9.5299999999999994</v>
      </c>
      <c r="AE174" s="53">
        <v>5.0069999999999997</v>
      </c>
      <c r="AF174" s="53">
        <v>9.1999999999999993</v>
      </c>
    </row>
    <row r="175" spans="1:32" ht="15.75" customHeight="1">
      <c r="A175" s="53">
        <v>7.641</v>
      </c>
      <c r="B175" s="53">
        <v>9.15</v>
      </c>
      <c r="C175" s="53">
        <v>7.641</v>
      </c>
      <c r="D175" s="53">
        <v>9.8699999999999992</v>
      </c>
      <c r="E175" s="53">
        <v>7.641</v>
      </c>
      <c r="F175" s="53">
        <v>10.53</v>
      </c>
      <c r="G175" s="53">
        <v>4.8499999999999996</v>
      </c>
      <c r="H175" s="53">
        <v>9.7799999999999994</v>
      </c>
      <c r="I175" s="53">
        <v>4.8499999999999996</v>
      </c>
      <c r="J175" s="53">
        <v>9.73</v>
      </c>
      <c r="K175" s="53">
        <v>4.8499999999999996</v>
      </c>
      <c r="L175" s="53">
        <v>9.4700000000000006</v>
      </c>
      <c r="M175" s="53">
        <v>7.641</v>
      </c>
      <c r="N175" s="53">
        <v>10.08</v>
      </c>
      <c r="O175" s="53">
        <v>7.641</v>
      </c>
      <c r="P175" s="53">
        <v>9.6</v>
      </c>
      <c r="Q175" s="53">
        <v>7.641</v>
      </c>
      <c r="R175" s="53">
        <v>9.6</v>
      </c>
      <c r="S175" s="53">
        <v>7.641</v>
      </c>
      <c r="T175" s="53">
        <v>9.85</v>
      </c>
      <c r="U175" s="53">
        <v>7.641</v>
      </c>
      <c r="V175" s="53">
        <v>10.7</v>
      </c>
      <c r="W175" s="53">
        <v>7.641</v>
      </c>
      <c r="X175" s="53">
        <v>10.3</v>
      </c>
      <c r="Y175" s="53">
        <v>7.641</v>
      </c>
      <c r="Z175" s="53">
        <v>10.88</v>
      </c>
      <c r="AA175" s="53">
        <v>7.641</v>
      </c>
      <c r="AB175" s="53">
        <v>10.35</v>
      </c>
      <c r="AC175" s="53">
        <v>7.641</v>
      </c>
      <c r="AD175" s="53">
        <v>10.07</v>
      </c>
      <c r="AE175" s="53">
        <v>7.641</v>
      </c>
      <c r="AF175" s="53">
        <v>9.43</v>
      </c>
    </row>
    <row r="176" spans="1:32" ht="15.75" customHeight="1">
      <c r="A176" s="53">
        <v>6.5609999999999999</v>
      </c>
      <c r="B176" s="53">
        <v>8.25</v>
      </c>
      <c r="C176" s="53">
        <v>6.5609999999999999</v>
      </c>
      <c r="D176" s="53">
        <v>8.82</v>
      </c>
      <c r="E176" s="53">
        <v>6.5609999999999999</v>
      </c>
      <c r="F176" s="53">
        <v>9.17</v>
      </c>
      <c r="G176" s="53">
        <v>4.6740000000000004</v>
      </c>
      <c r="H176" s="53">
        <v>9.33</v>
      </c>
      <c r="I176" s="53">
        <v>4.6740000000000004</v>
      </c>
      <c r="J176" s="53">
        <v>9.2200000000000006</v>
      </c>
      <c r="K176" s="53">
        <v>4.6740000000000004</v>
      </c>
      <c r="L176" s="53">
        <v>8.9499999999999993</v>
      </c>
      <c r="M176" s="53">
        <v>6.5609999999999999</v>
      </c>
      <c r="N176" s="53">
        <v>9.1199999999999992</v>
      </c>
      <c r="O176" s="53">
        <v>6.5609999999999999</v>
      </c>
      <c r="P176" s="53">
        <v>8.6300000000000008</v>
      </c>
      <c r="Q176" s="53">
        <v>6.5609999999999999</v>
      </c>
      <c r="R176" s="53">
        <v>8.6999999999999993</v>
      </c>
      <c r="S176" s="53">
        <v>6.5609999999999999</v>
      </c>
      <c r="T176" s="53">
        <v>8.92</v>
      </c>
      <c r="U176" s="53">
        <v>6.5609999999999999</v>
      </c>
      <c r="V176" s="53">
        <v>9.65</v>
      </c>
      <c r="W176" s="53">
        <v>6.5609999999999999</v>
      </c>
      <c r="X176" s="53">
        <v>9.3800000000000008</v>
      </c>
      <c r="Y176" s="53">
        <v>6.5609999999999999</v>
      </c>
      <c r="Z176" s="53">
        <v>9.82</v>
      </c>
      <c r="AA176" s="53">
        <v>6.5609999999999999</v>
      </c>
      <c r="AB176" s="53">
        <v>9.3000000000000007</v>
      </c>
      <c r="AC176" s="53">
        <v>6.5609999999999999</v>
      </c>
      <c r="AD176" s="53">
        <v>9.0500000000000007</v>
      </c>
      <c r="AE176" s="53">
        <v>6.5609999999999999</v>
      </c>
      <c r="AF176" s="53">
        <v>8.5</v>
      </c>
    </row>
    <row r="177" spans="1:32" ht="15.75" customHeight="1">
      <c r="A177" s="53">
        <v>7.0490000000000004</v>
      </c>
      <c r="B177" s="53">
        <v>8.42</v>
      </c>
      <c r="C177" s="53">
        <v>7.0490000000000004</v>
      </c>
      <c r="D177" s="53">
        <v>9.07</v>
      </c>
      <c r="E177" s="53">
        <v>7.0490000000000004</v>
      </c>
      <c r="F177" s="53">
        <v>9.2799999999999994</v>
      </c>
      <c r="G177" s="53">
        <v>4.8010000000000002</v>
      </c>
      <c r="H177" s="53">
        <v>9.57</v>
      </c>
      <c r="I177" s="53">
        <v>4.8010000000000002</v>
      </c>
      <c r="J177" s="53">
        <v>9.48</v>
      </c>
      <c r="K177" s="53">
        <v>6.774</v>
      </c>
      <c r="L177" s="53">
        <v>10.88</v>
      </c>
      <c r="M177" s="53">
        <v>7.0490000000000004</v>
      </c>
      <c r="N177" s="53">
        <v>9.15</v>
      </c>
      <c r="O177" s="53">
        <v>7.0490000000000004</v>
      </c>
      <c r="P177" s="53">
        <v>8.73</v>
      </c>
      <c r="Q177" s="53">
        <v>7.0490000000000004</v>
      </c>
      <c r="R177" s="53">
        <v>9.0299999999999994</v>
      </c>
      <c r="S177" s="53">
        <v>7.0490000000000004</v>
      </c>
      <c r="T177" s="53">
        <v>9.18</v>
      </c>
      <c r="U177" s="53">
        <v>7.0490000000000004</v>
      </c>
      <c r="V177" s="53">
        <v>9.83</v>
      </c>
      <c r="W177" s="53">
        <v>7.0490000000000004</v>
      </c>
      <c r="X177" s="53">
        <v>9.4700000000000006</v>
      </c>
      <c r="Y177" s="53">
        <v>7.0490000000000004</v>
      </c>
      <c r="Z177" s="53">
        <v>9.8699999999999992</v>
      </c>
      <c r="AA177" s="53">
        <v>7.0490000000000004</v>
      </c>
      <c r="AB177" s="53">
        <v>9.4499999999999993</v>
      </c>
      <c r="AC177" s="53">
        <v>7.0490000000000004</v>
      </c>
      <c r="AD177" s="53">
        <v>9.1999999999999993</v>
      </c>
      <c r="AE177" s="53">
        <v>7.0490000000000004</v>
      </c>
      <c r="AF177" s="53">
        <v>8.73</v>
      </c>
    </row>
    <row r="178" spans="1:32" ht="15.75" customHeight="1">
      <c r="A178" s="53">
        <v>6.3010000000000002</v>
      </c>
      <c r="B178" s="53">
        <v>7.8</v>
      </c>
      <c r="C178" s="53">
        <v>6.3010000000000002</v>
      </c>
      <c r="D178" s="53">
        <v>8.4499999999999993</v>
      </c>
      <c r="E178" s="53">
        <v>6.3010000000000002</v>
      </c>
      <c r="F178" s="53">
        <v>8.77</v>
      </c>
      <c r="G178" s="53">
        <v>6.0259999999999998</v>
      </c>
      <c r="H178" s="53">
        <v>11.13</v>
      </c>
      <c r="I178" s="53">
        <v>5.069</v>
      </c>
      <c r="J178" s="53">
        <v>9.73</v>
      </c>
      <c r="K178" s="53">
        <v>6.0259999999999998</v>
      </c>
      <c r="L178" s="53">
        <v>10.33</v>
      </c>
      <c r="M178" s="53">
        <v>6.3010000000000002</v>
      </c>
      <c r="N178" s="53">
        <v>8.6</v>
      </c>
      <c r="O178" s="53">
        <v>6.3010000000000002</v>
      </c>
      <c r="P178" s="53">
        <v>8.23</v>
      </c>
      <c r="Q178" s="53">
        <v>6.3010000000000002</v>
      </c>
      <c r="R178" s="53">
        <v>8.3800000000000008</v>
      </c>
      <c r="S178" s="53">
        <v>6.3010000000000002</v>
      </c>
      <c r="T178" s="53">
        <v>8.5500000000000007</v>
      </c>
      <c r="U178" s="53">
        <v>6.3010000000000002</v>
      </c>
      <c r="V178" s="53">
        <v>9.23</v>
      </c>
      <c r="W178" s="53">
        <v>6.3010000000000002</v>
      </c>
      <c r="X178" s="53">
        <v>8.9700000000000006</v>
      </c>
      <c r="Y178" s="53">
        <v>6.3010000000000002</v>
      </c>
      <c r="Z178" s="53">
        <v>9.35</v>
      </c>
      <c r="AA178" s="53">
        <v>6.3010000000000002</v>
      </c>
      <c r="AB178" s="53">
        <v>8.82</v>
      </c>
      <c r="AC178" s="53">
        <v>6.3010000000000002</v>
      </c>
      <c r="AD178" s="53">
        <v>8.5299999999999994</v>
      </c>
      <c r="AE178" s="53">
        <v>6.3010000000000002</v>
      </c>
      <c r="AF178" s="53">
        <v>8.15</v>
      </c>
    </row>
    <row r="179" spans="1:32" ht="15.75" customHeight="1">
      <c r="A179" s="53">
        <v>5.4370000000000003</v>
      </c>
      <c r="B179" s="53">
        <v>6.28</v>
      </c>
      <c r="C179" s="53">
        <v>5.4370000000000003</v>
      </c>
      <c r="D179" s="53">
        <v>6.85</v>
      </c>
      <c r="E179" s="53">
        <v>5.4370000000000003</v>
      </c>
      <c r="F179" s="53">
        <v>7.23</v>
      </c>
      <c r="G179" s="53">
        <v>5.1619999999999999</v>
      </c>
      <c r="H179" s="53">
        <v>9.7200000000000006</v>
      </c>
      <c r="I179" s="53">
        <v>5.1689999999999996</v>
      </c>
      <c r="J179" s="53">
        <v>11.35</v>
      </c>
      <c r="K179" s="53">
        <v>5.1619999999999999</v>
      </c>
      <c r="L179" s="53">
        <v>8.82</v>
      </c>
      <c r="M179" s="53">
        <v>5.4370000000000003</v>
      </c>
      <c r="N179" s="53">
        <v>7.13</v>
      </c>
      <c r="O179" s="53">
        <v>5.4370000000000003</v>
      </c>
      <c r="P179" s="53">
        <v>6.72</v>
      </c>
      <c r="Q179" s="53">
        <v>5.4370000000000003</v>
      </c>
      <c r="R179" s="53">
        <v>6.92</v>
      </c>
      <c r="S179" s="53">
        <v>5.4370000000000003</v>
      </c>
      <c r="T179" s="53">
        <v>7.1</v>
      </c>
      <c r="U179" s="53">
        <v>5.4370000000000003</v>
      </c>
      <c r="V179" s="53">
        <v>7.78</v>
      </c>
      <c r="W179" s="53">
        <v>5.4370000000000003</v>
      </c>
      <c r="X179" s="53">
        <v>7.52</v>
      </c>
      <c r="Y179" s="53">
        <v>5.4370000000000003</v>
      </c>
      <c r="Z179" s="53">
        <v>7.9</v>
      </c>
      <c r="AA179" s="53">
        <v>5.4370000000000003</v>
      </c>
      <c r="AB179" s="53">
        <v>7.38</v>
      </c>
      <c r="AC179" s="53">
        <v>5.4370000000000003</v>
      </c>
      <c r="AD179" s="53">
        <v>7.13</v>
      </c>
      <c r="AE179" s="53">
        <v>5.4370000000000003</v>
      </c>
      <c r="AF179" s="53">
        <v>6.65</v>
      </c>
    </row>
    <row r="180" spans="1:32" ht="15.75" customHeight="1">
      <c r="A180" s="53">
        <v>8.9939999999999998</v>
      </c>
      <c r="B180" s="53">
        <v>12.3</v>
      </c>
      <c r="C180" s="53">
        <v>8.9939999999999998</v>
      </c>
      <c r="D180" s="53">
        <v>13.02</v>
      </c>
      <c r="E180" s="53">
        <v>8.9939999999999998</v>
      </c>
      <c r="F180" s="53">
        <v>13.1</v>
      </c>
      <c r="G180" s="53">
        <v>8.7189999999999994</v>
      </c>
      <c r="H180" s="53">
        <v>15.75</v>
      </c>
      <c r="I180" s="53">
        <v>8.0709999999999997</v>
      </c>
      <c r="J180" s="53">
        <v>14.92</v>
      </c>
      <c r="K180" s="53">
        <v>8.7189999999999994</v>
      </c>
      <c r="L180" s="53">
        <v>14.68</v>
      </c>
      <c r="M180" s="53">
        <v>8.9939999999999998</v>
      </c>
      <c r="N180" s="53">
        <v>12.85</v>
      </c>
      <c r="O180" s="53">
        <v>8.9939999999999998</v>
      </c>
      <c r="P180" s="53">
        <v>12.45</v>
      </c>
      <c r="Q180" s="53">
        <v>8.9939999999999998</v>
      </c>
      <c r="R180" s="53">
        <v>12.8</v>
      </c>
      <c r="S180" s="53">
        <v>8.9939999999999998</v>
      </c>
      <c r="T180" s="53">
        <v>12.9</v>
      </c>
      <c r="U180" s="53">
        <v>8.9939999999999998</v>
      </c>
      <c r="V180" s="53">
        <v>13.57</v>
      </c>
      <c r="W180" s="53">
        <v>8.9939999999999998</v>
      </c>
      <c r="X180" s="53">
        <v>13.35</v>
      </c>
      <c r="Y180" s="53">
        <v>8.9939999999999998</v>
      </c>
      <c r="Z180" s="53">
        <v>13.73</v>
      </c>
      <c r="AA180" s="53">
        <v>8.9939999999999998</v>
      </c>
      <c r="AB180" s="53">
        <v>13.13</v>
      </c>
      <c r="AC180" s="53">
        <v>8.9939999999999998</v>
      </c>
      <c r="AD180" s="53">
        <v>12.85</v>
      </c>
      <c r="AE180" s="53">
        <v>8.9939999999999998</v>
      </c>
      <c r="AF180" s="53">
        <v>12.53</v>
      </c>
    </row>
    <row r="181" spans="1:32" ht="15.75" customHeight="1">
      <c r="A181" s="53">
        <v>8.91</v>
      </c>
      <c r="B181" s="53">
        <v>12.28</v>
      </c>
      <c r="C181" s="53">
        <v>8.91</v>
      </c>
      <c r="D181" s="53">
        <v>13.03</v>
      </c>
      <c r="E181" s="53">
        <v>8.91</v>
      </c>
      <c r="F181" s="53">
        <v>13.03</v>
      </c>
      <c r="G181" s="53">
        <v>8.6349999999999998</v>
      </c>
      <c r="H181" s="53">
        <v>15.63</v>
      </c>
      <c r="I181" s="53">
        <v>7.9870000000000001</v>
      </c>
      <c r="J181" s="53">
        <v>14.85</v>
      </c>
      <c r="K181" s="53">
        <v>8.6349999999999998</v>
      </c>
      <c r="L181" s="53">
        <v>14.78</v>
      </c>
      <c r="M181" s="53">
        <v>8.91</v>
      </c>
      <c r="N181" s="53">
        <v>12.82</v>
      </c>
      <c r="O181" s="53">
        <v>8.91</v>
      </c>
      <c r="P181" s="53">
        <v>12.43</v>
      </c>
      <c r="Q181" s="53">
        <v>8.91</v>
      </c>
      <c r="R181" s="53">
        <v>12.77</v>
      </c>
      <c r="S181" s="53">
        <v>8.91</v>
      </c>
      <c r="T181" s="53">
        <v>12.87</v>
      </c>
      <c r="U181" s="53">
        <v>8.91</v>
      </c>
      <c r="V181" s="53">
        <v>13.52</v>
      </c>
      <c r="W181" s="53">
        <v>8.91</v>
      </c>
      <c r="X181" s="53">
        <v>13.3</v>
      </c>
      <c r="Y181" s="53">
        <v>8.91</v>
      </c>
      <c r="Z181" s="53">
        <v>13.7</v>
      </c>
      <c r="AA181" s="53">
        <v>8.91</v>
      </c>
      <c r="AB181" s="53">
        <v>13.12</v>
      </c>
      <c r="AC181" s="53">
        <v>8.91</v>
      </c>
      <c r="AD181" s="53">
        <v>12.8</v>
      </c>
      <c r="AE181" s="53">
        <v>8.91</v>
      </c>
      <c r="AF181" s="53">
        <v>12.5</v>
      </c>
    </row>
    <row r="182" spans="1:32" ht="15.75" customHeight="1">
      <c r="A182" s="53">
        <v>7.2240000000000002</v>
      </c>
      <c r="B182" s="53">
        <v>9.27</v>
      </c>
      <c r="C182" s="53">
        <v>7.2240000000000002</v>
      </c>
      <c r="D182" s="53">
        <v>9.9700000000000006</v>
      </c>
      <c r="E182" s="53">
        <v>7.2240000000000002</v>
      </c>
      <c r="F182" s="53">
        <v>10.17</v>
      </c>
      <c r="G182" s="53">
        <v>6.9489999999999998</v>
      </c>
      <c r="H182" s="53">
        <v>12.88</v>
      </c>
      <c r="I182" s="53">
        <v>6.3010000000000002</v>
      </c>
      <c r="J182" s="53">
        <v>11.95</v>
      </c>
      <c r="K182" s="53">
        <v>6.9489999999999998</v>
      </c>
      <c r="L182" s="53">
        <v>11.93</v>
      </c>
      <c r="M182" s="53">
        <v>7.2240000000000002</v>
      </c>
      <c r="N182" s="53">
        <v>10.050000000000001</v>
      </c>
      <c r="O182" s="53">
        <v>7.2240000000000002</v>
      </c>
      <c r="P182" s="53">
        <v>9.57</v>
      </c>
      <c r="Q182" s="53">
        <v>7.2240000000000002</v>
      </c>
      <c r="R182" s="53">
        <v>9.9700000000000006</v>
      </c>
      <c r="S182" s="53">
        <v>7.2240000000000002</v>
      </c>
      <c r="T182" s="53">
        <v>9.98</v>
      </c>
      <c r="U182" s="53">
        <v>7.2240000000000002</v>
      </c>
      <c r="V182" s="53">
        <v>10.72</v>
      </c>
      <c r="W182" s="53">
        <v>7.2240000000000002</v>
      </c>
      <c r="X182" s="53">
        <v>10.33</v>
      </c>
      <c r="Y182" s="53">
        <v>7.2240000000000002</v>
      </c>
      <c r="Z182" s="53">
        <v>10.78</v>
      </c>
      <c r="AA182" s="53">
        <v>7.2240000000000002</v>
      </c>
      <c r="AB182" s="53">
        <v>10.28</v>
      </c>
      <c r="AC182" s="53">
        <v>7.2240000000000002</v>
      </c>
      <c r="AD182" s="53">
        <v>9.8699999999999992</v>
      </c>
      <c r="AE182" s="53">
        <v>7.2240000000000002</v>
      </c>
      <c r="AF182" s="53">
        <v>9.4700000000000006</v>
      </c>
    </row>
    <row r="183" spans="1:32" ht="15.75" customHeight="1">
      <c r="A183" s="53">
        <v>8.0960000000000001</v>
      </c>
      <c r="B183" s="53">
        <v>10.77</v>
      </c>
      <c r="C183" s="53">
        <v>8.0960000000000001</v>
      </c>
      <c r="D183" s="53">
        <v>11.6</v>
      </c>
      <c r="E183" s="53">
        <v>8.0960000000000001</v>
      </c>
      <c r="F183" s="53">
        <v>11.5</v>
      </c>
      <c r="G183" s="53">
        <v>7.8209999999999997</v>
      </c>
      <c r="H183" s="53">
        <v>14.08</v>
      </c>
      <c r="I183" s="53">
        <v>7.173</v>
      </c>
      <c r="J183" s="53">
        <v>13.3</v>
      </c>
      <c r="K183" s="53">
        <v>7.8209999999999997</v>
      </c>
      <c r="L183" s="53">
        <v>13.23</v>
      </c>
      <c r="M183" s="53">
        <v>8.0960000000000001</v>
      </c>
      <c r="N183" s="53">
        <v>11.18</v>
      </c>
      <c r="O183" s="53">
        <v>8.0960000000000001</v>
      </c>
      <c r="P183" s="53">
        <v>10.75</v>
      </c>
      <c r="Q183" s="53">
        <v>8.0960000000000001</v>
      </c>
      <c r="R183" s="53">
        <v>11.08</v>
      </c>
      <c r="S183" s="53">
        <v>8.0960000000000001</v>
      </c>
      <c r="T183" s="53">
        <v>11.27</v>
      </c>
      <c r="U183" s="53">
        <v>8.0960000000000001</v>
      </c>
      <c r="V183" s="53">
        <v>12.03</v>
      </c>
      <c r="W183" s="53">
        <v>8.0960000000000001</v>
      </c>
      <c r="X183" s="53">
        <v>11.77</v>
      </c>
      <c r="Y183" s="53">
        <v>8.0960000000000001</v>
      </c>
      <c r="Z183" s="53">
        <v>12.12</v>
      </c>
      <c r="AA183" s="53">
        <v>8.0960000000000001</v>
      </c>
      <c r="AB183" s="53">
        <v>11.55</v>
      </c>
      <c r="AC183" s="53">
        <v>8.0960000000000001</v>
      </c>
      <c r="AD183" s="53">
        <v>11.3</v>
      </c>
      <c r="AE183" s="53">
        <v>8.0960000000000001</v>
      </c>
      <c r="AF183" s="53">
        <v>10.98</v>
      </c>
    </row>
    <row r="184" spans="1:32" ht="15.75" customHeight="1">
      <c r="A184" s="53">
        <v>7.6219999999999999</v>
      </c>
      <c r="B184" s="53">
        <v>10.37</v>
      </c>
      <c r="C184" s="53">
        <v>7.6219999999999999</v>
      </c>
      <c r="D184" s="53">
        <v>11.02</v>
      </c>
      <c r="E184" s="53">
        <v>7.6219999999999999</v>
      </c>
      <c r="F184" s="53">
        <v>11.22</v>
      </c>
      <c r="G184" s="53">
        <v>7.3470000000000004</v>
      </c>
      <c r="H184" s="53">
        <v>13.83</v>
      </c>
      <c r="I184" s="53">
        <v>6.6989999999999998</v>
      </c>
      <c r="J184" s="53">
        <v>13.07</v>
      </c>
      <c r="K184" s="53">
        <v>7.3470000000000004</v>
      </c>
      <c r="L184" s="53">
        <v>12.98</v>
      </c>
      <c r="M184" s="53">
        <v>7.6219999999999999</v>
      </c>
      <c r="N184" s="53">
        <v>11.12</v>
      </c>
      <c r="O184" s="53">
        <v>7.6219999999999999</v>
      </c>
      <c r="P184" s="53">
        <v>10.67</v>
      </c>
      <c r="Q184" s="53">
        <v>7.6219999999999999</v>
      </c>
      <c r="R184" s="53">
        <v>10.9</v>
      </c>
      <c r="S184" s="53">
        <v>7.6219999999999999</v>
      </c>
      <c r="T184" s="53">
        <v>10.98</v>
      </c>
      <c r="U184" s="53">
        <v>7.6219999999999999</v>
      </c>
      <c r="V184" s="53">
        <v>11.77</v>
      </c>
      <c r="W184" s="53">
        <v>7.6219999999999999</v>
      </c>
      <c r="X184" s="53">
        <v>11.4</v>
      </c>
      <c r="Y184" s="53">
        <v>7.6219999999999999</v>
      </c>
      <c r="Z184" s="53">
        <v>11.83</v>
      </c>
      <c r="AA184" s="53">
        <v>7.6219999999999999</v>
      </c>
      <c r="AB184" s="53">
        <v>11.4</v>
      </c>
      <c r="AC184" s="53">
        <v>7.6219999999999999</v>
      </c>
      <c r="AD184" s="53">
        <v>10.95</v>
      </c>
      <c r="AE184" s="53">
        <v>7.6219999999999999</v>
      </c>
      <c r="AF184" s="53">
        <v>10.55</v>
      </c>
    </row>
    <row r="185" spans="1:32" ht="15.75" customHeight="1">
      <c r="A185" s="53">
        <v>8.8350000000000009</v>
      </c>
      <c r="B185" s="53">
        <v>12.22</v>
      </c>
      <c r="C185" s="53">
        <v>8.8350000000000009</v>
      </c>
      <c r="D185" s="53">
        <v>12.82</v>
      </c>
      <c r="E185" s="53">
        <v>8.8350000000000009</v>
      </c>
      <c r="F185" s="53">
        <v>12.68</v>
      </c>
      <c r="G185" s="53">
        <v>8.56</v>
      </c>
      <c r="H185" s="53">
        <v>15.37</v>
      </c>
      <c r="I185" s="53">
        <v>8.0719999999999992</v>
      </c>
      <c r="J185" s="53">
        <v>14.77</v>
      </c>
      <c r="K185" s="53">
        <v>8.56</v>
      </c>
      <c r="L185" s="53">
        <v>14.95</v>
      </c>
      <c r="M185" s="53">
        <v>8.8350000000000009</v>
      </c>
      <c r="N185" s="53">
        <v>12.55</v>
      </c>
      <c r="O185" s="53">
        <v>8.8350000000000009</v>
      </c>
      <c r="P185" s="53">
        <v>11.88</v>
      </c>
      <c r="Q185" s="53">
        <v>8.8350000000000009</v>
      </c>
      <c r="R185" s="53">
        <v>12.87</v>
      </c>
      <c r="S185" s="53">
        <v>8.8350000000000009</v>
      </c>
      <c r="T185" s="53">
        <v>12.52</v>
      </c>
      <c r="U185" s="53">
        <v>8.8350000000000009</v>
      </c>
      <c r="V185" s="53">
        <v>13.42</v>
      </c>
      <c r="W185" s="53">
        <v>8.8350000000000009</v>
      </c>
      <c r="X185" s="53">
        <v>12.98</v>
      </c>
      <c r="Y185" s="53">
        <v>8.8350000000000009</v>
      </c>
      <c r="Z185" s="53">
        <v>13.42</v>
      </c>
      <c r="AA185" s="53">
        <v>8.8350000000000009</v>
      </c>
      <c r="AB185" s="53">
        <v>12.92</v>
      </c>
      <c r="AC185" s="53">
        <v>8.8350000000000009</v>
      </c>
      <c r="AD185" s="53">
        <v>12.55</v>
      </c>
      <c r="AE185" s="53">
        <v>8.8350000000000009</v>
      </c>
      <c r="AF185" s="53">
        <v>12.28</v>
      </c>
    </row>
    <row r="186" spans="1:32" ht="15.75" customHeight="1">
      <c r="A186" s="53">
        <v>8.0359999999999996</v>
      </c>
      <c r="B186" s="53">
        <v>10.17</v>
      </c>
      <c r="C186" s="53">
        <v>8.0359999999999996</v>
      </c>
      <c r="D186" s="53">
        <v>10.85</v>
      </c>
      <c r="E186" s="53">
        <v>8.0359999999999996</v>
      </c>
      <c r="F186" s="53">
        <v>11.03</v>
      </c>
      <c r="G186" s="53">
        <v>7.7610000000000001</v>
      </c>
      <c r="H186" s="53">
        <v>13.62</v>
      </c>
      <c r="I186" s="53">
        <v>7.1130000000000004</v>
      </c>
      <c r="J186" s="53">
        <v>12.9</v>
      </c>
      <c r="K186" s="53">
        <v>7.7610000000000001</v>
      </c>
      <c r="L186" s="53">
        <v>12.82</v>
      </c>
      <c r="M186" s="53">
        <v>8.0359999999999996</v>
      </c>
      <c r="N186" s="53">
        <v>10.88</v>
      </c>
      <c r="O186" s="53">
        <v>8.0359999999999996</v>
      </c>
      <c r="P186" s="53">
        <v>10.35</v>
      </c>
      <c r="Q186" s="53">
        <v>8.0359999999999996</v>
      </c>
      <c r="R186" s="53">
        <v>10.93</v>
      </c>
      <c r="S186" s="53">
        <v>8.0359999999999996</v>
      </c>
      <c r="T186" s="53">
        <v>10.82</v>
      </c>
      <c r="U186" s="53">
        <v>8.0359999999999996</v>
      </c>
      <c r="V186" s="53">
        <v>11.62</v>
      </c>
      <c r="W186" s="53">
        <v>8.0359999999999996</v>
      </c>
      <c r="X186" s="53">
        <v>11.2</v>
      </c>
      <c r="Y186" s="53">
        <v>8.0359999999999996</v>
      </c>
      <c r="Z186" s="53">
        <v>11.63</v>
      </c>
      <c r="AA186" s="53">
        <v>8.0359999999999996</v>
      </c>
      <c r="AB186" s="53">
        <v>11.18</v>
      </c>
      <c r="AC186" s="53">
        <v>8.0359999999999996</v>
      </c>
      <c r="AD186" s="53">
        <v>10.78</v>
      </c>
      <c r="AE186" s="53">
        <v>8.0359999999999996</v>
      </c>
      <c r="AF186" s="53">
        <v>10.37</v>
      </c>
    </row>
    <row r="187" spans="1:32" ht="15.75" customHeight="1">
      <c r="A187" s="53">
        <v>3.9729999999999999</v>
      </c>
      <c r="B187" s="53">
        <v>8.27</v>
      </c>
      <c r="C187" s="53">
        <v>3.9729999999999999</v>
      </c>
      <c r="D187" s="53">
        <v>8.5299999999999994</v>
      </c>
      <c r="E187" s="53">
        <v>3.9729999999999999</v>
      </c>
      <c r="F187" s="53">
        <v>8.77</v>
      </c>
      <c r="G187" s="53">
        <v>3.9729999999999999</v>
      </c>
      <c r="H187" s="53">
        <v>8.9</v>
      </c>
      <c r="I187" s="53">
        <v>3.9729999999999999</v>
      </c>
      <c r="J187" s="53">
        <v>8.4700000000000006</v>
      </c>
      <c r="K187" s="53">
        <v>3.9729999999999999</v>
      </c>
      <c r="L187" s="53">
        <v>8.6300000000000008</v>
      </c>
      <c r="M187" s="53">
        <v>3.9729999999999999</v>
      </c>
      <c r="N187" s="53">
        <v>8.17</v>
      </c>
      <c r="O187" s="53">
        <v>3.9729999999999999</v>
      </c>
      <c r="P187" s="53">
        <v>8.08</v>
      </c>
      <c r="Q187" s="53">
        <v>3.9729999999999999</v>
      </c>
      <c r="R187" s="53">
        <v>8.27</v>
      </c>
      <c r="S187" s="53">
        <v>3.9729999999999999</v>
      </c>
      <c r="T187" s="53">
        <v>8.42</v>
      </c>
      <c r="U187" s="53">
        <v>3.9729999999999999</v>
      </c>
      <c r="V187" s="53">
        <v>9.1199999999999992</v>
      </c>
      <c r="W187" s="53">
        <v>3.9729999999999999</v>
      </c>
      <c r="X187" s="53">
        <v>8.7200000000000006</v>
      </c>
      <c r="Y187" s="53">
        <v>3.9729999999999999</v>
      </c>
      <c r="Z187" s="53">
        <v>8.9</v>
      </c>
      <c r="AA187" s="53">
        <v>3.9729999999999999</v>
      </c>
      <c r="AB187" s="53">
        <v>8.52</v>
      </c>
      <c r="AC187" s="53">
        <v>3.9729999999999999</v>
      </c>
      <c r="AD187" s="53">
        <v>8.15</v>
      </c>
      <c r="AE187" s="53">
        <v>3.9729999999999999</v>
      </c>
      <c r="AF187" s="53">
        <v>7.88</v>
      </c>
    </row>
    <row r="188" spans="1:32" ht="15.75" customHeight="1">
      <c r="A188" s="53">
        <v>9.3179999999999996</v>
      </c>
      <c r="B188" s="53">
        <v>12.23</v>
      </c>
      <c r="C188" s="53">
        <v>9.3179999999999996</v>
      </c>
      <c r="D188" s="53">
        <v>12.87</v>
      </c>
      <c r="E188" s="53">
        <v>9.3179999999999996</v>
      </c>
      <c r="F188" s="53">
        <v>13.02</v>
      </c>
      <c r="G188" s="53">
        <v>9.0429999999999993</v>
      </c>
      <c r="H188" s="53">
        <v>15.73</v>
      </c>
      <c r="I188" s="53">
        <v>8.3949999999999996</v>
      </c>
      <c r="J188" s="53">
        <v>14.95</v>
      </c>
      <c r="K188" s="53">
        <v>9.0429999999999993</v>
      </c>
      <c r="L188" s="53">
        <v>14.87</v>
      </c>
      <c r="M188" s="53">
        <v>9.3179999999999996</v>
      </c>
      <c r="N188" s="53">
        <v>12.93</v>
      </c>
      <c r="O188" s="53">
        <v>9.3179999999999996</v>
      </c>
      <c r="P188" s="53">
        <v>12.4</v>
      </c>
      <c r="Q188" s="53">
        <v>9.3179999999999996</v>
      </c>
      <c r="R188" s="53">
        <v>12.98</v>
      </c>
      <c r="S188" s="53">
        <v>9.3179999999999996</v>
      </c>
      <c r="T188" s="53">
        <v>12.88</v>
      </c>
      <c r="U188" s="53">
        <v>9.3179999999999996</v>
      </c>
      <c r="V188" s="53">
        <v>13.65</v>
      </c>
      <c r="W188" s="53">
        <v>9.3179999999999996</v>
      </c>
      <c r="X188" s="53">
        <v>13.27</v>
      </c>
      <c r="Y188" s="53">
        <v>9.3179999999999996</v>
      </c>
      <c r="Z188" s="53">
        <v>13.73</v>
      </c>
      <c r="AA188" s="53">
        <v>9.3179999999999996</v>
      </c>
      <c r="AB188" s="53">
        <v>13.3</v>
      </c>
      <c r="AC188" s="53">
        <v>9.3179999999999996</v>
      </c>
      <c r="AD188" s="53">
        <v>12.83</v>
      </c>
      <c r="AE188" s="53">
        <v>9.3179999999999996</v>
      </c>
      <c r="AF188" s="53">
        <v>12.5</v>
      </c>
    </row>
    <row r="189" spans="1:32" ht="15.75" customHeight="1">
      <c r="A189" s="53">
        <v>3.23</v>
      </c>
      <c r="B189" s="53">
        <v>7.13</v>
      </c>
      <c r="C189" s="53">
        <v>3.23</v>
      </c>
      <c r="D189" s="53">
        <v>7.37</v>
      </c>
      <c r="E189" s="53">
        <v>3.23</v>
      </c>
      <c r="F189" s="53">
        <v>7.67</v>
      </c>
      <c r="G189" s="53">
        <v>3.23</v>
      </c>
      <c r="H189" s="53">
        <v>7.7</v>
      </c>
      <c r="I189" s="53">
        <v>3.23</v>
      </c>
      <c r="J189" s="53">
        <v>7.33</v>
      </c>
      <c r="K189" s="53">
        <v>3.23</v>
      </c>
      <c r="L189" s="53">
        <v>7.47</v>
      </c>
      <c r="M189" s="53">
        <v>3.23</v>
      </c>
      <c r="N189" s="53">
        <v>7.1</v>
      </c>
      <c r="O189" s="53">
        <v>3.23</v>
      </c>
      <c r="P189" s="53">
        <v>6.93</v>
      </c>
      <c r="Q189" s="53">
        <v>3.23</v>
      </c>
      <c r="R189" s="53">
        <v>7.17</v>
      </c>
      <c r="S189" s="53">
        <v>3.23</v>
      </c>
      <c r="T189" s="53">
        <v>7.27</v>
      </c>
      <c r="U189" s="53">
        <v>3.23</v>
      </c>
      <c r="V189" s="53">
        <v>8.02</v>
      </c>
      <c r="W189" s="53">
        <v>3.23</v>
      </c>
      <c r="X189" s="53">
        <v>7.5</v>
      </c>
      <c r="Y189" s="53">
        <v>3.23</v>
      </c>
      <c r="Z189" s="53">
        <v>7.75</v>
      </c>
      <c r="AA189" s="53">
        <v>3.23</v>
      </c>
      <c r="AB189" s="53">
        <v>7.38</v>
      </c>
      <c r="AC189" s="53">
        <v>3.23</v>
      </c>
      <c r="AD189" s="53">
        <v>7.02</v>
      </c>
      <c r="AE189" s="53">
        <v>3.23</v>
      </c>
      <c r="AF189" s="53">
        <v>6.73</v>
      </c>
    </row>
    <row r="190" spans="1:32" ht="15.75" customHeight="1">
      <c r="A190" s="53">
        <v>9.6809999999999992</v>
      </c>
      <c r="B190" s="53">
        <v>12.67</v>
      </c>
      <c r="C190" s="53">
        <v>9.6809999999999992</v>
      </c>
      <c r="D190" s="53">
        <v>13.28</v>
      </c>
      <c r="E190" s="53">
        <v>9.6809999999999992</v>
      </c>
      <c r="F190" s="53">
        <v>13.42</v>
      </c>
      <c r="G190" s="53">
        <v>9.4060000000000006</v>
      </c>
      <c r="H190" s="53">
        <v>16.22</v>
      </c>
      <c r="I190" s="53">
        <v>8.7579999999999991</v>
      </c>
      <c r="J190" s="53">
        <v>15.4</v>
      </c>
      <c r="K190" s="53">
        <v>9.4060000000000006</v>
      </c>
      <c r="L190" s="53">
        <v>15.3</v>
      </c>
      <c r="M190" s="53">
        <v>9.6809999999999992</v>
      </c>
      <c r="N190" s="53">
        <v>13.38</v>
      </c>
      <c r="O190" s="53">
        <v>9.6809999999999992</v>
      </c>
      <c r="P190" s="53">
        <v>12.82</v>
      </c>
      <c r="Q190" s="53">
        <v>9.6809999999999992</v>
      </c>
      <c r="R190" s="53">
        <v>13.42</v>
      </c>
      <c r="S190" s="53">
        <v>9.6809999999999992</v>
      </c>
      <c r="T190" s="53">
        <v>13.27</v>
      </c>
      <c r="U190" s="53">
        <v>9.6809999999999992</v>
      </c>
      <c r="V190" s="53">
        <v>14.08</v>
      </c>
      <c r="W190" s="53">
        <v>9.6809999999999992</v>
      </c>
      <c r="X190" s="53">
        <v>13.67</v>
      </c>
      <c r="Y190" s="53">
        <v>9.6809999999999992</v>
      </c>
      <c r="Z190" s="53">
        <v>14.12</v>
      </c>
      <c r="AA190" s="53">
        <v>9.6809999999999992</v>
      </c>
      <c r="AB190" s="53">
        <v>13.65</v>
      </c>
      <c r="AC190" s="53">
        <v>9.6809999999999992</v>
      </c>
      <c r="AD190" s="53">
        <v>13.23</v>
      </c>
      <c r="AE190" s="53">
        <v>9.6809999999999992</v>
      </c>
      <c r="AF190" s="53">
        <v>12.87</v>
      </c>
    </row>
    <row r="191" spans="1:32" ht="15.75" customHeight="1">
      <c r="A191" s="53">
        <v>9.9260000000000002</v>
      </c>
      <c r="B191" s="53">
        <v>13.18</v>
      </c>
      <c r="C191" s="53">
        <v>9.9260000000000002</v>
      </c>
      <c r="D191" s="53">
        <v>13.82</v>
      </c>
      <c r="E191" s="53">
        <v>9.9260000000000002</v>
      </c>
      <c r="F191" s="53">
        <v>13.97</v>
      </c>
      <c r="G191" s="53">
        <v>9.6509999999999998</v>
      </c>
      <c r="H191" s="53">
        <v>16.72</v>
      </c>
      <c r="I191" s="53">
        <v>9.0020000000000007</v>
      </c>
      <c r="J191" s="53">
        <v>15.83</v>
      </c>
      <c r="K191" s="53">
        <v>9.6509999999999998</v>
      </c>
      <c r="L191" s="53">
        <v>15.75</v>
      </c>
      <c r="M191" s="53">
        <v>9.9260000000000002</v>
      </c>
      <c r="N191" s="53">
        <v>13.87</v>
      </c>
      <c r="O191" s="53">
        <v>9.9260000000000002</v>
      </c>
      <c r="P191" s="53">
        <v>13.33</v>
      </c>
      <c r="Q191" s="53">
        <v>9.9260000000000002</v>
      </c>
      <c r="R191" s="53">
        <v>13.92</v>
      </c>
      <c r="S191" s="53">
        <v>9.9260000000000002</v>
      </c>
      <c r="T191" s="53">
        <v>13.73</v>
      </c>
      <c r="U191" s="53">
        <v>9.9260000000000002</v>
      </c>
      <c r="V191" s="53">
        <v>14.58</v>
      </c>
      <c r="W191" s="53">
        <v>9.9260000000000002</v>
      </c>
      <c r="X191" s="53">
        <v>14.15</v>
      </c>
      <c r="Y191" s="53">
        <v>9.9260000000000002</v>
      </c>
      <c r="Z191" s="53">
        <v>14.5</v>
      </c>
      <c r="AA191" s="53">
        <v>9.9260000000000002</v>
      </c>
      <c r="AB191" s="53">
        <v>14.15</v>
      </c>
      <c r="AC191" s="53">
        <v>9.9260000000000002</v>
      </c>
      <c r="AD191" s="53">
        <v>13.78</v>
      </c>
      <c r="AE191" s="53">
        <v>9.9260000000000002</v>
      </c>
      <c r="AF191" s="53">
        <v>13.4</v>
      </c>
    </row>
    <row r="192" spans="1:32" ht="15.75" customHeight="1">
      <c r="A192" s="53">
        <v>4.1840000000000002</v>
      </c>
      <c r="B192" s="53">
        <v>8.1300000000000008</v>
      </c>
      <c r="C192" s="53">
        <v>4.1840000000000002</v>
      </c>
      <c r="D192" s="53">
        <v>8.5299999999999994</v>
      </c>
      <c r="E192" s="53">
        <v>4.1840000000000002</v>
      </c>
      <c r="F192" s="53">
        <v>8.77</v>
      </c>
      <c r="G192" s="53">
        <v>4.1840000000000002</v>
      </c>
      <c r="H192" s="53">
        <v>9.2200000000000006</v>
      </c>
      <c r="I192" s="53">
        <v>4.1840000000000002</v>
      </c>
      <c r="J192" s="53">
        <v>8.9499999999999993</v>
      </c>
      <c r="K192" s="53">
        <v>4.1840000000000002</v>
      </c>
      <c r="L192" s="53">
        <v>8.8800000000000008</v>
      </c>
      <c r="M192" s="53">
        <v>4.1840000000000002</v>
      </c>
      <c r="N192" s="53">
        <v>8.68</v>
      </c>
      <c r="O192" s="53">
        <v>4.1840000000000002</v>
      </c>
      <c r="P192" s="53">
        <v>8.27</v>
      </c>
      <c r="Q192" s="53">
        <v>4.1840000000000002</v>
      </c>
      <c r="R192" s="53">
        <v>8.43</v>
      </c>
      <c r="S192" s="53">
        <v>4.1840000000000002</v>
      </c>
      <c r="T192" s="53">
        <v>8.58</v>
      </c>
      <c r="U192" s="53">
        <v>4.1840000000000002</v>
      </c>
      <c r="V192" s="53">
        <v>9.18</v>
      </c>
      <c r="W192" s="53">
        <v>4.1840000000000002</v>
      </c>
      <c r="X192" s="53">
        <v>9.0299999999999994</v>
      </c>
      <c r="Y192" s="53">
        <v>4.1840000000000002</v>
      </c>
      <c r="Z192" s="53">
        <v>9.23</v>
      </c>
      <c r="AA192" s="53">
        <v>4.1840000000000002</v>
      </c>
      <c r="AB192" s="53">
        <v>8.93</v>
      </c>
      <c r="AC192" s="53">
        <v>4.1840000000000002</v>
      </c>
      <c r="AD192" s="53">
        <v>8.48</v>
      </c>
      <c r="AE192" s="53">
        <v>4.1840000000000002</v>
      </c>
      <c r="AF192" s="53">
        <v>7.97</v>
      </c>
    </row>
    <row r="193" spans="1:32" ht="15.75" customHeight="1">
      <c r="A193" s="53">
        <v>3.476</v>
      </c>
      <c r="B193" s="53">
        <v>7.18</v>
      </c>
      <c r="C193" s="53">
        <v>3.476</v>
      </c>
      <c r="D193" s="53">
        <v>7.47</v>
      </c>
      <c r="E193" s="53">
        <v>3.476</v>
      </c>
      <c r="F193" s="53">
        <v>7.8</v>
      </c>
      <c r="G193" s="53">
        <v>3.476</v>
      </c>
      <c r="H193" s="53">
        <v>7.82</v>
      </c>
      <c r="I193" s="53">
        <v>3.476</v>
      </c>
      <c r="J193" s="53">
        <v>7.42</v>
      </c>
      <c r="K193" s="53">
        <v>3.476</v>
      </c>
      <c r="L193" s="53">
        <v>7.6</v>
      </c>
      <c r="M193" s="53">
        <v>3.476</v>
      </c>
      <c r="N193" s="53">
        <v>7.17</v>
      </c>
      <c r="O193" s="53">
        <v>3.476</v>
      </c>
      <c r="P193" s="53">
        <v>7.03</v>
      </c>
      <c r="Q193" s="53">
        <v>3.476</v>
      </c>
      <c r="R193" s="53">
        <v>7.2</v>
      </c>
      <c r="S193" s="53">
        <v>3.476</v>
      </c>
      <c r="T193" s="53">
        <v>7.35</v>
      </c>
      <c r="U193" s="53">
        <v>3.476</v>
      </c>
      <c r="V193" s="53">
        <v>8.0299999999999994</v>
      </c>
      <c r="W193" s="53">
        <v>3.476</v>
      </c>
      <c r="X193" s="53">
        <v>7.63</v>
      </c>
      <c r="Y193" s="53">
        <v>3.476</v>
      </c>
      <c r="Z193" s="53">
        <v>7.78</v>
      </c>
      <c r="AA193" s="53">
        <v>3.476</v>
      </c>
      <c r="AB193" s="53">
        <v>7.47</v>
      </c>
      <c r="AC193" s="53">
        <v>3.476</v>
      </c>
      <c r="AD193" s="53">
        <v>7.07</v>
      </c>
      <c r="AE193" s="53">
        <v>3.476</v>
      </c>
      <c r="AF193" s="53">
        <v>6.77</v>
      </c>
    </row>
    <row r="194" spans="1:32" ht="15.75" customHeight="1">
      <c r="A194" s="53">
        <v>7.5270000000000001</v>
      </c>
      <c r="B194" s="53">
        <v>9.6300000000000008</v>
      </c>
      <c r="C194" s="53">
        <v>7.5270000000000001</v>
      </c>
      <c r="D194" s="53">
        <v>10.32</v>
      </c>
      <c r="E194" s="53">
        <v>7.5270000000000001</v>
      </c>
      <c r="F194" s="53">
        <v>10.48</v>
      </c>
      <c r="G194" s="53">
        <v>7.2519999999999998</v>
      </c>
      <c r="H194" s="53">
        <v>13.18</v>
      </c>
      <c r="I194" s="53">
        <v>6.6040000000000001</v>
      </c>
      <c r="J194" s="53">
        <v>12.35</v>
      </c>
      <c r="K194" s="53">
        <v>7.2519999999999998</v>
      </c>
      <c r="L194" s="53">
        <v>12.3</v>
      </c>
      <c r="M194" s="53">
        <v>7.5270000000000001</v>
      </c>
      <c r="N194" s="53">
        <v>10.45</v>
      </c>
      <c r="O194" s="53">
        <v>7.5270000000000001</v>
      </c>
      <c r="P194" s="53">
        <v>9.9700000000000006</v>
      </c>
      <c r="Q194" s="53">
        <v>7.5270000000000001</v>
      </c>
      <c r="R194" s="53">
        <v>10.220000000000001</v>
      </c>
      <c r="S194" s="53">
        <v>7.5270000000000001</v>
      </c>
      <c r="T194" s="53">
        <v>10.3</v>
      </c>
      <c r="U194" s="53">
        <v>7.5270000000000001</v>
      </c>
      <c r="V194" s="53">
        <v>11.1</v>
      </c>
      <c r="W194" s="53">
        <v>7.5270000000000001</v>
      </c>
      <c r="X194" s="53">
        <v>10.72</v>
      </c>
      <c r="Y194" s="53">
        <v>7.5270000000000001</v>
      </c>
      <c r="Z194" s="53">
        <v>11.17</v>
      </c>
      <c r="AA194" s="53">
        <v>7.5270000000000001</v>
      </c>
      <c r="AB194" s="53">
        <v>10.73</v>
      </c>
      <c r="AC194" s="53">
        <v>7.5270000000000001</v>
      </c>
      <c r="AD194" s="53">
        <v>10.3</v>
      </c>
      <c r="AE194" s="53">
        <v>7.5270000000000001</v>
      </c>
      <c r="AF194" s="53">
        <v>9.8699999999999992</v>
      </c>
    </row>
    <row r="195" spans="1:32" ht="15.75" customHeight="1">
      <c r="A195" s="53">
        <v>6.665</v>
      </c>
      <c r="B195" s="53">
        <v>8.32</v>
      </c>
      <c r="C195" s="53">
        <v>6.665</v>
      </c>
      <c r="D195" s="53">
        <v>9.02</v>
      </c>
      <c r="E195" s="53">
        <v>6.665</v>
      </c>
      <c r="F195" s="53">
        <v>9.23</v>
      </c>
      <c r="G195" s="53">
        <v>6.39</v>
      </c>
      <c r="H195" s="53">
        <v>11.75</v>
      </c>
      <c r="I195" s="53">
        <v>5.742</v>
      </c>
      <c r="J195" s="53">
        <v>10.97</v>
      </c>
      <c r="K195" s="53">
        <v>6.39</v>
      </c>
      <c r="L195" s="53">
        <v>10.88</v>
      </c>
      <c r="M195" s="53">
        <v>6.665</v>
      </c>
      <c r="N195" s="53">
        <v>9.1199999999999992</v>
      </c>
      <c r="O195" s="53">
        <v>6.665</v>
      </c>
      <c r="P195" s="53">
        <v>8.65</v>
      </c>
      <c r="Q195" s="53">
        <v>6.665</v>
      </c>
      <c r="R195" s="53">
        <v>8.9</v>
      </c>
      <c r="S195" s="53">
        <v>6.665</v>
      </c>
      <c r="T195" s="53">
        <v>8.98</v>
      </c>
      <c r="U195" s="53">
        <v>6.665</v>
      </c>
      <c r="V195" s="53">
        <v>9.57</v>
      </c>
      <c r="W195" s="53">
        <v>6.665</v>
      </c>
      <c r="X195" s="53">
        <v>9.43</v>
      </c>
      <c r="Y195" s="53">
        <v>6.665</v>
      </c>
      <c r="Z195" s="53">
        <v>9.83</v>
      </c>
      <c r="AA195" s="53">
        <v>6.665</v>
      </c>
      <c r="AB195" s="53">
        <v>9.3699999999999992</v>
      </c>
      <c r="AC195" s="53">
        <v>6.665</v>
      </c>
      <c r="AD195" s="53">
        <v>8.9700000000000006</v>
      </c>
      <c r="AE195" s="53">
        <v>6.665</v>
      </c>
      <c r="AF195" s="53">
        <v>8.52</v>
      </c>
    </row>
    <row r="196" spans="1:32" ht="15.75" customHeight="1">
      <c r="A196" s="53">
        <v>7.3010000000000002</v>
      </c>
      <c r="B196" s="53">
        <v>8.35</v>
      </c>
      <c r="C196" s="53">
        <v>7.3010000000000002</v>
      </c>
      <c r="D196" s="53">
        <v>8.8000000000000007</v>
      </c>
      <c r="E196" s="53">
        <v>7.3010000000000002</v>
      </c>
      <c r="F196" s="53">
        <v>9.25</v>
      </c>
      <c r="G196" s="53">
        <v>7.0469999999999997</v>
      </c>
      <c r="H196" s="53">
        <v>14.12</v>
      </c>
      <c r="I196" s="53">
        <v>7.0359999999999996</v>
      </c>
      <c r="J196" s="53">
        <v>15.3</v>
      </c>
      <c r="K196" s="53">
        <v>7.3010000000000002</v>
      </c>
      <c r="L196" s="53">
        <v>11.42</v>
      </c>
      <c r="M196" s="53">
        <v>7.3010000000000002</v>
      </c>
      <c r="N196" s="53">
        <v>9.0500000000000007</v>
      </c>
      <c r="O196" s="53">
        <v>7.3010000000000002</v>
      </c>
      <c r="P196" s="53">
        <v>8.4</v>
      </c>
      <c r="Q196" s="53">
        <v>7.3010000000000002</v>
      </c>
      <c r="R196" s="53">
        <v>9.25</v>
      </c>
      <c r="S196" s="53">
        <v>7.3010000000000002</v>
      </c>
      <c r="T196" s="53">
        <v>9.23</v>
      </c>
      <c r="U196" s="53">
        <v>7.3010000000000002</v>
      </c>
      <c r="V196" s="53">
        <v>9.35</v>
      </c>
      <c r="W196" s="53">
        <v>7.3010000000000002</v>
      </c>
      <c r="X196" s="53">
        <v>9.1300000000000008</v>
      </c>
      <c r="Y196" s="53">
        <v>7.3010000000000002</v>
      </c>
      <c r="Z196" s="53">
        <v>10.199999999999999</v>
      </c>
      <c r="AA196" s="53">
        <v>7.3010000000000002</v>
      </c>
      <c r="AB196" s="53">
        <v>9.4499999999999993</v>
      </c>
      <c r="AC196" s="53">
        <v>7.3010000000000002</v>
      </c>
      <c r="AD196" s="53">
        <v>9.18</v>
      </c>
      <c r="AE196" s="53">
        <v>7.3010000000000002</v>
      </c>
      <c r="AF196" s="53">
        <v>8.68</v>
      </c>
    </row>
    <row r="197" spans="1:32" ht="15.75" customHeight="1">
      <c r="A197" s="53">
        <v>7.3079999999999998</v>
      </c>
      <c r="B197" s="53">
        <v>8.0500000000000007</v>
      </c>
      <c r="C197" s="53">
        <v>7.3079999999999998</v>
      </c>
      <c r="D197" s="53">
        <v>8.58</v>
      </c>
      <c r="E197" s="53">
        <v>7.3079999999999998</v>
      </c>
      <c r="F197" s="53">
        <v>9.2799999999999994</v>
      </c>
      <c r="G197" s="53">
        <v>7.0540000000000003</v>
      </c>
      <c r="H197" s="53">
        <v>14.38</v>
      </c>
      <c r="I197" s="53">
        <v>7.0430000000000001</v>
      </c>
      <c r="J197" s="53">
        <v>15.28</v>
      </c>
      <c r="K197" s="53">
        <v>7.3079999999999998</v>
      </c>
      <c r="L197" s="53">
        <v>11.57</v>
      </c>
      <c r="M197" s="53">
        <v>7.3079999999999998</v>
      </c>
      <c r="N197" s="53">
        <v>8.92</v>
      </c>
      <c r="O197" s="53">
        <v>7.3079999999999998</v>
      </c>
      <c r="P197" s="53">
        <v>8.4700000000000006</v>
      </c>
      <c r="Q197" s="53">
        <v>7.3079999999999998</v>
      </c>
      <c r="R197" s="53">
        <v>8.68</v>
      </c>
      <c r="S197" s="53">
        <v>7.3079999999999998</v>
      </c>
      <c r="T197" s="53">
        <v>8.8800000000000008</v>
      </c>
      <c r="U197" s="53">
        <v>7.3079999999999998</v>
      </c>
      <c r="V197" s="53">
        <v>9.3699999999999992</v>
      </c>
      <c r="W197" s="53">
        <v>7.3079999999999998</v>
      </c>
      <c r="X197" s="53">
        <v>9.25</v>
      </c>
      <c r="Y197" s="53">
        <v>7.3079999999999998</v>
      </c>
      <c r="Z197" s="53">
        <v>9.7799999999999994</v>
      </c>
      <c r="AA197" s="53">
        <v>7.3079999999999998</v>
      </c>
      <c r="AB197" s="53">
        <v>9.1300000000000008</v>
      </c>
      <c r="AC197" s="53">
        <v>7.3079999999999998</v>
      </c>
      <c r="AD197" s="53">
        <v>8.7799999999999994</v>
      </c>
      <c r="AE197" s="53">
        <v>7.3079999999999998</v>
      </c>
      <c r="AF197" s="53">
        <v>8.43</v>
      </c>
    </row>
    <row r="198" spans="1:32" ht="15.75" customHeight="1">
      <c r="A198" s="53">
        <v>6.452</v>
      </c>
      <c r="B198" s="53">
        <v>10.83</v>
      </c>
      <c r="C198" s="53">
        <v>6.452</v>
      </c>
      <c r="D198" s="53">
        <v>11.53</v>
      </c>
      <c r="E198" s="53">
        <v>6.452</v>
      </c>
      <c r="F198" s="53">
        <v>11.6</v>
      </c>
      <c r="G198" s="53">
        <v>6.452</v>
      </c>
      <c r="H198" s="53">
        <v>12.23</v>
      </c>
      <c r="I198" s="53">
        <v>6.452</v>
      </c>
      <c r="J198" s="53">
        <v>12.43</v>
      </c>
      <c r="K198" s="53">
        <v>6.452</v>
      </c>
      <c r="L198" s="53">
        <v>11.77</v>
      </c>
      <c r="M198" s="53">
        <v>6.452</v>
      </c>
      <c r="N198" s="53">
        <v>11.57</v>
      </c>
      <c r="O198" s="53">
        <v>6.452</v>
      </c>
      <c r="P198" s="53">
        <v>10.93</v>
      </c>
      <c r="Q198" s="53">
        <v>6.452</v>
      </c>
      <c r="R198" s="53">
        <v>11.25</v>
      </c>
      <c r="S198" s="53">
        <v>6.452</v>
      </c>
      <c r="T198" s="53">
        <v>11.78</v>
      </c>
      <c r="U198" s="53">
        <v>6.452</v>
      </c>
      <c r="V198" s="53">
        <v>11.78</v>
      </c>
      <c r="W198" s="53">
        <v>6.452</v>
      </c>
      <c r="X198" s="53">
        <v>12.15</v>
      </c>
      <c r="Y198" s="53">
        <v>6.452</v>
      </c>
      <c r="Z198" s="53">
        <v>11.95</v>
      </c>
      <c r="AA198" s="53">
        <v>6.452</v>
      </c>
      <c r="AB198" s="53">
        <v>11.47</v>
      </c>
      <c r="AC198" s="53">
        <v>6.452</v>
      </c>
      <c r="AD198" s="53">
        <v>10.98</v>
      </c>
      <c r="AE198" s="53">
        <v>6.452</v>
      </c>
      <c r="AF198" s="53">
        <v>10.83</v>
      </c>
    </row>
    <row r="199" spans="1:32" ht="15.75" customHeight="1">
      <c r="A199" s="53">
        <v>6.1929999999999996</v>
      </c>
      <c r="B199" s="53">
        <v>10.220000000000001</v>
      </c>
      <c r="C199" s="53">
        <v>6.1929999999999996</v>
      </c>
      <c r="D199" s="53">
        <v>10.85</v>
      </c>
      <c r="E199" s="53">
        <v>6.1929999999999996</v>
      </c>
      <c r="F199" s="53">
        <v>11</v>
      </c>
      <c r="G199" s="53">
        <v>6.1929999999999996</v>
      </c>
      <c r="H199" s="53">
        <v>11.63</v>
      </c>
      <c r="I199" s="53">
        <v>6.1929999999999996</v>
      </c>
      <c r="J199" s="53">
        <v>12.02</v>
      </c>
      <c r="K199" s="53">
        <v>6.1929999999999996</v>
      </c>
      <c r="L199" s="53">
        <v>11.17</v>
      </c>
      <c r="M199" s="53">
        <v>6.1929999999999996</v>
      </c>
      <c r="N199" s="53">
        <v>10.97</v>
      </c>
      <c r="O199" s="53">
        <v>6.1929999999999996</v>
      </c>
      <c r="P199" s="53">
        <v>10.4</v>
      </c>
      <c r="Q199" s="53">
        <v>6.1929999999999996</v>
      </c>
      <c r="R199" s="53">
        <v>10.73</v>
      </c>
      <c r="S199" s="53">
        <v>6.1929999999999996</v>
      </c>
      <c r="T199" s="53">
        <v>11.22</v>
      </c>
      <c r="U199" s="53">
        <v>6.1929999999999996</v>
      </c>
      <c r="V199" s="53">
        <v>11.4</v>
      </c>
      <c r="W199" s="53">
        <v>6.1929999999999996</v>
      </c>
      <c r="X199" s="53">
        <v>11.23</v>
      </c>
      <c r="Y199" s="53">
        <v>6.1929999999999996</v>
      </c>
      <c r="Z199" s="53">
        <v>11.48</v>
      </c>
      <c r="AA199" s="53">
        <v>6.1929999999999996</v>
      </c>
      <c r="AB199" s="53">
        <v>11.02</v>
      </c>
      <c r="AC199" s="53">
        <v>6.1929999999999996</v>
      </c>
      <c r="AD199" s="53">
        <v>10.57</v>
      </c>
      <c r="AE199" s="53">
        <v>6.1929999999999996</v>
      </c>
      <c r="AF199" s="53">
        <v>10.3</v>
      </c>
    </row>
    <row r="200" spans="1:32" ht="15.75" customHeight="1">
      <c r="A200" s="53">
        <v>7.0330000000000004</v>
      </c>
      <c r="B200" s="53">
        <v>12.37</v>
      </c>
      <c r="C200" s="53">
        <v>7.0330000000000004</v>
      </c>
      <c r="D200" s="53">
        <v>12.95</v>
      </c>
      <c r="E200" s="53">
        <v>7.0330000000000004</v>
      </c>
      <c r="F200" s="53">
        <v>12.98</v>
      </c>
      <c r="G200" s="53">
        <v>7.0330000000000004</v>
      </c>
      <c r="H200" s="53">
        <v>13.7</v>
      </c>
      <c r="I200" s="53">
        <v>7.0330000000000004</v>
      </c>
      <c r="J200" s="53">
        <v>14.2</v>
      </c>
      <c r="K200" s="53">
        <v>7.0330000000000004</v>
      </c>
      <c r="L200" s="53">
        <v>13.28</v>
      </c>
      <c r="M200" s="53">
        <v>7.0330000000000004</v>
      </c>
      <c r="N200" s="53">
        <v>13.08</v>
      </c>
      <c r="O200" s="53">
        <v>7.0330000000000004</v>
      </c>
      <c r="P200" s="53">
        <v>12.52</v>
      </c>
      <c r="Q200" s="53">
        <v>7.0330000000000004</v>
      </c>
      <c r="R200" s="53">
        <v>12.77</v>
      </c>
      <c r="S200" s="53">
        <v>7.0330000000000004</v>
      </c>
      <c r="T200" s="53">
        <v>13.17</v>
      </c>
      <c r="U200" s="53">
        <v>7.0330000000000004</v>
      </c>
      <c r="V200" s="53">
        <v>13.47</v>
      </c>
      <c r="W200" s="53">
        <v>7.0330000000000004</v>
      </c>
      <c r="X200" s="53">
        <v>13.2</v>
      </c>
      <c r="Y200" s="53">
        <v>7.0330000000000004</v>
      </c>
      <c r="Z200" s="53">
        <v>13.47</v>
      </c>
      <c r="AA200" s="53">
        <v>7.0330000000000004</v>
      </c>
      <c r="AB200" s="53">
        <v>13.03</v>
      </c>
      <c r="AC200" s="53">
        <v>7.0330000000000004</v>
      </c>
      <c r="AD200" s="53">
        <v>12.58</v>
      </c>
      <c r="AE200" s="53">
        <v>7.0330000000000004</v>
      </c>
      <c r="AF200" s="53">
        <v>12.37</v>
      </c>
    </row>
    <row r="201" spans="1:32" ht="15.75" customHeight="1">
      <c r="A201" s="53">
        <v>6.5119999999999996</v>
      </c>
      <c r="B201" s="53">
        <v>10.88</v>
      </c>
      <c r="C201" s="53">
        <v>6.5119999999999996</v>
      </c>
      <c r="D201" s="53">
        <v>11.43</v>
      </c>
      <c r="E201" s="53">
        <v>6.5119999999999996</v>
      </c>
      <c r="F201" s="53">
        <v>11.53</v>
      </c>
      <c r="G201" s="53">
        <v>6.5119999999999996</v>
      </c>
      <c r="H201" s="53">
        <v>12.2</v>
      </c>
      <c r="I201" s="53">
        <v>6.5119999999999996</v>
      </c>
      <c r="J201" s="53">
        <v>12.45</v>
      </c>
      <c r="K201" s="53">
        <v>6.5119999999999996</v>
      </c>
      <c r="L201" s="53">
        <v>11.63</v>
      </c>
      <c r="M201" s="53">
        <v>6.5119999999999996</v>
      </c>
      <c r="N201" s="53">
        <v>11.4</v>
      </c>
      <c r="O201" s="53">
        <v>6.5119999999999996</v>
      </c>
      <c r="P201" s="53">
        <v>10.85</v>
      </c>
      <c r="Q201" s="53">
        <v>6.5119999999999996</v>
      </c>
      <c r="R201" s="53">
        <v>11.17</v>
      </c>
      <c r="S201" s="53">
        <v>6.5119999999999996</v>
      </c>
      <c r="T201" s="53">
        <v>12.13</v>
      </c>
      <c r="U201" s="53">
        <v>6.5119999999999996</v>
      </c>
      <c r="V201" s="53">
        <v>11.82</v>
      </c>
      <c r="W201" s="53">
        <v>6.5119999999999996</v>
      </c>
      <c r="X201" s="53">
        <v>11.75</v>
      </c>
      <c r="Y201" s="53">
        <v>6.5119999999999996</v>
      </c>
      <c r="Z201" s="53">
        <v>11.97</v>
      </c>
      <c r="AA201" s="53">
        <v>6.5119999999999996</v>
      </c>
      <c r="AB201" s="53">
        <v>11.52</v>
      </c>
      <c r="AC201" s="53">
        <v>6.5119999999999996</v>
      </c>
      <c r="AD201" s="53">
        <v>11.03</v>
      </c>
      <c r="AE201" s="53">
        <v>6.5119999999999996</v>
      </c>
      <c r="AF201" s="53">
        <v>10.63</v>
      </c>
    </row>
    <row r="202" spans="1:32" ht="15.75" customHeight="1">
      <c r="A202" s="53">
        <v>7.577</v>
      </c>
      <c r="B202" s="53">
        <v>12.97</v>
      </c>
      <c r="C202" s="53">
        <v>7.577</v>
      </c>
      <c r="D202" s="53">
        <v>13.47</v>
      </c>
      <c r="E202" s="53">
        <v>7.577</v>
      </c>
      <c r="F202" s="53">
        <v>13.8</v>
      </c>
      <c r="G202" s="53">
        <v>7.577</v>
      </c>
      <c r="H202" s="53">
        <v>14.12</v>
      </c>
      <c r="I202" s="53">
        <v>7.577</v>
      </c>
      <c r="J202" s="53">
        <v>14.55</v>
      </c>
      <c r="K202" s="53">
        <v>7.577</v>
      </c>
      <c r="L202" s="53">
        <v>13.62</v>
      </c>
      <c r="M202" s="53">
        <v>7.577</v>
      </c>
      <c r="N202" s="53">
        <v>13.35</v>
      </c>
      <c r="O202" s="53">
        <v>7.577</v>
      </c>
      <c r="P202" s="53">
        <v>12.77</v>
      </c>
      <c r="Q202" s="53">
        <v>7.577</v>
      </c>
      <c r="R202" s="53">
        <v>13.1</v>
      </c>
      <c r="S202" s="53">
        <v>7.577</v>
      </c>
      <c r="T202" s="53">
        <v>14.15</v>
      </c>
      <c r="U202" s="53">
        <v>7.577</v>
      </c>
      <c r="V202" s="53">
        <v>13.92</v>
      </c>
      <c r="W202" s="53">
        <v>7.577</v>
      </c>
      <c r="X202" s="53">
        <v>13.8</v>
      </c>
      <c r="Y202" s="53">
        <v>7.577</v>
      </c>
      <c r="Z202" s="53">
        <v>13.85</v>
      </c>
      <c r="AA202" s="53">
        <v>7.577</v>
      </c>
      <c r="AB202" s="53">
        <v>13.5</v>
      </c>
      <c r="AC202" s="53">
        <v>7.577</v>
      </c>
      <c r="AD202" s="53">
        <v>13</v>
      </c>
      <c r="AE202" s="53">
        <v>7.577</v>
      </c>
      <c r="AF202" s="53">
        <v>12.7</v>
      </c>
    </row>
    <row r="203" spans="1:32" ht="15.75" customHeight="1">
      <c r="A203" s="53">
        <v>8.2880000000000003</v>
      </c>
      <c r="B203" s="53">
        <v>13.75</v>
      </c>
      <c r="C203" s="53">
        <v>8.2880000000000003</v>
      </c>
      <c r="D203" s="53">
        <v>14.22</v>
      </c>
      <c r="E203" s="53">
        <v>8.2880000000000003</v>
      </c>
      <c r="F203" s="53">
        <v>14.52</v>
      </c>
      <c r="G203" s="53">
        <v>8.2880000000000003</v>
      </c>
      <c r="H203" s="53">
        <v>14.93</v>
      </c>
      <c r="I203" s="53">
        <v>8.2880000000000003</v>
      </c>
      <c r="J203" s="53">
        <v>15.3</v>
      </c>
      <c r="K203" s="53">
        <v>8.2880000000000003</v>
      </c>
      <c r="L203" s="53">
        <v>14.5</v>
      </c>
      <c r="M203" s="53">
        <v>8.2880000000000003</v>
      </c>
      <c r="N203" s="53">
        <v>14.57</v>
      </c>
      <c r="O203" s="53">
        <v>8.2880000000000003</v>
      </c>
      <c r="P203" s="53">
        <v>13.6</v>
      </c>
      <c r="Q203" s="53">
        <v>8.2880000000000003</v>
      </c>
      <c r="R203" s="53">
        <v>13.87</v>
      </c>
      <c r="S203" s="53">
        <v>8.2880000000000003</v>
      </c>
      <c r="T203" s="53">
        <v>15.07</v>
      </c>
      <c r="U203" s="53">
        <v>8.2880000000000003</v>
      </c>
      <c r="V203" s="53">
        <v>14.63</v>
      </c>
      <c r="W203" s="53">
        <v>8.2880000000000003</v>
      </c>
      <c r="X203" s="53">
        <v>14.73</v>
      </c>
      <c r="Y203" s="53">
        <v>8.2880000000000003</v>
      </c>
      <c r="Z203" s="53">
        <v>14.87</v>
      </c>
      <c r="AA203" s="53">
        <v>8.2880000000000003</v>
      </c>
      <c r="AB203" s="53">
        <v>14.63</v>
      </c>
      <c r="AC203" s="53">
        <v>8.2880000000000003</v>
      </c>
      <c r="AD203" s="53">
        <v>13.8</v>
      </c>
      <c r="AE203" s="53">
        <v>8.2880000000000003</v>
      </c>
      <c r="AF203" s="53">
        <v>13.53</v>
      </c>
    </row>
    <row r="204" spans="1:32" ht="15.75" customHeight="1">
      <c r="A204" s="53">
        <v>7.1109999999999998</v>
      </c>
      <c r="B204" s="53">
        <v>11.8</v>
      </c>
      <c r="C204" s="53">
        <v>7.1109999999999998</v>
      </c>
      <c r="D204" s="53">
        <v>12.5</v>
      </c>
      <c r="E204" s="53">
        <v>7.1109999999999998</v>
      </c>
      <c r="F204" s="53">
        <v>12.33</v>
      </c>
      <c r="G204" s="53">
        <v>7.1109999999999998</v>
      </c>
      <c r="H204" s="53">
        <v>12.98</v>
      </c>
      <c r="I204" s="53">
        <v>7.1109999999999998</v>
      </c>
      <c r="J204" s="53">
        <v>13.32</v>
      </c>
      <c r="K204" s="53">
        <v>7.1109999999999998</v>
      </c>
      <c r="L204" s="53">
        <v>12.48</v>
      </c>
      <c r="M204" s="53">
        <v>7.1109999999999998</v>
      </c>
      <c r="N204" s="53">
        <v>12.28</v>
      </c>
      <c r="O204" s="53">
        <v>7.1109999999999998</v>
      </c>
      <c r="P204" s="53">
        <v>11.73</v>
      </c>
      <c r="Q204" s="53">
        <v>7.1109999999999998</v>
      </c>
      <c r="R204" s="53">
        <v>12</v>
      </c>
      <c r="S204" s="53">
        <v>7.1109999999999998</v>
      </c>
      <c r="T204" s="53">
        <v>12.98</v>
      </c>
      <c r="U204" s="53">
        <v>7.1109999999999998</v>
      </c>
      <c r="V204" s="53">
        <v>12.73</v>
      </c>
      <c r="W204" s="53">
        <v>7.1109999999999998</v>
      </c>
      <c r="X204" s="53">
        <v>12.65</v>
      </c>
      <c r="Y204" s="53">
        <v>7.1109999999999998</v>
      </c>
      <c r="Z204" s="53">
        <v>12.8</v>
      </c>
      <c r="AA204" s="53">
        <v>7.1109999999999998</v>
      </c>
      <c r="AB204" s="53">
        <v>12.4</v>
      </c>
      <c r="AC204" s="53">
        <v>7.1109999999999998</v>
      </c>
      <c r="AD204" s="53">
        <v>11.85</v>
      </c>
      <c r="AE204" s="53">
        <v>7.1109999999999998</v>
      </c>
      <c r="AF204" s="53">
        <v>11.53</v>
      </c>
    </row>
    <row r="205" spans="1:32" ht="15.75" customHeight="1">
      <c r="A205" s="53">
        <v>7.1580000000000004</v>
      </c>
      <c r="B205" s="53">
        <v>12.25</v>
      </c>
      <c r="C205" s="53">
        <v>7.1580000000000004</v>
      </c>
      <c r="D205" s="53">
        <v>12.63</v>
      </c>
      <c r="E205" s="53">
        <v>7.1580000000000004</v>
      </c>
      <c r="F205" s="53">
        <v>12.67</v>
      </c>
      <c r="G205" s="53">
        <v>7.1580000000000004</v>
      </c>
      <c r="H205" s="53">
        <v>13.3</v>
      </c>
      <c r="I205" s="53">
        <v>7.1580000000000004</v>
      </c>
      <c r="J205" s="53">
        <v>13.75</v>
      </c>
      <c r="K205" s="53">
        <v>7.1580000000000004</v>
      </c>
      <c r="L205" s="53">
        <v>12.82</v>
      </c>
      <c r="M205" s="53">
        <v>7.1580000000000004</v>
      </c>
      <c r="N205" s="53">
        <v>12.55</v>
      </c>
      <c r="O205" s="53">
        <v>7.1580000000000004</v>
      </c>
      <c r="P205" s="53">
        <v>13.37</v>
      </c>
      <c r="Q205" s="53">
        <v>7.1580000000000004</v>
      </c>
      <c r="R205" s="53">
        <v>12.48</v>
      </c>
      <c r="S205" s="53">
        <v>7.1580000000000004</v>
      </c>
      <c r="T205" s="53">
        <v>13.83</v>
      </c>
      <c r="U205" s="53">
        <v>7.1580000000000004</v>
      </c>
      <c r="V205" s="53">
        <v>13.13</v>
      </c>
      <c r="W205" s="53">
        <v>7.1580000000000004</v>
      </c>
      <c r="X205" s="53">
        <v>13.03</v>
      </c>
      <c r="Y205" s="53">
        <v>7.1580000000000004</v>
      </c>
      <c r="Z205" s="53">
        <v>13.25</v>
      </c>
      <c r="AA205" s="53">
        <v>7.1580000000000004</v>
      </c>
      <c r="AB205" s="53">
        <v>13.18</v>
      </c>
      <c r="AC205" s="53">
        <v>7.1580000000000004</v>
      </c>
      <c r="AD205" s="53">
        <v>12.28</v>
      </c>
      <c r="AE205" s="53">
        <v>7.1580000000000004</v>
      </c>
      <c r="AF205" s="53">
        <v>12.3</v>
      </c>
    </row>
    <row r="206" spans="1:32" ht="15.75" customHeight="1">
      <c r="A206" s="53">
        <v>5.5369999999999999</v>
      </c>
      <c r="B206" s="53">
        <v>6.18</v>
      </c>
      <c r="C206" s="53">
        <v>5.5369999999999999</v>
      </c>
      <c r="D206" s="53">
        <v>6.53</v>
      </c>
      <c r="E206" s="53">
        <v>5.5369999999999999</v>
      </c>
      <c r="F206" s="53">
        <v>6.92</v>
      </c>
      <c r="G206" s="53">
        <v>5.5369999999999999</v>
      </c>
      <c r="H206" s="53">
        <v>7.37</v>
      </c>
      <c r="I206" s="53">
        <v>5.5369999999999999</v>
      </c>
      <c r="J206" s="53">
        <v>7.1</v>
      </c>
      <c r="K206" s="53">
        <v>5.5369999999999999</v>
      </c>
      <c r="L206" s="53">
        <v>7.25</v>
      </c>
      <c r="M206" s="53">
        <v>5.5369999999999999</v>
      </c>
      <c r="N206" s="53">
        <v>6.97</v>
      </c>
      <c r="O206" s="53">
        <v>5.5369999999999999</v>
      </c>
      <c r="P206" s="53">
        <v>6.72</v>
      </c>
      <c r="Q206" s="53">
        <v>5.5369999999999999</v>
      </c>
      <c r="R206" s="53">
        <v>6.92</v>
      </c>
      <c r="S206" s="53">
        <v>5.5369999999999999</v>
      </c>
      <c r="T206" s="53">
        <v>7.1</v>
      </c>
      <c r="U206" s="53">
        <v>5.5369999999999999</v>
      </c>
      <c r="V206" s="53">
        <v>7.67</v>
      </c>
      <c r="W206" s="53">
        <v>5.5369999999999999</v>
      </c>
      <c r="X206" s="53">
        <v>7.55</v>
      </c>
      <c r="Y206" s="53">
        <v>5.5369999999999999</v>
      </c>
      <c r="Z206" s="53">
        <v>7.8</v>
      </c>
      <c r="AA206" s="53">
        <v>5.5369999999999999</v>
      </c>
      <c r="AB206" s="53">
        <v>7.35</v>
      </c>
      <c r="AC206" s="53">
        <v>5.5369999999999999</v>
      </c>
      <c r="AD206" s="53">
        <v>7.1</v>
      </c>
      <c r="AE206" s="53">
        <v>5.5369999999999999</v>
      </c>
      <c r="AF206" s="53">
        <v>6.77</v>
      </c>
    </row>
    <row r="207" spans="1:32" ht="15.75" customHeight="1">
      <c r="A207" s="53">
        <v>4.9619999999999997</v>
      </c>
      <c r="B207" s="53">
        <v>6.1</v>
      </c>
      <c r="C207" s="53">
        <v>4.9619999999999997</v>
      </c>
      <c r="D207" s="53">
        <v>6.45</v>
      </c>
      <c r="E207" s="53">
        <v>4.9619999999999997</v>
      </c>
      <c r="F207" s="53">
        <v>6.75</v>
      </c>
      <c r="G207" s="53">
        <v>4.9619999999999997</v>
      </c>
      <c r="H207" s="53">
        <v>7.23</v>
      </c>
      <c r="I207" s="53">
        <v>4.9619999999999997</v>
      </c>
      <c r="J207" s="53">
        <v>7.03</v>
      </c>
      <c r="K207" s="53">
        <v>4.9619999999999997</v>
      </c>
      <c r="L207" s="53">
        <v>7.12</v>
      </c>
      <c r="M207" s="53">
        <v>4.9619999999999997</v>
      </c>
      <c r="N207" s="53">
        <v>6.87</v>
      </c>
      <c r="O207" s="53">
        <v>4.9619999999999997</v>
      </c>
      <c r="P207" s="53">
        <v>6.58</v>
      </c>
      <c r="Q207" s="53">
        <v>4.9619999999999997</v>
      </c>
      <c r="R207" s="53">
        <v>6.8</v>
      </c>
      <c r="S207" s="53">
        <v>4.9619999999999997</v>
      </c>
      <c r="T207" s="53">
        <v>6.97</v>
      </c>
      <c r="U207" s="53">
        <v>4.9619999999999997</v>
      </c>
      <c r="V207" s="53">
        <v>7.55</v>
      </c>
      <c r="W207" s="53">
        <v>4.9619999999999997</v>
      </c>
      <c r="X207" s="53">
        <v>7.47</v>
      </c>
      <c r="Y207" s="53">
        <v>4.9619999999999997</v>
      </c>
      <c r="Z207" s="53">
        <v>7.63</v>
      </c>
      <c r="AA207" s="53">
        <v>4.9619999999999997</v>
      </c>
      <c r="AB207" s="53">
        <v>7.2</v>
      </c>
      <c r="AC207" s="53">
        <v>4.9619999999999997</v>
      </c>
      <c r="AD207" s="53">
        <v>6.93</v>
      </c>
      <c r="AE207" s="53">
        <v>4.9619999999999997</v>
      </c>
      <c r="AF207" s="53">
        <v>6.55</v>
      </c>
    </row>
    <row r="208" spans="1:32" ht="15.75" customHeight="1">
      <c r="A208" s="53">
        <v>5.54</v>
      </c>
      <c r="B208" s="53">
        <v>9.02</v>
      </c>
      <c r="C208" s="53">
        <v>5.54</v>
      </c>
      <c r="D208" s="53">
        <v>9.6</v>
      </c>
      <c r="E208" s="53">
        <v>5.54</v>
      </c>
      <c r="F208" s="53">
        <v>9.7799999999999994</v>
      </c>
      <c r="G208" s="53">
        <v>5.54</v>
      </c>
      <c r="H208" s="53">
        <v>10.37</v>
      </c>
      <c r="I208" s="53">
        <v>5.54</v>
      </c>
      <c r="J208" s="53">
        <v>10.029999999999999</v>
      </c>
      <c r="K208" s="53">
        <v>5.54</v>
      </c>
      <c r="L208" s="53">
        <v>10.18</v>
      </c>
      <c r="M208" s="53">
        <v>5.54</v>
      </c>
      <c r="N208" s="53">
        <v>9.6</v>
      </c>
      <c r="O208" s="53">
        <v>5.54</v>
      </c>
      <c r="P208" s="53">
        <v>9.1</v>
      </c>
      <c r="Q208" s="53">
        <v>5.54</v>
      </c>
      <c r="R208" s="53">
        <v>9.6199999999999992</v>
      </c>
      <c r="S208" s="53">
        <v>5.54</v>
      </c>
      <c r="T208" s="53">
        <v>9.8800000000000008</v>
      </c>
      <c r="U208" s="53">
        <v>5.54</v>
      </c>
      <c r="V208" s="53">
        <v>10.23</v>
      </c>
      <c r="W208" s="53">
        <v>5.54</v>
      </c>
      <c r="X208" s="53">
        <v>10.17</v>
      </c>
      <c r="Y208" s="53">
        <v>5.54</v>
      </c>
      <c r="Z208" s="53">
        <v>10.8</v>
      </c>
      <c r="AA208" s="53">
        <v>5.54</v>
      </c>
      <c r="AB208" s="53">
        <v>10.130000000000001</v>
      </c>
      <c r="AC208" s="53">
        <v>5.54</v>
      </c>
      <c r="AD208" s="53">
        <v>9.68</v>
      </c>
      <c r="AE208" s="53">
        <v>5.54</v>
      </c>
      <c r="AF208" s="53">
        <v>9.1</v>
      </c>
    </row>
    <row r="209" spans="1:32" ht="15.75" customHeight="1">
      <c r="A209" s="53">
        <v>5.7610000000000001</v>
      </c>
      <c r="B209" s="53">
        <v>8.3699999999999992</v>
      </c>
      <c r="C209" s="53">
        <v>5.7610000000000001</v>
      </c>
      <c r="D209" s="53">
        <v>8.67</v>
      </c>
      <c r="E209" s="53">
        <v>5.7610000000000001</v>
      </c>
      <c r="F209" s="53">
        <v>9.2200000000000006</v>
      </c>
      <c r="G209" s="53">
        <v>5.7610000000000001</v>
      </c>
      <c r="H209" s="53">
        <v>9.65</v>
      </c>
      <c r="I209" s="53">
        <v>5.7610000000000001</v>
      </c>
      <c r="J209" s="53">
        <v>9.32</v>
      </c>
      <c r="K209" s="53">
        <v>5.7610000000000001</v>
      </c>
      <c r="L209" s="53">
        <v>9.5</v>
      </c>
      <c r="M209" s="53">
        <v>5.7610000000000001</v>
      </c>
      <c r="N209" s="53">
        <v>9.1999999999999993</v>
      </c>
      <c r="O209" s="53">
        <v>5.7610000000000001</v>
      </c>
      <c r="P209" s="53">
        <v>8.58</v>
      </c>
      <c r="Q209" s="53">
        <v>5.7610000000000001</v>
      </c>
      <c r="R209" s="53">
        <v>9.1199999999999992</v>
      </c>
      <c r="S209" s="53">
        <v>5.7610000000000001</v>
      </c>
      <c r="T209" s="53">
        <v>9.5</v>
      </c>
      <c r="U209" s="53">
        <v>5.7610000000000001</v>
      </c>
      <c r="V209" s="53">
        <v>9.93</v>
      </c>
      <c r="W209" s="53">
        <v>5.7610000000000001</v>
      </c>
      <c r="X209" s="53">
        <v>9.6300000000000008</v>
      </c>
      <c r="Y209" s="53">
        <v>5.7610000000000001</v>
      </c>
      <c r="Z209" s="53">
        <v>9.93</v>
      </c>
      <c r="AA209" s="53">
        <v>5.7610000000000001</v>
      </c>
      <c r="AB209" s="53">
        <v>9.52</v>
      </c>
      <c r="AC209" s="53">
        <v>5.7610000000000001</v>
      </c>
      <c r="AD209" s="53">
        <v>9.1</v>
      </c>
      <c r="AE209" s="53">
        <v>5.7610000000000001</v>
      </c>
      <c r="AF209" s="53">
        <v>8.68</v>
      </c>
    </row>
    <row r="210" spans="1:32" ht="15.75" customHeight="1">
      <c r="A210" s="53">
        <v>4.5579999999999998</v>
      </c>
      <c r="B210" s="53">
        <v>7.15</v>
      </c>
      <c r="C210" s="53">
        <v>4.5579999999999998</v>
      </c>
      <c r="D210" s="53">
        <v>7.32</v>
      </c>
      <c r="E210" s="53">
        <v>4.5579999999999998</v>
      </c>
      <c r="F210" s="53">
        <v>7.8</v>
      </c>
      <c r="G210" s="53">
        <v>4.5579999999999998</v>
      </c>
      <c r="H210" s="53">
        <v>8.5</v>
      </c>
      <c r="I210" s="53">
        <v>4.5579999999999998</v>
      </c>
      <c r="J210" s="53">
        <v>8.02</v>
      </c>
      <c r="K210" s="53">
        <v>4.5579999999999998</v>
      </c>
      <c r="L210" s="53">
        <v>8.07</v>
      </c>
      <c r="M210" s="53">
        <v>4.5579999999999998</v>
      </c>
      <c r="N210" s="53">
        <v>7.78</v>
      </c>
      <c r="O210" s="53">
        <v>4.5579999999999998</v>
      </c>
      <c r="P210" s="53">
        <v>7.53</v>
      </c>
      <c r="Q210" s="53">
        <v>4.5579999999999998</v>
      </c>
      <c r="R210" s="53">
        <v>7.93</v>
      </c>
      <c r="S210" s="53">
        <v>4.5579999999999998</v>
      </c>
      <c r="T210" s="53">
        <v>7.98</v>
      </c>
      <c r="U210" s="53">
        <v>4.5579999999999998</v>
      </c>
      <c r="V210" s="53">
        <v>8.43</v>
      </c>
      <c r="W210" s="53">
        <v>4.5579999999999998</v>
      </c>
      <c r="X210" s="53">
        <v>8.5299999999999994</v>
      </c>
      <c r="Y210" s="53">
        <v>4.5579999999999998</v>
      </c>
      <c r="Z210" s="53">
        <v>8.6</v>
      </c>
      <c r="AA210" s="53">
        <v>4.5579999999999998</v>
      </c>
      <c r="AB210" s="53">
        <v>8.07</v>
      </c>
      <c r="AC210" s="53">
        <v>4.5579999999999998</v>
      </c>
      <c r="AD210" s="53">
        <v>7.72</v>
      </c>
      <c r="AE210" s="53">
        <v>4.5579999999999998</v>
      </c>
      <c r="AF210" s="53">
        <v>7.32</v>
      </c>
    </row>
    <row r="211" spans="1:32" ht="15.75" customHeight="1">
      <c r="A211" s="53">
        <v>3.6219999999999999</v>
      </c>
      <c r="B211" s="53">
        <v>5.48</v>
      </c>
      <c r="C211" s="53">
        <v>3.6219999999999999</v>
      </c>
      <c r="D211" s="53">
        <v>5.65</v>
      </c>
      <c r="E211" s="53">
        <v>3.6219999999999999</v>
      </c>
      <c r="F211" s="53">
        <v>6.15</v>
      </c>
      <c r="G211" s="53">
        <v>3.6219999999999999</v>
      </c>
      <c r="H211" s="53">
        <v>6.57</v>
      </c>
      <c r="I211" s="53">
        <v>3.6219999999999999</v>
      </c>
      <c r="J211" s="53">
        <v>6.4</v>
      </c>
      <c r="K211" s="53">
        <v>3.6219999999999999</v>
      </c>
      <c r="L211" s="53">
        <v>6.42</v>
      </c>
      <c r="M211" s="53">
        <v>3.6219999999999999</v>
      </c>
      <c r="N211" s="53">
        <v>6.1</v>
      </c>
      <c r="O211" s="53">
        <v>3.6219999999999999</v>
      </c>
      <c r="P211" s="53">
        <v>5.98</v>
      </c>
      <c r="Q211" s="53">
        <v>3.6219999999999999</v>
      </c>
      <c r="R211" s="53">
        <v>6.23</v>
      </c>
      <c r="S211" s="53">
        <v>3.6219999999999999</v>
      </c>
      <c r="T211" s="53">
        <v>6.43</v>
      </c>
      <c r="U211" s="53">
        <v>3.6219999999999999</v>
      </c>
      <c r="V211" s="53">
        <v>6.72</v>
      </c>
      <c r="W211" s="53">
        <v>3.6219999999999999</v>
      </c>
      <c r="X211" s="53">
        <v>6.83</v>
      </c>
      <c r="Y211" s="53">
        <v>3.6219999999999999</v>
      </c>
      <c r="Z211" s="53">
        <v>6.85</v>
      </c>
      <c r="AA211" s="53">
        <v>3.6219999999999999</v>
      </c>
      <c r="AB211" s="53">
        <v>6.5</v>
      </c>
      <c r="AC211" s="53">
        <v>3.6219999999999999</v>
      </c>
      <c r="AD211" s="53">
        <v>6.12</v>
      </c>
      <c r="AE211" s="53">
        <v>3.6219999999999999</v>
      </c>
      <c r="AF211" s="53">
        <v>5.78</v>
      </c>
    </row>
    <row r="212" spans="1:32" ht="15.75" customHeight="1">
      <c r="A212" s="53">
        <v>5.65</v>
      </c>
      <c r="B212" s="53">
        <v>8.0500000000000007</v>
      </c>
      <c r="C212" s="53">
        <v>5.65</v>
      </c>
      <c r="D212" s="53">
        <v>8.42</v>
      </c>
      <c r="E212" s="53">
        <v>5.65</v>
      </c>
      <c r="F212" s="53">
        <v>8.82</v>
      </c>
      <c r="G212" s="53">
        <v>5.65</v>
      </c>
      <c r="H212" s="53">
        <v>9.27</v>
      </c>
      <c r="I212" s="53">
        <v>5.65</v>
      </c>
      <c r="J212" s="53">
        <v>8.92</v>
      </c>
      <c r="K212" s="53">
        <v>5.65</v>
      </c>
      <c r="L212" s="53">
        <v>9.1199999999999992</v>
      </c>
      <c r="M212" s="53">
        <v>5.65</v>
      </c>
      <c r="N212" s="53">
        <v>8.68</v>
      </c>
      <c r="O212" s="53">
        <v>5.65</v>
      </c>
      <c r="P212" s="53">
        <v>8.3699999999999992</v>
      </c>
      <c r="Q212" s="53">
        <v>5.65</v>
      </c>
      <c r="R212" s="53">
        <v>8.75</v>
      </c>
      <c r="S212" s="53">
        <v>5.65</v>
      </c>
      <c r="T212" s="53">
        <v>8.93</v>
      </c>
      <c r="U212" s="53">
        <v>5.65</v>
      </c>
      <c r="V212" s="53">
        <v>9.5</v>
      </c>
      <c r="W212" s="53">
        <v>5.65</v>
      </c>
      <c r="X212" s="53">
        <v>9.33</v>
      </c>
      <c r="Y212" s="53">
        <v>5.65</v>
      </c>
      <c r="Z212" s="53">
        <v>9.57</v>
      </c>
      <c r="AA212" s="53">
        <v>5.65</v>
      </c>
      <c r="AB212" s="53">
        <v>9.07</v>
      </c>
      <c r="AC212" s="53">
        <v>5.65</v>
      </c>
      <c r="AD212" s="53">
        <v>8.75</v>
      </c>
      <c r="AE212" s="53">
        <v>5.65</v>
      </c>
      <c r="AF212" s="53">
        <v>8.43</v>
      </c>
    </row>
    <row r="248" spans="1:32" ht="15.75" customHeight="1">
      <c r="A248" s="47"/>
      <c r="B248" s="47"/>
      <c r="C248" s="59"/>
      <c r="D248" s="59"/>
      <c r="E248" s="59"/>
      <c r="F248" s="59"/>
      <c r="G248" s="59"/>
      <c r="H248" s="47"/>
      <c r="I248" s="59"/>
      <c r="J248" s="59"/>
      <c r="K248" s="59"/>
      <c r="L248" s="47"/>
      <c r="M248" s="47"/>
      <c r="N248" s="47"/>
      <c r="O248" s="47"/>
      <c r="P248" s="47"/>
      <c r="Q248" s="47"/>
      <c r="R248" s="47"/>
      <c r="S248" s="47"/>
      <c r="T248" s="47"/>
      <c r="U248" s="59"/>
      <c r="V248" s="59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</row>
    <row r="337" spans="1:32" ht="15.75" customHeight="1">
      <c r="A337" s="47"/>
      <c r="B337" s="47"/>
      <c r="C337" s="59"/>
      <c r="D337" s="59"/>
      <c r="E337" s="59"/>
      <c r="F337" s="59"/>
      <c r="G337" s="59"/>
      <c r="H337" s="47"/>
      <c r="I337" s="59"/>
      <c r="J337" s="59"/>
      <c r="K337" s="59"/>
      <c r="L337" s="47"/>
      <c r="M337" s="47"/>
      <c r="N337" s="47"/>
      <c r="O337" s="47"/>
      <c r="P337" s="47"/>
      <c r="Q337" s="47"/>
      <c r="R337" s="47"/>
      <c r="S337" s="47"/>
      <c r="T337" s="47"/>
      <c r="U337" s="59"/>
      <c r="V337" s="59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</row>
    <row r="338" spans="1:32" ht="15.75" customHeight="1">
      <c r="A338" s="47"/>
      <c r="B338" s="47"/>
      <c r="C338" s="59"/>
      <c r="D338" s="59"/>
      <c r="E338" s="59"/>
      <c r="F338" s="59"/>
      <c r="G338" s="59"/>
      <c r="H338" s="47"/>
      <c r="I338" s="59"/>
      <c r="J338" s="59"/>
      <c r="K338" s="59"/>
      <c r="L338" s="47"/>
      <c r="M338" s="47"/>
      <c r="N338" s="47"/>
      <c r="O338" s="47"/>
      <c r="P338" s="47"/>
      <c r="Q338" s="47"/>
      <c r="R338" s="47"/>
      <c r="S338" s="47"/>
      <c r="T338" s="47"/>
      <c r="U338" s="59"/>
      <c r="V338" s="59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</row>
    <row r="339" spans="1:32" ht="15.75" customHeight="1">
      <c r="A339" s="47"/>
      <c r="B339" s="47"/>
      <c r="C339" s="59"/>
      <c r="D339" s="59"/>
      <c r="E339" s="59"/>
      <c r="F339" s="59"/>
      <c r="G339" s="59"/>
      <c r="H339" s="47"/>
      <c r="I339" s="59"/>
      <c r="J339" s="59"/>
      <c r="K339" s="59"/>
      <c r="L339" s="47"/>
      <c r="M339" s="47"/>
      <c r="N339" s="47"/>
      <c r="O339" s="47"/>
      <c r="P339" s="47"/>
      <c r="Q339" s="47"/>
      <c r="R339" s="47"/>
      <c r="S339" s="47"/>
      <c r="T339" s="47"/>
      <c r="U339" s="59"/>
      <c r="V339" s="59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</row>
    <row r="340" spans="1:32" ht="15.75" customHeight="1">
      <c r="A340" s="47"/>
      <c r="B340" s="47"/>
      <c r="C340" s="59"/>
      <c r="D340" s="59"/>
      <c r="E340" s="59"/>
      <c r="F340" s="59"/>
      <c r="G340" s="59"/>
      <c r="H340" s="47"/>
      <c r="I340" s="59"/>
      <c r="J340" s="59"/>
      <c r="K340" s="59"/>
      <c r="L340" s="47"/>
      <c r="M340" s="47"/>
      <c r="N340" s="47"/>
      <c r="O340" s="47"/>
      <c r="P340" s="47"/>
      <c r="Q340" s="47"/>
      <c r="R340" s="47"/>
      <c r="S340" s="47"/>
      <c r="T340" s="47"/>
      <c r="U340" s="59"/>
      <c r="V340" s="59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</row>
    <row r="341" spans="1:32" ht="15.75" customHeight="1">
      <c r="A341" s="47"/>
      <c r="B341" s="47"/>
      <c r="C341" s="59"/>
      <c r="D341" s="59"/>
      <c r="E341" s="59"/>
      <c r="F341" s="59"/>
      <c r="G341" s="59"/>
      <c r="H341" s="47"/>
      <c r="I341" s="59"/>
      <c r="J341" s="59"/>
      <c r="K341" s="59"/>
      <c r="L341" s="47"/>
      <c r="M341" s="47"/>
      <c r="N341" s="47"/>
      <c r="O341" s="47"/>
      <c r="P341" s="47"/>
      <c r="Q341" s="47"/>
      <c r="R341" s="47"/>
      <c r="S341" s="47"/>
      <c r="T341" s="47"/>
      <c r="U341" s="59"/>
      <c r="V341" s="59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</row>
    <row r="342" spans="1:32" ht="15.75" customHeight="1">
      <c r="A342" s="47"/>
      <c r="B342" s="47"/>
      <c r="C342" s="59"/>
      <c r="D342" s="59"/>
      <c r="E342" s="59"/>
      <c r="F342" s="59"/>
      <c r="G342" s="59"/>
      <c r="H342" s="47"/>
      <c r="I342" s="59"/>
      <c r="J342" s="59"/>
      <c r="K342" s="59"/>
      <c r="L342" s="47"/>
      <c r="M342" s="47"/>
      <c r="N342" s="47"/>
      <c r="O342" s="47"/>
      <c r="P342" s="47"/>
      <c r="Q342" s="47"/>
      <c r="R342" s="47"/>
      <c r="S342" s="47"/>
      <c r="T342" s="47"/>
      <c r="U342" s="59"/>
      <c r="V342" s="59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</row>
    <row r="343" spans="1:32" ht="15.75" customHeight="1">
      <c r="A343" s="47"/>
      <c r="B343" s="47"/>
      <c r="C343" s="59"/>
      <c r="D343" s="59"/>
      <c r="E343" s="59"/>
      <c r="F343" s="59"/>
      <c r="G343" s="59"/>
      <c r="H343" s="47"/>
      <c r="I343" s="59"/>
      <c r="J343" s="59"/>
      <c r="K343" s="59"/>
      <c r="L343" s="47"/>
      <c r="M343" s="47"/>
      <c r="N343" s="47"/>
      <c r="O343" s="47"/>
      <c r="P343" s="47"/>
      <c r="Q343" s="47"/>
      <c r="R343" s="47"/>
      <c r="S343" s="47"/>
      <c r="T343" s="47"/>
      <c r="U343" s="59"/>
      <c r="V343" s="59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</row>
    <row r="344" spans="1:32" ht="15.75" customHeight="1">
      <c r="A344" s="47"/>
      <c r="B344" s="47"/>
      <c r="C344" s="59"/>
      <c r="D344" s="59"/>
      <c r="E344" s="59"/>
      <c r="F344" s="59"/>
      <c r="G344" s="59"/>
      <c r="H344" s="47"/>
      <c r="I344" s="59"/>
      <c r="J344" s="59"/>
      <c r="K344" s="59"/>
      <c r="L344" s="47"/>
      <c r="M344" s="47"/>
      <c r="N344" s="47"/>
      <c r="O344" s="47"/>
      <c r="P344" s="47"/>
      <c r="Q344" s="47"/>
      <c r="R344" s="47"/>
      <c r="S344" s="47"/>
      <c r="T344" s="47"/>
      <c r="U344" s="59"/>
      <c r="V344" s="59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</row>
    <row r="345" spans="1:32" ht="15.75" customHeight="1">
      <c r="A345" s="47"/>
      <c r="B345" s="47"/>
      <c r="C345" s="59"/>
      <c r="D345" s="59"/>
      <c r="E345" s="59"/>
      <c r="F345" s="59"/>
      <c r="G345" s="59"/>
      <c r="H345" s="47"/>
      <c r="I345" s="59"/>
      <c r="J345" s="59"/>
      <c r="K345" s="59"/>
      <c r="L345" s="47"/>
      <c r="M345" s="47"/>
      <c r="N345" s="47"/>
      <c r="O345" s="47"/>
      <c r="P345" s="47"/>
      <c r="Q345" s="47"/>
      <c r="R345" s="47"/>
      <c r="S345" s="47"/>
      <c r="T345" s="47"/>
      <c r="U345" s="59"/>
      <c r="V345" s="59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</row>
    <row r="346" spans="1:32" ht="15.75" customHeight="1">
      <c r="A346" s="47"/>
      <c r="B346" s="47"/>
      <c r="C346" s="59"/>
      <c r="D346" s="59"/>
      <c r="E346" s="59"/>
      <c r="F346" s="59"/>
      <c r="G346" s="59"/>
      <c r="H346" s="47"/>
      <c r="I346" s="59"/>
      <c r="J346" s="59"/>
      <c r="K346" s="59"/>
      <c r="L346" s="47"/>
      <c r="M346" s="47"/>
      <c r="N346" s="47"/>
      <c r="O346" s="47"/>
      <c r="P346" s="47"/>
      <c r="Q346" s="47"/>
      <c r="R346" s="47"/>
      <c r="S346" s="47"/>
      <c r="T346" s="47"/>
      <c r="U346" s="59"/>
      <c r="V346" s="59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</row>
    <row r="347" spans="1:32" ht="15.75" customHeight="1">
      <c r="A347" s="47"/>
      <c r="B347" s="47"/>
      <c r="C347" s="59"/>
      <c r="D347" s="59"/>
      <c r="E347" s="59"/>
      <c r="F347" s="59"/>
      <c r="G347" s="59"/>
      <c r="H347" s="47"/>
      <c r="I347" s="59"/>
      <c r="J347" s="59"/>
      <c r="K347" s="59"/>
      <c r="L347" s="47"/>
      <c r="M347" s="47"/>
      <c r="N347" s="47"/>
      <c r="O347" s="47"/>
      <c r="P347" s="47"/>
      <c r="Q347" s="47"/>
      <c r="R347" s="47"/>
      <c r="S347" s="47"/>
      <c r="T347" s="47"/>
      <c r="U347" s="59"/>
      <c r="V347" s="59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</row>
    <row r="348" spans="1:32" ht="15.75" customHeight="1">
      <c r="A348" s="47"/>
      <c r="B348" s="47"/>
      <c r="C348" s="59"/>
      <c r="D348" s="59"/>
      <c r="E348" s="59"/>
      <c r="F348" s="59"/>
      <c r="G348" s="59"/>
      <c r="H348" s="47"/>
      <c r="I348" s="59"/>
      <c r="J348" s="59"/>
      <c r="K348" s="59"/>
      <c r="L348" s="47"/>
      <c r="M348" s="47"/>
      <c r="N348" s="47"/>
      <c r="O348" s="47"/>
      <c r="P348" s="47"/>
      <c r="Q348" s="47"/>
      <c r="R348" s="47"/>
      <c r="S348" s="47"/>
      <c r="T348" s="47"/>
      <c r="U348" s="59"/>
      <c r="V348" s="59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</row>
    <row r="349" spans="1:32" ht="15.75" customHeight="1">
      <c r="A349" s="47"/>
      <c r="B349" s="47"/>
      <c r="C349" s="59"/>
      <c r="D349" s="59"/>
      <c r="E349" s="59"/>
      <c r="F349" s="59"/>
      <c r="G349" s="59"/>
      <c r="H349" s="47"/>
      <c r="I349" s="59"/>
      <c r="J349" s="59"/>
      <c r="K349" s="59"/>
      <c r="L349" s="47"/>
      <c r="M349" s="47"/>
      <c r="N349" s="47"/>
      <c r="O349" s="47"/>
      <c r="P349" s="47"/>
      <c r="Q349" s="47"/>
      <c r="R349" s="47"/>
      <c r="S349" s="47"/>
      <c r="T349" s="47"/>
      <c r="U349" s="59"/>
      <c r="V349" s="59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</row>
    <row r="350" spans="1:32" ht="15.75" customHeight="1">
      <c r="A350" s="47"/>
      <c r="B350" s="47"/>
      <c r="C350" s="59"/>
      <c r="D350" s="59"/>
      <c r="E350" s="59"/>
      <c r="F350" s="59"/>
      <c r="G350" s="59"/>
      <c r="H350" s="47"/>
      <c r="I350" s="59"/>
      <c r="J350" s="59"/>
      <c r="K350" s="59"/>
      <c r="L350" s="47"/>
      <c r="M350" s="47"/>
      <c r="N350" s="47"/>
      <c r="O350" s="47"/>
      <c r="P350" s="47"/>
      <c r="Q350" s="47"/>
      <c r="R350" s="47"/>
      <c r="S350" s="47"/>
      <c r="T350" s="47"/>
      <c r="U350" s="59"/>
      <c r="V350" s="59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</row>
    <row r="351" spans="1:32" ht="15.75" customHeight="1">
      <c r="A351" s="47"/>
      <c r="B351" s="47"/>
      <c r="C351" s="59"/>
      <c r="D351" s="59"/>
      <c r="E351" s="59"/>
      <c r="F351" s="59"/>
      <c r="G351" s="59"/>
      <c r="H351" s="47"/>
      <c r="I351" s="59"/>
      <c r="J351" s="59"/>
      <c r="K351" s="59"/>
      <c r="L351" s="47"/>
      <c r="M351" s="47"/>
      <c r="N351" s="47"/>
      <c r="O351" s="47"/>
      <c r="P351" s="47"/>
      <c r="Q351" s="47"/>
      <c r="R351" s="47"/>
      <c r="S351" s="47"/>
      <c r="T351" s="47"/>
      <c r="U351" s="59"/>
      <c r="V351" s="59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</row>
    <row r="352" spans="1:32" ht="15.75" customHeight="1">
      <c r="A352" s="47"/>
      <c r="B352" s="47"/>
      <c r="C352" s="59"/>
      <c r="D352" s="59"/>
      <c r="E352" s="59"/>
      <c r="F352" s="59"/>
      <c r="G352" s="59"/>
      <c r="H352" s="47"/>
      <c r="I352" s="59"/>
      <c r="J352" s="59"/>
      <c r="K352" s="59"/>
      <c r="L352" s="47"/>
      <c r="M352" s="47"/>
      <c r="N352" s="47"/>
      <c r="O352" s="47"/>
      <c r="P352" s="47"/>
      <c r="Q352" s="47"/>
      <c r="R352" s="47"/>
      <c r="S352" s="47"/>
      <c r="T352" s="47"/>
      <c r="U352" s="59"/>
      <c r="V352" s="59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</row>
    <row r="353" spans="1:32" ht="15.75" customHeight="1">
      <c r="A353" s="47"/>
      <c r="B353" s="47"/>
      <c r="C353" s="59"/>
      <c r="D353" s="59"/>
      <c r="E353" s="59"/>
      <c r="F353" s="59"/>
      <c r="G353" s="59"/>
      <c r="H353" s="47"/>
      <c r="I353" s="59"/>
      <c r="J353" s="59"/>
      <c r="K353" s="59"/>
      <c r="L353" s="47"/>
      <c r="M353" s="47"/>
      <c r="N353" s="47"/>
      <c r="O353" s="47"/>
      <c r="P353" s="47"/>
      <c r="Q353" s="47"/>
      <c r="R353" s="47"/>
      <c r="S353" s="47"/>
      <c r="T353" s="47"/>
      <c r="U353" s="59"/>
      <c r="V353" s="59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</row>
    <row r="354" spans="1:32" ht="15.75" customHeight="1">
      <c r="A354" s="47"/>
      <c r="B354" s="47"/>
      <c r="C354" s="59"/>
      <c r="D354" s="59"/>
      <c r="E354" s="59"/>
      <c r="F354" s="59"/>
      <c r="G354" s="59"/>
      <c r="H354" s="47"/>
      <c r="I354" s="59"/>
      <c r="J354" s="59"/>
      <c r="K354" s="59"/>
      <c r="L354" s="47"/>
      <c r="M354" s="47"/>
      <c r="N354" s="47"/>
      <c r="O354" s="47"/>
      <c r="P354" s="47"/>
      <c r="Q354" s="47"/>
      <c r="R354" s="47"/>
      <c r="S354" s="47"/>
      <c r="T354" s="47"/>
      <c r="U354" s="59"/>
      <c r="V354" s="59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</row>
    <row r="355" spans="1:32" ht="15.75" customHeight="1">
      <c r="A355" s="47"/>
      <c r="B355" s="47"/>
      <c r="C355" s="59"/>
      <c r="D355" s="59"/>
      <c r="E355" s="59"/>
      <c r="F355" s="59"/>
      <c r="G355" s="59"/>
      <c r="H355" s="47"/>
      <c r="I355" s="59"/>
      <c r="J355" s="59"/>
      <c r="K355" s="59"/>
      <c r="L355" s="47"/>
      <c r="M355" s="47"/>
      <c r="N355" s="47"/>
      <c r="O355" s="47"/>
      <c r="P355" s="47"/>
      <c r="Q355" s="47"/>
      <c r="R355" s="47"/>
      <c r="S355" s="47"/>
      <c r="T355" s="47"/>
      <c r="U355" s="59"/>
      <c r="V355" s="59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</row>
    <row r="356" spans="1:32" ht="15.75" customHeight="1">
      <c r="A356" s="47"/>
      <c r="B356" s="47"/>
      <c r="C356" s="59"/>
      <c r="D356" s="59"/>
      <c r="E356" s="59"/>
      <c r="F356" s="59"/>
      <c r="G356" s="59"/>
      <c r="H356" s="47"/>
      <c r="I356" s="59"/>
      <c r="J356" s="59"/>
      <c r="K356" s="59"/>
      <c r="L356" s="47"/>
      <c r="M356" s="47"/>
      <c r="N356" s="47"/>
      <c r="O356" s="47"/>
      <c r="P356" s="47"/>
      <c r="Q356" s="47"/>
      <c r="R356" s="47"/>
      <c r="S356" s="47"/>
      <c r="T356" s="47"/>
      <c r="U356" s="59"/>
      <c r="V356" s="59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</row>
    <row r="357" spans="1:32" ht="15.75" customHeight="1">
      <c r="A357" s="47"/>
      <c r="B357" s="47"/>
      <c r="C357" s="59"/>
      <c r="D357" s="59"/>
      <c r="E357" s="59"/>
      <c r="F357" s="59"/>
      <c r="G357" s="59"/>
      <c r="H357" s="47"/>
      <c r="I357" s="59"/>
      <c r="J357" s="59"/>
      <c r="K357" s="59"/>
      <c r="L357" s="47"/>
      <c r="M357" s="47"/>
      <c r="N357" s="47"/>
      <c r="O357" s="47"/>
      <c r="P357" s="47"/>
      <c r="Q357" s="47"/>
      <c r="R357" s="47"/>
      <c r="S357" s="47"/>
      <c r="T357" s="47"/>
      <c r="U357" s="59"/>
      <c r="V357" s="59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</row>
    <row r="358" spans="1:32" ht="15.75" customHeight="1">
      <c r="A358" s="47"/>
      <c r="B358" s="47"/>
      <c r="C358" s="59"/>
      <c r="D358" s="59"/>
      <c r="E358" s="59"/>
      <c r="F358" s="59"/>
      <c r="G358" s="59"/>
      <c r="H358" s="47"/>
      <c r="I358" s="59"/>
      <c r="J358" s="59"/>
      <c r="K358" s="59"/>
      <c r="L358" s="47"/>
      <c r="M358" s="47"/>
      <c r="N358" s="47"/>
      <c r="O358" s="47"/>
      <c r="P358" s="47"/>
      <c r="Q358" s="47"/>
      <c r="R358" s="47"/>
      <c r="S358" s="47"/>
      <c r="T358" s="47"/>
      <c r="U358" s="59"/>
      <c r="V358" s="59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</row>
    <row r="359" spans="1:32" ht="15.75" customHeight="1">
      <c r="A359" s="47"/>
      <c r="B359" s="47"/>
      <c r="C359" s="59"/>
      <c r="D359" s="59"/>
      <c r="E359" s="59"/>
      <c r="F359" s="59"/>
      <c r="G359" s="59"/>
      <c r="H359" s="47"/>
      <c r="I359" s="59"/>
      <c r="J359" s="59"/>
      <c r="K359" s="59"/>
      <c r="L359" s="47"/>
      <c r="M359" s="47"/>
      <c r="N359" s="47"/>
      <c r="O359" s="47"/>
      <c r="P359" s="47"/>
      <c r="Q359" s="47"/>
      <c r="R359" s="47"/>
      <c r="S359" s="47"/>
      <c r="T359" s="47"/>
      <c r="U359" s="59"/>
      <c r="V359" s="59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</row>
    <row r="360" spans="1:32" ht="15.75" customHeight="1">
      <c r="A360" s="47"/>
      <c r="B360" s="47"/>
      <c r="C360" s="59"/>
      <c r="D360" s="59"/>
      <c r="E360" s="59"/>
      <c r="F360" s="59"/>
      <c r="G360" s="59"/>
      <c r="H360" s="47"/>
      <c r="I360" s="59"/>
      <c r="J360" s="59"/>
      <c r="K360" s="59"/>
      <c r="L360" s="47"/>
      <c r="M360" s="47"/>
      <c r="N360" s="47"/>
      <c r="O360" s="47"/>
      <c r="P360" s="47"/>
      <c r="Q360" s="47"/>
      <c r="R360" s="47"/>
      <c r="S360" s="47"/>
      <c r="T360" s="47"/>
      <c r="U360" s="59"/>
      <c r="V360" s="59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</row>
    <row r="361" spans="1:32" ht="15.75" customHeight="1">
      <c r="A361" s="47"/>
      <c r="B361" s="47"/>
      <c r="C361" s="59"/>
      <c r="D361" s="59"/>
      <c r="E361" s="59"/>
      <c r="F361" s="59"/>
      <c r="G361" s="59"/>
      <c r="H361" s="47"/>
      <c r="I361" s="59"/>
      <c r="J361" s="59"/>
      <c r="K361" s="59"/>
      <c r="L361" s="47"/>
      <c r="M361" s="47"/>
      <c r="N361" s="47"/>
      <c r="O361" s="47"/>
      <c r="P361" s="47"/>
      <c r="Q361" s="47"/>
      <c r="R361" s="47"/>
      <c r="S361" s="47"/>
      <c r="T361" s="47"/>
      <c r="U361" s="59"/>
      <c r="V361" s="59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</row>
    <row r="362" spans="1:32" ht="15.75" customHeight="1">
      <c r="A362" s="47"/>
      <c r="B362" s="47"/>
      <c r="C362" s="59"/>
      <c r="D362" s="59"/>
      <c r="E362" s="59"/>
      <c r="F362" s="59"/>
      <c r="G362" s="59"/>
      <c r="H362" s="47"/>
      <c r="I362" s="59"/>
      <c r="J362" s="59"/>
      <c r="K362" s="59"/>
      <c r="L362" s="47"/>
      <c r="M362" s="47"/>
      <c r="N362" s="47"/>
      <c r="O362" s="47"/>
      <c r="P362" s="47"/>
      <c r="Q362" s="47"/>
      <c r="R362" s="47"/>
      <c r="S362" s="47"/>
      <c r="T362" s="47"/>
      <c r="U362" s="59"/>
      <c r="V362" s="59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</row>
    <row r="363" spans="1:32" ht="15.75" customHeight="1">
      <c r="A363" s="47"/>
      <c r="B363" s="47"/>
      <c r="C363" s="59"/>
      <c r="D363" s="59"/>
      <c r="E363" s="59"/>
      <c r="F363" s="59"/>
      <c r="G363" s="59"/>
      <c r="H363" s="47"/>
      <c r="I363" s="59"/>
      <c r="J363" s="59"/>
      <c r="K363" s="59"/>
      <c r="L363" s="47"/>
      <c r="M363" s="47"/>
      <c r="N363" s="47"/>
      <c r="O363" s="47"/>
      <c r="P363" s="47"/>
      <c r="Q363" s="47"/>
      <c r="R363" s="47"/>
      <c r="S363" s="47"/>
      <c r="T363" s="47"/>
      <c r="U363" s="59"/>
      <c r="V363" s="59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</row>
    <row r="364" spans="1:32" ht="15.75" customHeight="1">
      <c r="A364" s="47"/>
      <c r="B364" s="47"/>
      <c r="C364" s="59"/>
      <c r="D364" s="59"/>
      <c r="E364" s="59"/>
      <c r="F364" s="59"/>
      <c r="G364" s="59"/>
      <c r="H364" s="47"/>
      <c r="I364" s="59"/>
      <c r="J364" s="59"/>
      <c r="K364" s="59"/>
      <c r="L364" s="47"/>
      <c r="M364" s="47"/>
      <c r="N364" s="47"/>
      <c r="O364" s="47"/>
      <c r="P364" s="47"/>
      <c r="Q364" s="47"/>
      <c r="R364" s="47"/>
      <c r="S364" s="47"/>
      <c r="T364" s="47"/>
      <c r="U364" s="59"/>
      <c r="V364" s="59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</row>
    <row r="365" spans="1:32" ht="15.75" customHeight="1">
      <c r="A365" s="47"/>
      <c r="B365" s="47"/>
      <c r="C365" s="59"/>
      <c r="D365" s="59"/>
      <c r="E365" s="59"/>
      <c r="F365" s="59"/>
      <c r="G365" s="59"/>
      <c r="H365" s="47"/>
      <c r="I365" s="59"/>
      <c r="J365" s="59"/>
      <c r="K365" s="59"/>
      <c r="L365" s="47"/>
      <c r="M365" s="47"/>
      <c r="N365" s="47"/>
      <c r="O365" s="47"/>
      <c r="P365" s="47"/>
      <c r="Q365" s="47"/>
      <c r="R365" s="47"/>
      <c r="S365" s="47"/>
      <c r="T365" s="47"/>
      <c r="U365" s="59"/>
      <c r="V365" s="59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</row>
    <row r="366" spans="1:32" ht="15.75" customHeight="1">
      <c r="A366" s="47"/>
      <c r="B366" s="47"/>
      <c r="C366" s="59"/>
      <c r="D366" s="59"/>
      <c r="E366" s="59"/>
      <c r="F366" s="59"/>
      <c r="G366" s="59"/>
      <c r="H366" s="47"/>
      <c r="I366" s="59"/>
      <c r="J366" s="59"/>
      <c r="K366" s="59"/>
      <c r="L366" s="47"/>
      <c r="M366" s="47"/>
      <c r="N366" s="47"/>
      <c r="O366" s="47"/>
      <c r="P366" s="47"/>
      <c r="Q366" s="47"/>
      <c r="R366" s="47"/>
      <c r="S366" s="47"/>
      <c r="T366" s="47"/>
      <c r="U366" s="59"/>
      <c r="V366" s="59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</row>
    <row r="367" spans="1:32" ht="15.75" customHeight="1">
      <c r="A367" s="47"/>
      <c r="B367" s="47"/>
      <c r="C367" s="59"/>
      <c r="D367" s="59"/>
      <c r="E367" s="59"/>
      <c r="F367" s="59"/>
      <c r="G367" s="59"/>
      <c r="H367" s="47"/>
      <c r="I367" s="59"/>
      <c r="J367" s="59"/>
      <c r="K367" s="59"/>
      <c r="L367" s="47"/>
      <c r="M367" s="47"/>
      <c r="N367" s="47"/>
      <c r="O367" s="47"/>
      <c r="P367" s="47"/>
      <c r="Q367" s="47"/>
      <c r="R367" s="47"/>
      <c r="S367" s="47"/>
      <c r="T367" s="47"/>
      <c r="U367" s="59"/>
      <c r="V367" s="59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</row>
    <row r="368" spans="1:32" ht="15.75" customHeight="1">
      <c r="A368" s="47"/>
      <c r="B368" s="47"/>
      <c r="C368" s="59"/>
      <c r="D368" s="59"/>
      <c r="E368" s="59"/>
      <c r="F368" s="59"/>
      <c r="G368" s="59"/>
      <c r="H368" s="47"/>
      <c r="I368" s="59"/>
      <c r="J368" s="59"/>
      <c r="K368" s="59"/>
      <c r="L368" s="47"/>
      <c r="M368" s="47"/>
      <c r="N368" s="47"/>
      <c r="O368" s="47"/>
      <c r="P368" s="47"/>
      <c r="Q368" s="47"/>
      <c r="R368" s="47"/>
      <c r="S368" s="47"/>
      <c r="T368" s="47"/>
      <c r="U368" s="59"/>
      <c r="V368" s="59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</row>
    <row r="369" spans="1:32" ht="15.75" customHeight="1">
      <c r="A369" s="47"/>
      <c r="B369" s="47"/>
      <c r="C369" s="59"/>
      <c r="D369" s="59"/>
      <c r="E369" s="59"/>
      <c r="F369" s="59"/>
      <c r="G369" s="59"/>
      <c r="H369" s="47"/>
      <c r="I369" s="59"/>
      <c r="J369" s="59"/>
      <c r="K369" s="59"/>
      <c r="L369" s="47"/>
      <c r="M369" s="47"/>
      <c r="N369" s="47"/>
      <c r="O369" s="47"/>
      <c r="P369" s="47"/>
      <c r="Q369" s="47"/>
      <c r="R369" s="47"/>
      <c r="S369" s="47"/>
      <c r="T369" s="47"/>
      <c r="U369" s="59"/>
      <c r="V369" s="59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</row>
    <row r="370" spans="1:32" ht="15.75" customHeight="1">
      <c r="A370" s="47"/>
      <c r="B370" s="47"/>
      <c r="C370" s="59"/>
      <c r="D370" s="59"/>
      <c r="E370" s="59"/>
      <c r="F370" s="59"/>
      <c r="G370" s="59"/>
      <c r="H370" s="47"/>
      <c r="I370" s="59"/>
      <c r="J370" s="59"/>
      <c r="K370" s="59"/>
      <c r="L370" s="47"/>
      <c r="M370" s="47"/>
      <c r="N370" s="47"/>
      <c r="O370" s="47"/>
      <c r="P370" s="47"/>
      <c r="Q370" s="47"/>
      <c r="R370" s="47"/>
      <c r="S370" s="47"/>
      <c r="T370" s="47"/>
      <c r="U370" s="59"/>
      <c r="V370" s="59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</row>
    <row r="371" spans="1:32" ht="15.75" customHeight="1">
      <c r="A371" s="47"/>
      <c r="B371" s="47"/>
      <c r="C371" s="59"/>
      <c r="D371" s="59"/>
      <c r="E371" s="59"/>
      <c r="F371" s="59"/>
      <c r="G371" s="59"/>
      <c r="H371" s="47"/>
      <c r="I371" s="59"/>
      <c r="J371" s="59"/>
      <c r="K371" s="59"/>
      <c r="L371" s="47"/>
      <c r="M371" s="47"/>
      <c r="N371" s="47"/>
      <c r="O371" s="47"/>
      <c r="P371" s="47"/>
      <c r="Q371" s="47"/>
      <c r="R371" s="47"/>
      <c r="S371" s="47"/>
      <c r="T371" s="47"/>
      <c r="U371" s="59"/>
      <c r="V371" s="59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</row>
    <row r="372" spans="1:32" ht="15.75" customHeight="1">
      <c r="A372" s="47"/>
      <c r="B372" s="47"/>
      <c r="C372" s="59"/>
      <c r="D372" s="59"/>
      <c r="E372" s="59"/>
      <c r="F372" s="59"/>
      <c r="G372" s="59"/>
      <c r="H372" s="47"/>
      <c r="I372" s="59"/>
      <c r="J372" s="59"/>
      <c r="K372" s="59"/>
      <c r="L372" s="47"/>
      <c r="M372" s="47"/>
      <c r="N372" s="47"/>
      <c r="O372" s="47"/>
      <c r="P372" s="47"/>
      <c r="Q372" s="47"/>
      <c r="R372" s="47"/>
      <c r="S372" s="47"/>
      <c r="T372" s="47"/>
      <c r="U372" s="59"/>
      <c r="V372" s="59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</row>
    <row r="373" spans="1:32" ht="15.75" customHeight="1">
      <c r="A373" s="47"/>
      <c r="B373" s="47"/>
      <c r="C373" s="59"/>
      <c r="D373" s="59"/>
      <c r="E373" s="59"/>
      <c r="F373" s="59"/>
      <c r="G373" s="59"/>
      <c r="H373" s="47"/>
      <c r="I373" s="59"/>
      <c r="J373" s="59"/>
      <c r="K373" s="59"/>
      <c r="L373" s="47"/>
      <c r="M373" s="47"/>
      <c r="N373" s="47"/>
      <c r="O373" s="47"/>
      <c r="P373" s="47"/>
      <c r="Q373" s="47"/>
      <c r="R373" s="47"/>
      <c r="S373" s="47"/>
      <c r="T373" s="47"/>
      <c r="U373" s="59"/>
      <c r="V373" s="59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</row>
    <row r="374" spans="1:32" ht="15.75" customHeight="1">
      <c r="A374" s="47"/>
      <c r="B374" s="47"/>
      <c r="C374" s="59"/>
      <c r="D374" s="59"/>
      <c r="E374" s="59"/>
      <c r="F374" s="59"/>
      <c r="G374" s="59"/>
      <c r="H374" s="47"/>
      <c r="I374" s="59"/>
      <c r="J374" s="59"/>
      <c r="K374" s="59"/>
      <c r="L374" s="47"/>
      <c r="M374" s="47"/>
      <c r="N374" s="47"/>
      <c r="O374" s="47"/>
      <c r="P374" s="47"/>
      <c r="Q374" s="47"/>
      <c r="R374" s="47"/>
      <c r="S374" s="47"/>
      <c r="T374" s="47"/>
      <c r="U374" s="59"/>
      <c r="V374" s="59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</row>
    <row r="375" spans="1:32" ht="15.75" customHeight="1">
      <c r="A375" s="47"/>
      <c r="B375" s="47"/>
      <c r="C375" s="59"/>
      <c r="D375" s="59"/>
      <c r="E375" s="59"/>
      <c r="F375" s="59"/>
      <c r="G375" s="59"/>
      <c r="H375" s="47"/>
      <c r="I375" s="59"/>
      <c r="J375" s="59"/>
      <c r="K375" s="59"/>
      <c r="L375" s="47"/>
      <c r="M375" s="47"/>
      <c r="N375" s="47"/>
      <c r="O375" s="47"/>
      <c r="P375" s="47"/>
      <c r="Q375" s="47"/>
      <c r="R375" s="47"/>
      <c r="S375" s="47"/>
      <c r="T375" s="47"/>
      <c r="U375" s="59"/>
      <c r="V375" s="59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</row>
    <row r="376" spans="1:32" ht="15.75" customHeight="1">
      <c r="A376" s="47"/>
      <c r="B376" s="47"/>
      <c r="C376" s="59"/>
      <c r="D376" s="59"/>
      <c r="E376" s="59"/>
      <c r="F376" s="59"/>
      <c r="G376" s="59"/>
      <c r="H376" s="47"/>
      <c r="I376" s="59"/>
      <c r="J376" s="59"/>
      <c r="K376" s="59"/>
      <c r="L376" s="47"/>
      <c r="M376" s="47"/>
      <c r="N376" s="47"/>
      <c r="O376" s="47"/>
      <c r="P376" s="47"/>
      <c r="Q376" s="47"/>
      <c r="R376" s="47"/>
      <c r="S376" s="47"/>
      <c r="T376" s="47"/>
      <c r="U376" s="59"/>
      <c r="V376" s="59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</row>
    <row r="377" spans="1:32" ht="15.75" customHeight="1">
      <c r="A377" s="47"/>
      <c r="B377" s="47"/>
      <c r="C377" s="59"/>
      <c r="D377" s="59"/>
      <c r="E377" s="59"/>
      <c r="F377" s="59"/>
      <c r="G377" s="59"/>
      <c r="H377" s="47"/>
      <c r="I377" s="59"/>
      <c r="J377" s="59"/>
      <c r="K377" s="59"/>
      <c r="L377" s="47"/>
      <c r="M377" s="47"/>
      <c r="N377" s="47"/>
      <c r="O377" s="47"/>
      <c r="P377" s="47"/>
      <c r="Q377" s="47"/>
      <c r="R377" s="47"/>
      <c r="S377" s="47"/>
      <c r="T377" s="47"/>
      <c r="U377" s="59"/>
      <c r="V377" s="59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</row>
    <row r="378" spans="1:32" ht="15.75" customHeight="1">
      <c r="A378" s="47"/>
      <c r="B378" s="47"/>
      <c r="C378" s="59"/>
      <c r="D378" s="59"/>
      <c r="E378" s="59"/>
      <c r="F378" s="59"/>
      <c r="G378" s="59"/>
      <c r="H378" s="47"/>
      <c r="I378" s="59"/>
      <c r="J378" s="59"/>
      <c r="K378" s="59"/>
      <c r="L378" s="47"/>
      <c r="M378" s="47"/>
      <c r="N378" s="47"/>
      <c r="O378" s="47"/>
      <c r="P378" s="47"/>
      <c r="Q378" s="47"/>
      <c r="R378" s="47"/>
      <c r="S378" s="47"/>
      <c r="T378" s="47"/>
      <c r="U378" s="59"/>
      <c r="V378" s="59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</row>
    <row r="379" spans="1:32" ht="15.75" customHeight="1">
      <c r="A379" s="47"/>
      <c r="B379" s="47"/>
      <c r="C379" s="59"/>
      <c r="D379" s="59"/>
      <c r="E379" s="59"/>
      <c r="F379" s="59"/>
      <c r="G379" s="59"/>
      <c r="H379" s="47"/>
      <c r="I379" s="59"/>
      <c r="J379" s="59"/>
      <c r="K379" s="59"/>
      <c r="L379" s="47"/>
      <c r="M379" s="47"/>
      <c r="N379" s="47"/>
      <c r="O379" s="47"/>
      <c r="P379" s="47"/>
      <c r="Q379" s="47"/>
      <c r="R379" s="47"/>
      <c r="S379" s="47"/>
      <c r="T379" s="47"/>
      <c r="U379" s="59"/>
      <c r="V379" s="59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</row>
    <row r="380" spans="1:32" ht="15.75" customHeight="1">
      <c r="A380" s="47"/>
      <c r="B380" s="47"/>
      <c r="C380" s="59"/>
      <c r="D380" s="59"/>
      <c r="E380" s="59"/>
      <c r="F380" s="59"/>
      <c r="G380" s="59"/>
      <c r="H380" s="47"/>
      <c r="I380" s="59"/>
      <c r="J380" s="59"/>
      <c r="K380" s="59"/>
      <c r="L380" s="47"/>
      <c r="M380" s="47"/>
      <c r="N380" s="47"/>
      <c r="O380" s="47"/>
      <c r="P380" s="47"/>
      <c r="Q380" s="47"/>
      <c r="R380" s="47"/>
      <c r="S380" s="47"/>
      <c r="T380" s="47"/>
      <c r="U380" s="59"/>
      <c r="V380" s="59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</row>
    <row r="381" spans="1:32" ht="15.75" customHeight="1">
      <c r="A381" s="47"/>
      <c r="B381" s="47"/>
      <c r="C381" s="59"/>
      <c r="D381" s="59"/>
      <c r="E381" s="59"/>
      <c r="F381" s="59"/>
      <c r="G381" s="59"/>
      <c r="H381" s="47"/>
      <c r="I381" s="59"/>
      <c r="J381" s="59"/>
      <c r="K381" s="59"/>
      <c r="L381" s="47"/>
      <c r="M381" s="47"/>
      <c r="N381" s="47"/>
      <c r="O381" s="47"/>
      <c r="P381" s="47"/>
      <c r="Q381" s="47"/>
      <c r="R381" s="47"/>
      <c r="S381" s="47"/>
      <c r="T381" s="47"/>
      <c r="U381" s="59"/>
      <c r="V381" s="59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</row>
    <row r="382" spans="1:32" ht="15.75" customHeight="1">
      <c r="A382" s="47"/>
      <c r="B382" s="47"/>
      <c r="C382" s="59"/>
      <c r="D382" s="59"/>
      <c r="E382" s="59"/>
      <c r="F382" s="59"/>
      <c r="G382" s="59"/>
      <c r="H382" s="47"/>
      <c r="I382" s="59"/>
      <c r="J382" s="59"/>
      <c r="K382" s="59"/>
      <c r="L382" s="47"/>
      <c r="M382" s="47"/>
      <c r="N382" s="47"/>
      <c r="O382" s="47"/>
      <c r="P382" s="47"/>
      <c r="Q382" s="47"/>
      <c r="R382" s="47"/>
      <c r="S382" s="47"/>
      <c r="T382" s="47"/>
      <c r="U382" s="59"/>
      <c r="V382" s="59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</row>
    <row r="383" spans="1:32" ht="15.75" customHeight="1">
      <c r="A383" s="47"/>
      <c r="B383" s="47"/>
      <c r="C383" s="59"/>
      <c r="D383" s="59"/>
      <c r="E383" s="59"/>
      <c r="F383" s="59"/>
      <c r="G383" s="59"/>
      <c r="H383" s="47"/>
      <c r="I383" s="59"/>
      <c r="J383" s="59"/>
      <c r="K383" s="59"/>
      <c r="L383" s="47"/>
      <c r="M383" s="47"/>
      <c r="N383" s="47"/>
      <c r="O383" s="47"/>
      <c r="P383" s="47"/>
      <c r="Q383" s="47"/>
      <c r="R383" s="47"/>
      <c r="S383" s="47"/>
      <c r="T383" s="47"/>
      <c r="U383" s="59"/>
      <c r="V383" s="59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</row>
    <row r="384" spans="1:32" ht="15.75" customHeight="1">
      <c r="A384" s="47"/>
      <c r="B384" s="47"/>
      <c r="C384" s="59"/>
      <c r="D384" s="59"/>
      <c r="E384" s="59"/>
      <c r="F384" s="59"/>
      <c r="G384" s="59"/>
      <c r="H384" s="47"/>
      <c r="I384" s="59"/>
      <c r="J384" s="59"/>
      <c r="K384" s="59"/>
      <c r="L384" s="47"/>
      <c r="M384" s="47"/>
      <c r="N384" s="47"/>
      <c r="O384" s="47"/>
      <c r="P384" s="47"/>
      <c r="Q384" s="47"/>
      <c r="R384" s="47"/>
      <c r="S384" s="47"/>
      <c r="T384" s="47"/>
      <c r="U384" s="59"/>
      <c r="V384" s="59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</row>
    <row r="385" spans="1:32" ht="15.75" customHeight="1">
      <c r="A385" s="47"/>
      <c r="B385" s="47"/>
      <c r="C385" s="59"/>
      <c r="D385" s="59"/>
      <c r="E385" s="59"/>
      <c r="F385" s="59"/>
      <c r="G385" s="59"/>
      <c r="H385" s="47"/>
      <c r="I385" s="59"/>
      <c r="J385" s="59"/>
      <c r="K385" s="59"/>
      <c r="L385" s="47"/>
      <c r="M385" s="47"/>
      <c r="N385" s="47"/>
      <c r="O385" s="47"/>
      <c r="P385" s="47"/>
      <c r="Q385" s="47"/>
      <c r="R385" s="47"/>
      <c r="S385" s="47"/>
      <c r="T385" s="47"/>
      <c r="U385" s="59"/>
      <c r="V385" s="59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</row>
    <row r="386" spans="1:32" ht="15.75" customHeight="1">
      <c r="A386" s="47"/>
      <c r="B386" s="47"/>
      <c r="C386" s="59"/>
      <c r="D386" s="59"/>
      <c r="E386" s="59"/>
      <c r="F386" s="59"/>
      <c r="G386" s="59"/>
      <c r="H386" s="47"/>
      <c r="I386" s="59"/>
      <c r="J386" s="59"/>
      <c r="K386" s="59"/>
      <c r="L386" s="47"/>
      <c r="M386" s="47"/>
      <c r="N386" s="47"/>
      <c r="O386" s="47"/>
      <c r="P386" s="47"/>
      <c r="Q386" s="47"/>
      <c r="R386" s="47"/>
      <c r="S386" s="47"/>
      <c r="T386" s="47"/>
      <c r="U386" s="59"/>
      <c r="V386" s="59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</row>
    <row r="387" spans="1:32" ht="15.75" customHeight="1">
      <c r="A387" s="47"/>
      <c r="B387" s="47"/>
      <c r="C387" s="59"/>
      <c r="D387" s="59"/>
      <c r="E387" s="59"/>
      <c r="F387" s="59"/>
      <c r="G387" s="59"/>
      <c r="H387" s="47"/>
      <c r="I387" s="59"/>
      <c r="J387" s="59"/>
      <c r="K387" s="59"/>
      <c r="L387" s="47"/>
      <c r="M387" s="47"/>
      <c r="N387" s="47"/>
      <c r="O387" s="47"/>
      <c r="P387" s="47"/>
      <c r="Q387" s="47"/>
      <c r="R387" s="47"/>
      <c r="S387" s="47"/>
      <c r="T387" s="47"/>
      <c r="U387" s="59"/>
      <c r="V387" s="59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</row>
    <row r="388" spans="1:32" ht="15.75" customHeight="1">
      <c r="A388" s="47"/>
      <c r="B388" s="47"/>
      <c r="C388" s="59"/>
      <c r="D388" s="59"/>
      <c r="E388" s="59"/>
      <c r="F388" s="59"/>
      <c r="G388" s="59"/>
      <c r="H388" s="47"/>
      <c r="I388" s="59"/>
      <c r="J388" s="59"/>
      <c r="K388" s="59"/>
      <c r="L388" s="47"/>
      <c r="M388" s="47"/>
      <c r="N388" s="47"/>
      <c r="O388" s="47"/>
      <c r="P388" s="47"/>
      <c r="Q388" s="47"/>
      <c r="R388" s="47"/>
      <c r="S388" s="47"/>
      <c r="T388" s="47"/>
      <c r="U388" s="59"/>
      <c r="V388" s="59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</row>
    <row r="389" spans="1:32" ht="15.75" customHeight="1">
      <c r="A389" s="47"/>
      <c r="B389" s="47"/>
      <c r="C389" s="59"/>
      <c r="D389" s="59"/>
      <c r="E389" s="59"/>
      <c r="F389" s="59"/>
      <c r="G389" s="59"/>
      <c r="H389" s="47"/>
      <c r="I389" s="59"/>
      <c r="J389" s="59"/>
      <c r="K389" s="59"/>
      <c r="L389" s="47"/>
      <c r="M389" s="47"/>
      <c r="N389" s="47"/>
      <c r="O389" s="47"/>
      <c r="P389" s="47"/>
      <c r="Q389" s="47"/>
      <c r="R389" s="47"/>
      <c r="S389" s="47"/>
      <c r="T389" s="47"/>
      <c r="U389" s="59"/>
      <c r="V389" s="59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</row>
    <row r="390" spans="1:32" ht="15.75" customHeight="1">
      <c r="A390" s="47"/>
      <c r="B390" s="47"/>
      <c r="C390" s="59"/>
      <c r="D390" s="59"/>
      <c r="E390" s="59"/>
      <c r="F390" s="59"/>
      <c r="G390" s="59"/>
      <c r="H390" s="47"/>
      <c r="I390" s="59"/>
      <c r="J390" s="59"/>
      <c r="K390" s="59"/>
      <c r="L390" s="47"/>
      <c r="M390" s="47"/>
      <c r="N390" s="47"/>
      <c r="O390" s="47"/>
      <c r="P390" s="47"/>
      <c r="Q390" s="47"/>
      <c r="R390" s="47"/>
      <c r="S390" s="47"/>
      <c r="T390" s="47"/>
      <c r="U390" s="59"/>
      <c r="V390" s="59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</row>
    <row r="391" spans="1:32" ht="15.75" customHeight="1">
      <c r="A391" s="47"/>
      <c r="B391" s="47"/>
      <c r="C391" s="59"/>
      <c r="D391" s="59"/>
      <c r="E391" s="59"/>
      <c r="F391" s="59"/>
      <c r="G391" s="59"/>
      <c r="H391" s="47"/>
      <c r="I391" s="59"/>
      <c r="J391" s="59"/>
      <c r="K391" s="59"/>
      <c r="L391" s="47"/>
      <c r="M391" s="47"/>
      <c r="N391" s="47"/>
      <c r="O391" s="47"/>
      <c r="P391" s="47"/>
      <c r="Q391" s="47"/>
      <c r="R391" s="47"/>
      <c r="S391" s="47"/>
      <c r="T391" s="47"/>
      <c r="U391" s="59"/>
      <c r="V391" s="59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</row>
    <row r="392" spans="1:32" ht="15.75" customHeight="1">
      <c r="A392" s="47"/>
      <c r="B392" s="47"/>
      <c r="C392" s="59"/>
      <c r="D392" s="59"/>
      <c r="E392" s="59"/>
      <c r="F392" s="59"/>
      <c r="G392" s="59"/>
      <c r="H392" s="47"/>
      <c r="I392" s="59"/>
      <c r="J392" s="59"/>
      <c r="K392" s="59"/>
      <c r="L392" s="47"/>
      <c r="M392" s="47"/>
      <c r="N392" s="47"/>
      <c r="O392" s="47"/>
      <c r="P392" s="47"/>
      <c r="Q392" s="47"/>
      <c r="R392" s="47"/>
      <c r="S392" s="47"/>
      <c r="T392" s="47"/>
      <c r="U392" s="59"/>
      <c r="V392" s="59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</row>
    <row r="393" spans="1:32" ht="15.75" customHeight="1">
      <c r="A393" s="47"/>
      <c r="B393" s="47"/>
      <c r="C393" s="59"/>
      <c r="D393" s="59"/>
      <c r="E393" s="59"/>
      <c r="F393" s="59"/>
      <c r="G393" s="59"/>
      <c r="H393" s="47"/>
      <c r="I393" s="59"/>
      <c r="J393" s="59"/>
      <c r="K393" s="59"/>
      <c r="L393" s="47"/>
      <c r="M393" s="47"/>
      <c r="N393" s="47"/>
      <c r="O393" s="47"/>
      <c r="P393" s="47"/>
      <c r="Q393" s="47"/>
      <c r="R393" s="47"/>
      <c r="S393" s="47"/>
      <c r="T393" s="47"/>
      <c r="U393" s="59"/>
      <c r="V393" s="59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</row>
    <row r="394" spans="1:32" ht="15.75" customHeight="1">
      <c r="A394" s="47"/>
      <c r="B394" s="47"/>
      <c r="C394" s="59"/>
      <c r="D394" s="59"/>
      <c r="E394" s="59"/>
      <c r="F394" s="59"/>
      <c r="G394" s="59"/>
      <c r="H394" s="47"/>
      <c r="I394" s="59"/>
      <c r="J394" s="59"/>
      <c r="K394" s="59"/>
      <c r="L394" s="47"/>
      <c r="M394" s="47"/>
      <c r="N394" s="47"/>
      <c r="O394" s="47"/>
      <c r="P394" s="47"/>
      <c r="Q394" s="47"/>
      <c r="R394" s="47"/>
      <c r="S394" s="47"/>
      <c r="T394" s="47"/>
      <c r="U394" s="59"/>
      <c r="V394" s="59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</row>
    <row r="395" spans="1:32" ht="15.75" customHeight="1">
      <c r="A395" s="47"/>
      <c r="B395" s="47"/>
      <c r="C395" s="59"/>
      <c r="D395" s="59"/>
      <c r="E395" s="59"/>
      <c r="F395" s="59"/>
      <c r="G395" s="59"/>
      <c r="H395" s="47"/>
      <c r="I395" s="59"/>
      <c r="J395" s="59"/>
      <c r="K395" s="59"/>
      <c r="L395" s="47"/>
      <c r="M395" s="47"/>
      <c r="N395" s="47"/>
      <c r="O395" s="47"/>
      <c r="P395" s="47"/>
      <c r="Q395" s="47"/>
      <c r="R395" s="47"/>
      <c r="S395" s="47"/>
      <c r="T395" s="47"/>
      <c r="U395" s="59"/>
      <c r="V395" s="59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</row>
    <row r="396" spans="1:32" ht="15.75" customHeight="1">
      <c r="A396" s="47"/>
      <c r="B396" s="47"/>
      <c r="C396" s="59"/>
      <c r="D396" s="59"/>
      <c r="E396" s="59"/>
      <c r="F396" s="59"/>
      <c r="G396" s="59"/>
      <c r="H396" s="47"/>
      <c r="I396" s="59"/>
      <c r="J396" s="59"/>
      <c r="K396" s="59"/>
      <c r="L396" s="47"/>
      <c r="M396" s="47"/>
      <c r="N396" s="47"/>
      <c r="O396" s="47"/>
      <c r="P396" s="47"/>
      <c r="Q396" s="47"/>
      <c r="R396" s="47"/>
      <c r="S396" s="47"/>
      <c r="T396" s="47"/>
      <c r="U396" s="59"/>
      <c r="V396" s="59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</row>
    <row r="397" spans="1:32" ht="15.75" customHeight="1">
      <c r="A397" s="47"/>
      <c r="B397" s="47"/>
      <c r="C397" s="59"/>
      <c r="D397" s="59"/>
      <c r="E397" s="59"/>
      <c r="F397" s="59"/>
      <c r="G397" s="59"/>
      <c r="H397" s="47"/>
      <c r="I397" s="59"/>
      <c r="J397" s="59"/>
      <c r="K397" s="59"/>
      <c r="L397" s="47"/>
      <c r="M397" s="47"/>
      <c r="N397" s="47"/>
      <c r="O397" s="47"/>
      <c r="P397" s="47"/>
      <c r="Q397" s="47"/>
      <c r="R397" s="47"/>
      <c r="S397" s="47"/>
      <c r="T397" s="47"/>
      <c r="U397" s="59"/>
      <c r="V397" s="59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</row>
    <row r="398" spans="1:32" ht="15.75" customHeight="1">
      <c r="A398" s="47"/>
      <c r="B398" s="47"/>
      <c r="C398" s="59"/>
      <c r="D398" s="59"/>
      <c r="E398" s="59"/>
      <c r="F398" s="59"/>
      <c r="G398" s="59"/>
      <c r="H398" s="47"/>
      <c r="I398" s="59"/>
      <c r="J398" s="59"/>
      <c r="K398" s="59"/>
      <c r="L398" s="47"/>
      <c r="M398" s="47"/>
      <c r="N398" s="47"/>
      <c r="O398" s="47"/>
      <c r="P398" s="47"/>
      <c r="Q398" s="47"/>
      <c r="R398" s="47"/>
      <c r="S398" s="47"/>
      <c r="T398" s="47"/>
      <c r="U398" s="59"/>
      <c r="V398" s="59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</row>
    <row r="399" spans="1:32" ht="15.75" customHeight="1">
      <c r="A399" s="47"/>
      <c r="B399" s="47"/>
      <c r="C399" s="59"/>
      <c r="D399" s="59"/>
      <c r="E399" s="59"/>
      <c r="F399" s="59"/>
      <c r="G399" s="59"/>
      <c r="H399" s="47"/>
      <c r="I399" s="59"/>
      <c r="J399" s="59"/>
      <c r="K399" s="59"/>
      <c r="L399" s="47"/>
      <c r="M399" s="47"/>
      <c r="N399" s="47"/>
      <c r="O399" s="47"/>
      <c r="P399" s="47"/>
      <c r="Q399" s="47"/>
      <c r="R399" s="47"/>
      <c r="S399" s="47"/>
      <c r="T399" s="47"/>
      <c r="U399" s="59"/>
      <c r="V399" s="59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</row>
    <row r="400" spans="1:32" ht="15.75" customHeight="1">
      <c r="A400" s="47"/>
      <c r="B400" s="47"/>
      <c r="C400" s="59"/>
      <c r="D400" s="59"/>
      <c r="E400" s="59"/>
      <c r="F400" s="59"/>
      <c r="G400" s="59"/>
      <c r="H400" s="47"/>
      <c r="I400" s="59"/>
      <c r="J400" s="59"/>
      <c r="K400" s="59"/>
      <c r="L400" s="47"/>
      <c r="M400" s="47"/>
      <c r="N400" s="47"/>
      <c r="O400" s="47"/>
      <c r="P400" s="47"/>
      <c r="Q400" s="47"/>
      <c r="R400" s="47"/>
      <c r="S400" s="47"/>
      <c r="T400" s="47"/>
      <c r="U400" s="59"/>
      <c r="V400" s="59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</row>
    <row r="401" spans="1:32" ht="15.75" customHeight="1">
      <c r="A401" s="47"/>
      <c r="B401" s="47"/>
      <c r="C401" s="59"/>
      <c r="D401" s="59"/>
      <c r="E401" s="59"/>
      <c r="F401" s="59"/>
      <c r="G401" s="59"/>
      <c r="H401" s="47"/>
      <c r="I401" s="59"/>
      <c r="J401" s="59"/>
      <c r="K401" s="59"/>
      <c r="L401" s="47"/>
      <c r="M401" s="47"/>
      <c r="N401" s="47"/>
      <c r="O401" s="47"/>
      <c r="P401" s="47"/>
      <c r="Q401" s="47"/>
      <c r="R401" s="47"/>
      <c r="S401" s="47"/>
      <c r="T401" s="47"/>
      <c r="U401" s="59"/>
      <c r="V401" s="59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</row>
    <row r="402" spans="1:32" ht="15.75" customHeight="1">
      <c r="A402" s="47"/>
      <c r="B402" s="47"/>
      <c r="C402" s="59"/>
      <c r="D402" s="59"/>
      <c r="E402" s="59"/>
      <c r="F402" s="59"/>
      <c r="G402" s="59"/>
      <c r="H402" s="47"/>
      <c r="I402" s="59"/>
      <c r="J402" s="59"/>
      <c r="K402" s="59"/>
      <c r="L402" s="47"/>
      <c r="M402" s="47"/>
      <c r="N402" s="47"/>
      <c r="O402" s="47"/>
      <c r="P402" s="47"/>
      <c r="Q402" s="47"/>
      <c r="R402" s="47"/>
      <c r="S402" s="47"/>
      <c r="T402" s="47"/>
      <c r="U402" s="59"/>
      <c r="V402" s="59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</row>
    <row r="403" spans="1:32" ht="15.75" customHeight="1">
      <c r="A403" s="47"/>
      <c r="B403" s="47"/>
      <c r="C403" s="59"/>
      <c r="D403" s="59"/>
      <c r="E403" s="59"/>
      <c r="F403" s="59"/>
      <c r="G403" s="59"/>
      <c r="H403" s="47"/>
      <c r="I403" s="59"/>
      <c r="J403" s="59"/>
      <c r="K403" s="59"/>
      <c r="L403" s="47"/>
      <c r="M403" s="47"/>
      <c r="N403" s="47"/>
      <c r="O403" s="47"/>
      <c r="P403" s="47"/>
      <c r="Q403" s="47"/>
      <c r="R403" s="47"/>
      <c r="S403" s="47"/>
      <c r="T403" s="47"/>
      <c r="U403" s="59"/>
      <c r="V403" s="59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</row>
    <row r="404" spans="1:32" ht="15.75" customHeight="1">
      <c r="A404" s="47"/>
      <c r="B404" s="47"/>
      <c r="C404" s="59"/>
      <c r="D404" s="59"/>
      <c r="E404" s="59"/>
      <c r="F404" s="59"/>
      <c r="G404" s="59"/>
      <c r="H404" s="47"/>
      <c r="I404" s="59"/>
      <c r="J404" s="59"/>
      <c r="K404" s="59"/>
      <c r="L404" s="47"/>
      <c r="M404" s="47"/>
      <c r="N404" s="47"/>
      <c r="O404" s="47"/>
      <c r="P404" s="47"/>
      <c r="Q404" s="47"/>
      <c r="R404" s="47"/>
      <c r="S404" s="47"/>
      <c r="T404" s="47"/>
      <c r="U404" s="59"/>
      <c r="V404" s="59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</row>
    <row r="405" spans="1:32" ht="15.75" customHeight="1">
      <c r="A405" s="47"/>
      <c r="B405" s="47"/>
      <c r="C405" s="59"/>
      <c r="D405" s="59"/>
      <c r="E405" s="59"/>
      <c r="F405" s="59"/>
      <c r="G405" s="59"/>
      <c r="H405" s="47"/>
      <c r="I405" s="59"/>
      <c r="J405" s="59"/>
      <c r="K405" s="59"/>
      <c r="L405" s="47"/>
      <c r="M405" s="47"/>
      <c r="N405" s="47"/>
      <c r="O405" s="47"/>
      <c r="P405" s="47"/>
      <c r="Q405" s="47"/>
      <c r="R405" s="47"/>
      <c r="S405" s="47"/>
      <c r="T405" s="47"/>
      <c r="U405" s="59"/>
      <c r="V405" s="59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</row>
    <row r="406" spans="1:32" ht="15.75" customHeight="1">
      <c r="A406" s="47"/>
      <c r="B406" s="47"/>
      <c r="C406" s="59"/>
      <c r="D406" s="59"/>
      <c r="E406" s="59"/>
      <c r="F406" s="59"/>
      <c r="G406" s="59"/>
      <c r="H406" s="47"/>
      <c r="I406" s="59"/>
      <c r="J406" s="59"/>
      <c r="K406" s="59"/>
      <c r="L406" s="47"/>
      <c r="M406" s="47"/>
      <c r="N406" s="47"/>
      <c r="O406" s="47"/>
      <c r="P406" s="47"/>
      <c r="Q406" s="47"/>
      <c r="R406" s="47"/>
      <c r="S406" s="47"/>
      <c r="T406" s="47"/>
      <c r="U406" s="59"/>
      <c r="V406" s="59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</row>
    <row r="407" spans="1:32" ht="15.75" customHeight="1">
      <c r="A407" s="47"/>
      <c r="B407" s="47"/>
      <c r="C407" s="59"/>
      <c r="D407" s="59"/>
      <c r="E407" s="59"/>
      <c r="F407" s="59"/>
      <c r="G407" s="59"/>
      <c r="H407" s="47"/>
      <c r="I407" s="59"/>
      <c r="J407" s="59"/>
      <c r="K407" s="59"/>
      <c r="L407" s="47"/>
      <c r="M407" s="47"/>
      <c r="N407" s="47"/>
      <c r="O407" s="47"/>
      <c r="P407" s="47"/>
      <c r="Q407" s="47"/>
      <c r="R407" s="47"/>
      <c r="S407" s="47"/>
      <c r="T407" s="47"/>
      <c r="U407" s="59"/>
      <c r="V407" s="59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</row>
    <row r="408" spans="1:32" ht="15.75" customHeight="1">
      <c r="A408" s="47"/>
      <c r="B408" s="47"/>
      <c r="C408" s="59"/>
      <c r="D408" s="59"/>
      <c r="E408" s="59"/>
      <c r="F408" s="59"/>
      <c r="G408" s="59"/>
      <c r="H408" s="47"/>
      <c r="I408" s="59"/>
      <c r="J408" s="59"/>
      <c r="K408" s="59"/>
      <c r="L408" s="47"/>
      <c r="M408" s="47"/>
      <c r="N408" s="47"/>
      <c r="O408" s="47"/>
      <c r="P408" s="47"/>
      <c r="Q408" s="47"/>
      <c r="R408" s="47"/>
      <c r="S408" s="47"/>
      <c r="T408" s="47"/>
      <c r="U408" s="59"/>
      <c r="V408" s="59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</row>
    <row r="409" spans="1:32" ht="15.75" customHeight="1">
      <c r="A409" s="47"/>
      <c r="B409" s="47"/>
      <c r="C409" s="59"/>
      <c r="D409" s="59"/>
      <c r="E409" s="59"/>
      <c r="F409" s="59"/>
      <c r="G409" s="59"/>
      <c r="H409" s="47"/>
      <c r="I409" s="59"/>
      <c r="J409" s="59"/>
      <c r="K409" s="59"/>
      <c r="L409" s="47"/>
      <c r="M409" s="47"/>
      <c r="N409" s="47"/>
      <c r="O409" s="47"/>
      <c r="P409" s="47"/>
      <c r="Q409" s="47"/>
      <c r="R409" s="47"/>
      <c r="S409" s="47"/>
      <c r="T409" s="47"/>
      <c r="U409" s="59"/>
      <c r="V409" s="59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</row>
    <row r="410" spans="1:32" ht="15.75" customHeight="1">
      <c r="A410" s="47"/>
      <c r="B410" s="47"/>
      <c r="C410" s="59"/>
      <c r="D410" s="59"/>
      <c r="E410" s="59"/>
      <c r="F410" s="59"/>
      <c r="G410" s="59"/>
      <c r="H410" s="47"/>
      <c r="I410" s="59"/>
      <c r="J410" s="59"/>
      <c r="K410" s="59"/>
      <c r="L410" s="47"/>
      <c r="M410" s="47"/>
      <c r="N410" s="47"/>
      <c r="O410" s="47"/>
      <c r="P410" s="47"/>
      <c r="Q410" s="47"/>
      <c r="R410" s="47"/>
      <c r="S410" s="47"/>
      <c r="T410" s="47"/>
      <c r="U410" s="59"/>
      <c r="V410" s="59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</row>
    <row r="411" spans="1:32" ht="15.75" customHeight="1">
      <c r="A411" s="47"/>
      <c r="B411" s="47"/>
      <c r="C411" s="59"/>
      <c r="D411" s="59"/>
      <c r="E411" s="59"/>
      <c r="F411" s="59"/>
      <c r="G411" s="59"/>
      <c r="H411" s="47"/>
      <c r="I411" s="59"/>
      <c r="J411" s="59"/>
      <c r="K411" s="59"/>
      <c r="L411" s="47"/>
      <c r="M411" s="47"/>
      <c r="N411" s="47"/>
      <c r="O411" s="47"/>
      <c r="P411" s="47"/>
      <c r="Q411" s="47"/>
      <c r="R411" s="47"/>
      <c r="S411" s="47"/>
      <c r="T411" s="47"/>
      <c r="U411" s="59"/>
      <c r="V411" s="59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</row>
    <row r="412" spans="1:32" ht="15.75" customHeight="1">
      <c r="A412" s="47"/>
      <c r="B412" s="47"/>
      <c r="C412" s="59"/>
      <c r="D412" s="59"/>
      <c r="E412" s="59"/>
      <c r="F412" s="59"/>
      <c r="G412" s="59"/>
      <c r="H412" s="47"/>
      <c r="I412" s="59"/>
      <c r="J412" s="59"/>
      <c r="K412" s="59"/>
      <c r="L412" s="47"/>
      <c r="M412" s="47"/>
      <c r="N412" s="47"/>
      <c r="O412" s="47"/>
      <c r="P412" s="47"/>
      <c r="Q412" s="47"/>
      <c r="R412" s="47"/>
      <c r="S412" s="47"/>
      <c r="T412" s="47"/>
      <c r="U412" s="59"/>
      <c r="V412" s="59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</row>
    <row r="413" spans="1:32" ht="15.75" customHeight="1">
      <c r="A413" s="47"/>
      <c r="B413" s="47"/>
      <c r="C413" s="59"/>
      <c r="D413" s="59"/>
      <c r="E413" s="59"/>
      <c r="F413" s="59"/>
      <c r="G413" s="59"/>
      <c r="H413" s="47"/>
      <c r="I413" s="59"/>
      <c r="J413" s="59"/>
      <c r="K413" s="59"/>
      <c r="L413" s="47"/>
      <c r="M413" s="47"/>
      <c r="N413" s="47"/>
      <c r="O413" s="47"/>
      <c r="P413" s="47"/>
      <c r="Q413" s="47"/>
      <c r="R413" s="47"/>
      <c r="S413" s="47"/>
      <c r="T413" s="47"/>
      <c r="U413" s="59"/>
      <c r="V413" s="59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</row>
    <row r="414" spans="1:32" ht="15.75" customHeight="1">
      <c r="A414" s="47"/>
      <c r="B414" s="47"/>
      <c r="C414" s="59"/>
      <c r="D414" s="59"/>
      <c r="E414" s="59"/>
      <c r="F414" s="59"/>
      <c r="G414" s="59"/>
      <c r="H414" s="47"/>
      <c r="I414" s="59"/>
      <c r="J414" s="59"/>
      <c r="K414" s="59"/>
      <c r="L414" s="47"/>
      <c r="M414" s="47"/>
      <c r="N414" s="47"/>
      <c r="O414" s="47"/>
      <c r="P414" s="47"/>
      <c r="Q414" s="47"/>
      <c r="R414" s="47"/>
      <c r="S414" s="47"/>
      <c r="T414" s="47"/>
      <c r="U414" s="59"/>
      <c r="V414" s="59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</row>
    <row r="415" spans="1:32" ht="15.75" customHeight="1">
      <c r="A415" s="47"/>
      <c r="B415" s="47"/>
      <c r="C415" s="59"/>
      <c r="D415" s="59"/>
      <c r="E415" s="59"/>
      <c r="F415" s="59"/>
      <c r="G415" s="59"/>
      <c r="H415" s="47"/>
      <c r="I415" s="59"/>
      <c r="J415" s="59"/>
      <c r="K415" s="59"/>
      <c r="L415" s="47"/>
      <c r="M415" s="47"/>
      <c r="N415" s="47"/>
      <c r="O415" s="47"/>
      <c r="P415" s="47"/>
      <c r="Q415" s="47"/>
      <c r="R415" s="47"/>
      <c r="S415" s="47"/>
      <c r="T415" s="47"/>
      <c r="U415" s="59"/>
      <c r="V415" s="59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</row>
    <row r="416" spans="1:32" ht="15.75" customHeight="1">
      <c r="A416" s="47"/>
      <c r="B416" s="47"/>
      <c r="C416" s="59"/>
      <c r="D416" s="59"/>
      <c r="E416" s="59"/>
      <c r="F416" s="59"/>
      <c r="G416" s="59"/>
      <c r="H416" s="47"/>
      <c r="I416" s="59"/>
      <c r="J416" s="59"/>
      <c r="K416" s="59"/>
      <c r="L416" s="47"/>
      <c r="M416" s="47"/>
      <c r="N416" s="47"/>
      <c r="O416" s="47"/>
      <c r="P416" s="47"/>
      <c r="Q416" s="47"/>
      <c r="R416" s="47"/>
      <c r="S416" s="47"/>
      <c r="T416" s="47"/>
      <c r="U416" s="59"/>
      <c r="V416" s="59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</row>
    <row r="417" spans="1:32" ht="15.75" customHeight="1">
      <c r="A417" s="47"/>
      <c r="B417" s="47"/>
      <c r="C417" s="59"/>
      <c r="D417" s="59"/>
      <c r="E417" s="59"/>
      <c r="F417" s="59"/>
      <c r="G417" s="59"/>
      <c r="H417" s="47"/>
      <c r="I417" s="59"/>
      <c r="J417" s="59"/>
      <c r="K417" s="59"/>
      <c r="L417" s="47"/>
      <c r="M417" s="47"/>
      <c r="N417" s="47"/>
      <c r="O417" s="47"/>
      <c r="P417" s="47"/>
      <c r="Q417" s="47"/>
      <c r="R417" s="47"/>
      <c r="S417" s="47"/>
      <c r="T417" s="47"/>
      <c r="U417" s="59"/>
      <c r="V417" s="59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</row>
    <row r="418" spans="1:32" ht="15.75" customHeight="1">
      <c r="A418" s="47"/>
      <c r="B418" s="47"/>
      <c r="C418" s="59"/>
      <c r="D418" s="59"/>
      <c r="E418" s="59"/>
      <c r="F418" s="59"/>
      <c r="G418" s="59"/>
      <c r="H418" s="47"/>
      <c r="I418" s="59"/>
      <c r="J418" s="59"/>
      <c r="K418" s="59"/>
      <c r="L418" s="47"/>
      <c r="M418" s="47"/>
      <c r="N418" s="47"/>
      <c r="O418" s="47"/>
      <c r="P418" s="47"/>
      <c r="Q418" s="47"/>
      <c r="R418" s="47"/>
      <c r="S418" s="47"/>
      <c r="T418" s="47"/>
      <c r="U418" s="59"/>
      <c r="V418" s="59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</row>
    <row r="419" spans="1:32" ht="15.75" customHeight="1">
      <c r="A419" s="47"/>
      <c r="B419" s="47"/>
      <c r="C419" s="59"/>
      <c r="D419" s="59"/>
      <c r="E419" s="59"/>
      <c r="F419" s="59"/>
      <c r="G419" s="59"/>
      <c r="H419" s="47"/>
      <c r="I419" s="59"/>
      <c r="J419" s="59"/>
      <c r="K419" s="59"/>
      <c r="L419" s="47"/>
      <c r="M419" s="47"/>
      <c r="N419" s="47"/>
      <c r="O419" s="47"/>
      <c r="P419" s="47"/>
      <c r="Q419" s="47"/>
      <c r="R419" s="47"/>
      <c r="S419" s="47"/>
      <c r="T419" s="47"/>
      <c r="U419" s="59"/>
      <c r="V419" s="59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</row>
    <row r="420" spans="1:32" ht="15.75" customHeight="1">
      <c r="A420" s="47"/>
      <c r="B420" s="47"/>
      <c r="C420" s="59"/>
      <c r="D420" s="59"/>
      <c r="E420" s="59"/>
      <c r="F420" s="59"/>
      <c r="G420" s="59"/>
      <c r="H420" s="47"/>
      <c r="I420" s="59"/>
      <c r="J420" s="59"/>
      <c r="K420" s="59"/>
      <c r="L420" s="47"/>
      <c r="M420" s="47"/>
      <c r="N420" s="47"/>
      <c r="O420" s="47"/>
      <c r="P420" s="47"/>
      <c r="Q420" s="47"/>
      <c r="R420" s="47"/>
      <c r="S420" s="47"/>
      <c r="T420" s="47"/>
      <c r="U420" s="59"/>
      <c r="V420" s="59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</row>
    <row r="421" spans="1:32" ht="15.75" customHeight="1">
      <c r="A421" s="47"/>
      <c r="B421" s="47"/>
      <c r="C421" s="59"/>
      <c r="D421" s="59"/>
      <c r="E421" s="59"/>
      <c r="F421" s="59"/>
      <c r="G421" s="59"/>
      <c r="H421" s="47"/>
      <c r="I421" s="59"/>
      <c r="J421" s="59"/>
      <c r="K421" s="59"/>
      <c r="L421" s="47"/>
      <c r="M421" s="47"/>
      <c r="N421" s="47"/>
      <c r="O421" s="47"/>
      <c r="P421" s="47"/>
      <c r="Q421" s="47"/>
      <c r="R421" s="47"/>
      <c r="S421" s="47"/>
      <c r="T421" s="47"/>
      <c r="U421" s="59"/>
      <c r="V421" s="59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</row>
    <row r="422" spans="1:32" ht="15.75" customHeight="1">
      <c r="A422" s="47"/>
      <c r="B422" s="47"/>
      <c r="C422" s="59"/>
      <c r="D422" s="59"/>
      <c r="E422" s="59"/>
      <c r="F422" s="59"/>
      <c r="G422" s="59"/>
      <c r="H422" s="47"/>
      <c r="I422" s="59"/>
      <c r="J422" s="59"/>
      <c r="K422" s="59"/>
      <c r="L422" s="47"/>
      <c r="M422" s="47"/>
      <c r="N422" s="47"/>
      <c r="O422" s="47"/>
      <c r="P422" s="47"/>
      <c r="Q422" s="47"/>
      <c r="R422" s="47"/>
      <c r="S422" s="47"/>
      <c r="T422" s="47"/>
      <c r="U422" s="59"/>
      <c r="V422" s="59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</row>
    <row r="423" spans="1:32" ht="15.75" customHeight="1">
      <c r="A423" s="47"/>
      <c r="B423" s="47"/>
      <c r="C423" s="59"/>
      <c r="D423" s="59"/>
      <c r="E423" s="59"/>
      <c r="F423" s="59"/>
      <c r="G423" s="59"/>
      <c r="H423" s="47"/>
      <c r="I423" s="59"/>
      <c r="J423" s="59"/>
      <c r="K423" s="59"/>
      <c r="L423" s="47"/>
      <c r="M423" s="47"/>
      <c r="N423" s="47"/>
      <c r="O423" s="47"/>
      <c r="P423" s="47"/>
      <c r="Q423" s="47"/>
      <c r="R423" s="47"/>
      <c r="S423" s="47"/>
      <c r="T423" s="47"/>
      <c r="U423" s="59"/>
      <c r="V423" s="59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</row>
    <row r="424" spans="1:32" ht="15.75" customHeight="1">
      <c r="A424" s="47"/>
      <c r="B424" s="47"/>
      <c r="C424" s="59"/>
      <c r="D424" s="59"/>
      <c r="E424" s="59"/>
      <c r="F424" s="59"/>
      <c r="G424" s="59"/>
      <c r="H424" s="47"/>
      <c r="I424" s="59"/>
      <c r="J424" s="59"/>
      <c r="K424" s="59"/>
      <c r="L424" s="47"/>
      <c r="M424" s="47"/>
      <c r="N424" s="47"/>
      <c r="O424" s="47"/>
      <c r="P424" s="47"/>
      <c r="Q424" s="47"/>
      <c r="R424" s="47"/>
      <c r="S424" s="47"/>
      <c r="T424" s="47"/>
      <c r="U424" s="59"/>
      <c r="V424" s="59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</row>
    <row r="425" spans="1:32" ht="15.75" customHeight="1">
      <c r="A425" s="47"/>
      <c r="B425" s="47"/>
      <c r="C425" s="59"/>
      <c r="D425" s="59"/>
      <c r="E425" s="59"/>
      <c r="F425" s="59"/>
      <c r="G425" s="59"/>
      <c r="H425" s="47"/>
      <c r="I425" s="59"/>
      <c r="J425" s="59"/>
      <c r="K425" s="59"/>
      <c r="L425" s="47"/>
      <c r="M425" s="47"/>
      <c r="N425" s="47"/>
      <c r="O425" s="47"/>
      <c r="P425" s="47"/>
      <c r="Q425" s="47"/>
      <c r="R425" s="47"/>
      <c r="S425" s="47"/>
      <c r="T425" s="47"/>
      <c r="U425" s="59"/>
      <c r="V425" s="59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</row>
    <row r="426" spans="1:32" ht="15.75" customHeight="1">
      <c r="A426" s="47"/>
      <c r="B426" s="47"/>
      <c r="C426" s="47"/>
      <c r="D426" s="47"/>
      <c r="E426" s="59"/>
      <c r="F426" s="59"/>
      <c r="G426" s="59"/>
      <c r="H426" s="47"/>
      <c r="I426" s="59"/>
      <c r="J426" s="59"/>
      <c r="K426" s="59"/>
      <c r="L426" s="47"/>
      <c r="M426" s="47"/>
      <c r="N426" s="47"/>
      <c r="O426" s="47"/>
      <c r="P426" s="47"/>
      <c r="Q426" s="47"/>
      <c r="R426" s="47"/>
      <c r="S426" s="47"/>
      <c r="T426" s="47"/>
      <c r="U426" s="59"/>
      <c r="V426" s="59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</row>
    <row r="427" spans="1:32" ht="15.75" customHeight="1">
      <c r="A427" s="47"/>
      <c r="B427" s="47"/>
      <c r="C427" s="47"/>
      <c r="D427" s="47"/>
      <c r="E427" s="59"/>
      <c r="F427" s="59"/>
      <c r="G427" s="59"/>
      <c r="H427" s="47"/>
      <c r="I427" s="59"/>
      <c r="J427" s="59"/>
      <c r="K427" s="59"/>
      <c r="L427" s="47"/>
      <c r="M427" s="47"/>
      <c r="N427" s="47"/>
      <c r="O427" s="47"/>
      <c r="P427" s="47"/>
      <c r="Q427" s="47"/>
      <c r="R427" s="47"/>
      <c r="S427" s="47"/>
      <c r="T427" s="47"/>
      <c r="U427" s="59"/>
      <c r="V427" s="59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</row>
    <row r="428" spans="1:32" ht="15.75" customHeight="1">
      <c r="A428" s="47"/>
      <c r="B428" s="47"/>
      <c r="C428" s="47"/>
      <c r="D428" s="47"/>
      <c r="E428" s="59"/>
      <c r="F428" s="59"/>
      <c r="G428" s="59"/>
      <c r="H428" s="47"/>
      <c r="I428" s="59"/>
      <c r="J428" s="59"/>
      <c r="K428" s="59"/>
      <c r="L428" s="47"/>
      <c r="M428" s="47"/>
      <c r="N428" s="47"/>
      <c r="O428" s="47"/>
      <c r="P428" s="47"/>
      <c r="Q428" s="47"/>
      <c r="R428" s="47"/>
      <c r="S428" s="47"/>
      <c r="T428" s="47"/>
      <c r="U428" s="59"/>
      <c r="V428" s="59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</row>
    <row r="429" spans="1:32" ht="15.75" customHeight="1">
      <c r="A429" s="47"/>
      <c r="B429" s="47"/>
      <c r="C429" s="47"/>
      <c r="D429" s="47"/>
      <c r="E429" s="59"/>
      <c r="F429" s="59"/>
      <c r="G429" s="59"/>
      <c r="H429" s="47"/>
      <c r="I429" s="59"/>
      <c r="J429" s="59"/>
      <c r="K429" s="59"/>
      <c r="L429" s="47"/>
      <c r="M429" s="47"/>
      <c r="N429" s="47"/>
      <c r="O429" s="47"/>
      <c r="P429" s="47"/>
      <c r="Q429" s="47"/>
      <c r="R429" s="47"/>
      <c r="S429" s="47"/>
      <c r="T429" s="47"/>
      <c r="U429" s="59"/>
      <c r="V429" s="59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</row>
    <row r="430" spans="1:32" ht="15.75" customHeight="1">
      <c r="A430" s="47"/>
      <c r="B430" s="47"/>
      <c r="C430" s="47"/>
      <c r="D430" s="47"/>
      <c r="E430" s="59"/>
      <c r="F430" s="59"/>
      <c r="G430" s="59"/>
      <c r="H430" s="47"/>
      <c r="I430" s="59"/>
      <c r="J430" s="59"/>
      <c r="K430" s="59"/>
      <c r="L430" s="47"/>
      <c r="M430" s="47"/>
      <c r="N430" s="47"/>
      <c r="O430" s="47"/>
      <c r="P430" s="47"/>
      <c r="Q430" s="47"/>
      <c r="R430" s="47"/>
      <c r="S430" s="47"/>
      <c r="T430" s="47"/>
      <c r="U430" s="59"/>
      <c r="V430" s="59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</row>
    <row r="431" spans="1:32" ht="15.75" customHeight="1">
      <c r="A431" s="47"/>
      <c r="B431" s="47"/>
      <c r="C431" s="47"/>
      <c r="D431" s="47"/>
      <c r="E431" s="59"/>
      <c r="F431" s="59"/>
      <c r="G431" s="59"/>
      <c r="H431" s="47"/>
      <c r="I431" s="59"/>
      <c r="J431" s="59"/>
      <c r="K431" s="59"/>
      <c r="L431" s="47"/>
      <c r="M431" s="47"/>
      <c r="N431" s="47"/>
      <c r="O431" s="47"/>
      <c r="P431" s="47"/>
      <c r="Q431" s="47"/>
      <c r="R431" s="47"/>
      <c r="S431" s="47"/>
      <c r="T431" s="47"/>
      <c r="U431" s="59"/>
      <c r="V431" s="59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</row>
    <row r="432" spans="1:32" ht="15.75" customHeight="1">
      <c r="A432" s="47"/>
      <c r="B432" s="47"/>
      <c r="C432" s="47"/>
      <c r="D432" s="47"/>
      <c r="E432" s="59"/>
      <c r="F432" s="59"/>
      <c r="G432" s="59"/>
      <c r="H432" s="47"/>
      <c r="I432" s="59"/>
      <c r="J432" s="59"/>
      <c r="K432" s="59"/>
      <c r="L432" s="47"/>
      <c r="M432" s="47"/>
      <c r="N432" s="47"/>
      <c r="O432" s="47"/>
      <c r="P432" s="47"/>
      <c r="Q432" s="47"/>
      <c r="R432" s="47"/>
      <c r="S432" s="47"/>
      <c r="T432" s="47"/>
      <c r="U432" s="59"/>
      <c r="V432" s="59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</row>
    <row r="433" spans="1:32" ht="15.75" customHeight="1">
      <c r="A433" s="47"/>
      <c r="B433" s="47"/>
      <c r="C433" s="47"/>
      <c r="D433" s="47"/>
      <c r="E433" s="59"/>
      <c r="F433" s="59"/>
      <c r="G433" s="59"/>
      <c r="H433" s="47"/>
      <c r="I433" s="59"/>
      <c r="J433" s="59"/>
      <c r="K433" s="59"/>
      <c r="L433" s="47"/>
      <c r="M433" s="47"/>
      <c r="N433" s="47"/>
      <c r="O433" s="47"/>
      <c r="P433" s="47"/>
      <c r="Q433" s="47"/>
      <c r="R433" s="47"/>
      <c r="S433" s="47"/>
      <c r="T433" s="47"/>
      <c r="U433" s="59"/>
      <c r="V433" s="59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</row>
    <row r="434" spans="1:32" ht="15.75" customHeight="1">
      <c r="A434" s="47"/>
      <c r="B434" s="47"/>
      <c r="C434" s="47"/>
      <c r="D434" s="47"/>
      <c r="E434" s="59"/>
      <c r="F434" s="59"/>
      <c r="G434" s="59"/>
      <c r="H434" s="47"/>
      <c r="I434" s="59"/>
      <c r="J434" s="59"/>
      <c r="K434" s="59"/>
      <c r="L434" s="47"/>
      <c r="M434" s="47"/>
      <c r="N434" s="47"/>
      <c r="O434" s="47"/>
      <c r="P434" s="47"/>
      <c r="Q434" s="47"/>
      <c r="R434" s="47"/>
      <c r="S434" s="47"/>
      <c r="T434" s="47"/>
      <c r="U434" s="59"/>
      <c r="V434" s="59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</row>
    <row r="435" spans="1:32" ht="15.75" customHeight="1">
      <c r="A435" s="47"/>
      <c r="B435" s="47"/>
      <c r="C435" s="47"/>
      <c r="D435" s="47"/>
      <c r="E435" s="47"/>
      <c r="F435" s="47"/>
      <c r="G435" s="47"/>
      <c r="H435" s="47"/>
      <c r="I435" s="59"/>
      <c r="J435" s="59"/>
      <c r="K435" s="59"/>
      <c r="L435" s="47"/>
      <c r="M435" s="47"/>
      <c r="N435" s="47"/>
      <c r="O435" s="47"/>
      <c r="P435" s="47"/>
      <c r="Q435" s="47"/>
      <c r="R435" s="47"/>
      <c r="S435" s="47"/>
      <c r="T435" s="47"/>
      <c r="U435" s="59"/>
      <c r="V435" s="59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</row>
    <row r="436" spans="1:32" ht="15.75" customHeight="1">
      <c r="A436" s="47"/>
      <c r="B436" s="47"/>
      <c r="C436" s="47"/>
      <c r="D436" s="47"/>
      <c r="E436" s="47"/>
      <c r="F436" s="47"/>
      <c r="G436" s="47"/>
      <c r="H436" s="47"/>
      <c r="I436" s="59"/>
      <c r="J436" s="59"/>
      <c r="K436" s="59"/>
      <c r="L436" s="47"/>
      <c r="M436" s="47"/>
      <c r="N436" s="47"/>
      <c r="O436" s="47"/>
      <c r="P436" s="47"/>
      <c r="Q436" s="47"/>
      <c r="R436" s="47"/>
      <c r="S436" s="47"/>
      <c r="T436" s="47"/>
      <c r="U436" s="59"/>
      <c r="V436" s="59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</row>
    <row r="437" spans="1:32" ht="15.75" customHeight="1">
      <c r="A437" s="47"/>
      <c r="B437" s="47"/>
      <c r="C437" s="47"/>
      <c r="D437" s="47"/>
      <c r="E437" s="47"/>
      <c r="F437" s="47"/>
      <c r="G437" s="47"/>
      <c r="H437" s="47"/>
      <c r="I437" s="59"/>
      <c r="J437" s="59"/>
      <c r="K437" s="59"/>
      <c r="L437" s="47"/>
      <c r="M437" s="47"/>
      <c r="N437" s="47"/>
      <c r="O437" s="47"/>
      <c r="P437" s="47"/>
      <c r="Q437" s="47"/>
      <c r="R437" s="47"/>
      <c r="S437" s="47"/>
      <c r="T437" s="47"/>
      <c r="U437" s="59"/>
      <c r="V437" s="59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</row>
    <row r="438" spans="1:32" ht="15.75" customHeight="1">
      <c r="A438" s="47"/>
      <c r="B438" s="47"/>
      <c r="C438" s="47"/>
      <c r="D438" s="47"/>
      <c r="E438" s="47"/>
      <c r="F438" s="47"/>
      <c r="G438" s="47"/>
      <c r="H438" s="47"/>
      <c r="I438" s="59"/>
      <c r="J438" s="59"/>
      <c r="K438" s="59"/>
      <c r="L438" s="47"/>
      <c r="M438" s="47"/>
      <c r="N438" s="47"/>
      <c r="O438" s="47"/>
      <c r="P438" s="47"/>
      <c r="Q438" s="47"/>
      <c r="R438" s="47"/>
      <c r="S438" s="47"/>
      <c r="T438" s="47"/>
      <c r="U438" s="59"/>
      <c r="V438" s="59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</row>
    <row r="439" spans="1:32" ht="15.75" customHeight="1">
      <c r="A439" s="47"/>
      <c r="B439" s="47"/>
      <c r="C439" s="47"/>
      <c r="D439" s="47"/>
      <c r="E439" s="47"/>
      <c r="F439" s="47"/>
      <c r="G439" s="47"/>
      <c r="H439" s="47"/>
      <c r="I439" s="59"/>
      <c r="J439" s="59"/>
      <c r="K439" s="59"/>
      <c r="L439" s="47"/>
      <c r="M439" s="47"/>
      <c r="N439" s="47"/>
      <c r="O439" s="47"/>
      <c r="P439" s="47"/>
      <c r="Q439" s="47"/>
      <c r="R439" s="47"/>
      <c r="S439" s="47"/>
      <c r="T439" s="47"/>
      <c r="U439" s="59"/>
      <c r="V439" s="59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</row>
    <row r="440" spans="1:32" ht="15.75" customHeight="1">
      <c r="A440" s="47"/>
      <c r="B440" s="47"/>
      <c r="C440" s="47"/>
      <c r="D440" s="47"/>
      <c r="E440" s="47"/>
      <c r="F440" s="47"/>
      <c r="G440" s="47"/>
      <c r="H440" s="47"/>
      <c r="I440" s="59"/>
      <c r="J440" s="59"/>
      <c r="K440" s="59"/>
      <c r="L440" s="47"/>
      <c r="M440" s="47"/>
      <c r="N440" s="47"/>
      <c r="O440" s="47"/>
      <c r="P440" s="47"/>
      <c r="Q440" s="47"/>
      <c r="R440" s="47"/>
      <c r="S440" s="47"/>
      <c r="T440" s="47"/>
      <c r="U440" s="59"/>
      <c r="V440" s="59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</row>
    <row r="441" spans="1:32" ht="15.75" customHeight="1">
      <c r="A441" s="47"/>
      <c r="B441" s="47"/>
      <c r="C441" s="47"/>
      <c r="D441" s="47"/>
      <c r="E441" s="47"/>
      <c r="F441" s="47"/>
      <c r="G441" s="47"/>
      <c r="H441" s="47"/>
      <c r="I441" s="59"/>
      <c r="J441" s="59"/>
      <c r="K441" s="59"/>
      <c r="L441" s="47"/>
      <c r="M441" s="47"/>
      <c r="N441" s="47"/>
      <c r="O441" s="47"/>
      <c r="P441" s="47"/>
      <c r="Q441" s="47"/>
      <c r="R441" s="47"/>
      <c r="S441" s="47"/>
      <c r="T441" s="47"/>
      <c r="U441" s="59"/>
      <c r="V441" s="59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</row>
    <row r="442" spans="1:32" ht="15.75" customHeight="1">
      <c r="A442" s="47"/>
      <c r="B442" s="47"/>
      <c r="C442" s="47"/>
      <c r="D442" s="47"/>
      <c r="E442" s="47"/>
      <c r="F442" s="47"/>
      <c r="G442" s="47"/>
      <c r="H442" s="47"/>
      <c r="I442" s="59"/>
      <c r="J442" s="59"/>
      <c r="K442" s="59"/>
      <c r="L442" s="47"/>
      <c r="M442" s="47"/>
      <c r="N442" s="47"/>
      <c r="O442" s="47"/>
      <c r="P442" s="47"/>
      <c r="Q442" s="47"/>
      <c r="R442" s="47"/>
      <c r="S442" s="47"/>
      <c r="T442" s="47"/>
      <c r="U442" s="59"/>
      <c r="V442" s="59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</row>
    <row r="443" spans="1:32" ht="15.75" customHeight="1">
      <c r="A443" s="47"/>
      <c r="B443" s="47"/>
      <c r="C443" s="47"/>
      <c r="D443" s="47"/>
      <c r="E443" s="47"/>
      <c r="F443" s="47"/>
      <c r="G443" s="47"/>
      <c r="H443" s="47"/>
      <c r="I443" s="59"/>
      <c r="J443" s="59"/>
      <c r="K443" s="59"/>
      <c r="L443" s="47"/>
      <c r="M443" s="47"/>
      <c r="N443" s="47"/>
      <c r="O443" s="47"/>
      <c r="P443" s="47"/>
      <c r="Q443" s="47"/>
      <c r="R443" s="47"/>
      <c r="S443" s="47"/>
      <c r="T443" s="47"/>
      <c r="U443" s="59"/>
      <c r="V443" s="59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</row>
    <row r="444" spans="1:32" ht="15.75" customHeight="1">
      <c r="A444" s="47"/>
      <c r="B444" s="47"/>
      <c r="C444" s="47"/>
      <c r="D444" s="47"/>
      <c r="E444" s="47"/>
      <c r="F444" s="47"/>
      <c r="G444" s="47"/>
      <c r="H444" s="47"/>
      <c r="I444" s="59"/>
      <c r="J444" s="59"/>
      <c r="K444" s="59"/>
      <c r="L444" s="47"/>
      <c r="M444" s="47"/>
      <c r="N444" s="47"/>
      <c r="O444" s="47"/>
      <c r="P444" s="47"/>
      <c r="Q444" s="47"/>
      <c r="R444" s="47"/>
      <c r="S444" s="47"/>
      <c r="T444" s="47"/>
      <c r="U444" s="59"/>
      <c r="V444" s="59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</row>
    <row r="445" spans="1:32" ht="15.75" customHeight="1">
      <c r="A445" s="47"/>
      <c r="B445" s="47"/>
      <c r="C445" s="47"/>
      <c r="D445" s="47"/>
      <c r="E445" s="47"/>
      <c r="F445" s="47"/>
      <c r="G445" s="47"/>
      <c r="H445" s="47"/>
      <c r="I445" s="59"/>
      <c r="J445" s="59"/>
      <c r="K445" s="59"/>
      <c r="L445" s="47"/>
      <c r="M445" s="47"/>
      <c r="N445" s="47"/>
      <c r="O445" s="47"/>
      <c r="P445" s="47"/>
      <c r="Q445" s="47"/>
      <c r="R445" s="47"/>
      <c r="S445" s="47"/>
      <c r="T445" s="47"/>
      <c r="U445" s="59"/>
      <c r="V445" s="59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</row>
    <row r="446" spans="1:32" ht="15.75" customHeight="1">
      <c r="A446" s="47"/>
      <c r="B446" s="47"/>
      <c r="C446" s="47"/>
      <c r="D446" s="47"/>
      <c r="E446" s="47"/>
      <c r="F446" s="47"/>
      <c r="G446" s="47"/>
      <c r="H446" s="47"/>
      <c r="I446" s="59"/>
      <c r="J446" s="59"/>
      <c r="K446" s="59"/>
      <c r="L446" s="47"/>
      <c r="M446" s="47"/>
      <c r="N446" s="47"/>
      <c r="O446" s="47"/>
      <c r="P446" s="47"/>
      <c r="Q446" s="47"/>
      <c r="R446" s="47"/>
      <c r="S446" s="47"/>
      <c r="T446" s="47"/>
      <c r="U446" s="59"/>
      <c r="V446" s="59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</row>
    <row r="447" spans="1:32" ht="15.75" customHeight="1">
      <c r="A447" s="47"/>
      <c r="B447" s="47"/>
      <c r="C447" s="47"/>
      <c r="D447" s="47"/>
      <c r="E447" s="47"/>
      <c r="F447" s="47"/>
      <c r="G447" s="47"/>
      <c r="H447" s="47"/>
      <c r="I447" s="59"/>
      <c r="J447" s="59"/>
      <c r="K447" s="59"/>
      <c r="L447" s="47"/>
      <c r="M447" s="47"/>
      <c r="N447" s="47"/>
      <c r="O447" s="47"/>
      <c r="P447" s="47"/>
      <c r="Q447" s="47"/>
      <c r="R447" s="47"/>
      <c r="S447" s="47"/>
      <c r="T447" s="47"/>
      <c r="U447" s="59"/>
      <c r="V447" s="59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</row>
    <row r="448" spans="1:32" ht="15.75" customHeight="1">
      <c r="A448" s="47"/>
      <c r="B448" s="47"/>
      <c r="C448" s="47"/>
      <c r="D448" s="47"/>
      <c r="E448" s="47"/>
      <c r="F448" s="47"/>
      <c r="G448" s="47"/>
      <c r="H448" s="47"/>
      <c r="I448" s="59"/>
      <c r="J448" s="59"/>
      <c r="K448" s="59"/>
      <c r="L448" s="47"/>
      <c r="M448" s="47"/>
      <c r="N448" s="47"/>
      <c r="O448" s="47"/>
      <c r="P448" s="47"/>
      <c r="Q448" s="47"/>
      <c r="R448" s="47"/>
      <c r="S448" s="47"/>
      <c r="T448" s="47"/>
      <c r="U448" s="59"/>
      <c r="V448" s="59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</row>
    <row r="449" spans="1:32" ht="15.75" customHeight="1">
      <c r="A449" s="47"/>
      <c r="B449" s="47"/>
      <c r="C449" s="47"/>
      <c r="D449" s="47"/>
      <c r="E449" s="47"/>
      <c r="F449" s="47"/>
      <c r="G449" s="47"/>
      <c r="H449" s="47"/>
      <c r="I449" s="59"/>
      <c r="J449" s="59"/>
      <c r="K449" s="59"/>
      <c r="L449" s="47"/>
      <c r="M449" s="47"/>
      <c r="N449" s="47"/>
      <c r="O449" s="47"/>
      <c r="P449" s="47"/>
      <c r="Q449" s="47"/>
      <c r="R449" s="47"/>
      <c r="S449" s="47"/>
      <c r="T449" s="47"/>
      <c r="U449" s="59"/>
      <c r="V449" s="59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</row>
    <row r="450" spans="1:32" ht="15.75" customHeight="1">
      <c r="A450" s="47"/>
      <c r="B450" s="47"/>
      <c r="C450" s="47"/>
      <c r="D450" s="47"/>
      <c r="E450" s="47"/>
      <c r="F450" s="47"/>
      <c r="G450" s="47"/>
      <c r="H450" s="47"/>
      <c r="I450" s="59"/>
      <c r="J450" s="59"/>
      <c r="K450" s="59"/>
      <c r="L450" s="47"/>
      <c r="M450" s="47"/>
      <c r="N450" s="47"/>
      <c r="O450" s="47"/>
      <c r="P450" s="47"/>
      <c r="Q450" s="47"/>
      <c r="R450" s="47"/>
      <c r="S450" s="47"/>
      <c r="T450" s="47"/>
      <c r="U450" s="59"/>
      <c r="V450" s="59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</row>
    <row r="451" spans="1:32" ht="15.75" customHeight="1">
      <c r="A451" s="47"/>
      <c r="B451" s="47"/>
      <c r="C451" s="47"/>
      <c r="D451" s="47"/>
      <c r="E451" s="47"/>
      <c r="F451" s="47"/>
      <c r="G451" s="47"/>
      <c r="H451" s="47"/>
      <c r="I451" s="59"/>
      <c r="J451" s="59"/>
      <c r="K451" s="59"/>
      <c r="L451" s="47"/>
      <c r="M451" s="47"/>
      <c r="N451" s="47"/>
      <c r="O451" s="47"/>
      <c r="P451" s="47"/>
      <c r="Q451" s="47"/>
      <c r="R451" s="47"/>
      <c r="S451" s="47"/>
      <c r="T451" s="47"/>
      <c r="U451" s="59"/>
      <c r="V451" s="59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</row>
    <row r="452" spans="1:32" ht="15.75" customHeight="1">
      <c r="A452" s="47"/>
      <c r="B452" s="47"/>
      <c r="C452" s="47"/>
      <c r="D452" s="47"/>
      <c r="E452" s="47"/>
      <c r="F452" s="47"/>
      <c r="G452" s="47"/>
      <c r="H452" s="47"/>
      <c r="I452" s="59"/>
      <c r="J452" s="59"/>
      <c r="K452" s="59"/>
      <c r="L452" s="47"/>
      <c r="M452" s="47"/>
      <c r="N452" s="47"/>
      <c r="O452" s="47"/>
      <c r="P452" s="47"/>
      <c r="Q452" s="47"/>
      <c r="R452" s="47"/>
      <c r="S452" s="47"/>
      <c r="T452" s="47"/>
      <c r="U452" s="59"/>
      <c r="V452" s="59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</row>
    <row r="453" spans="1:32" ht="15.75" customHeight="1">
      <c r="A453" s="47"/>
      <c r="B453" s="47"/>
      <c r="C453" s="47"/>
      <c r="D453" s="47"/>
      <c r="E453" s="47"/>
      <c r="F453" s="47"/>
      <c r="G453" s="47"/>
      <c r="H453" s="47"/>
      <c r="I453" s="59"/>
      <c r="J453" s="59"/>
      <c r="K453" s="59"/>
      <c r="L453" s="47"/>
      <c r="M453" s="47"/>
      <c r="N453" s="47"/>
      <c r="O453" s="47"/>
      <c r="P453" s="47"/>
      <c r="Q453" s="47"/>
      <c r="R453" s="47"/>
      <c r="S453" s="47"/>
      <c r="T453" s="47"/>
      <c r="U453" s="59"/>
      <c r="V453" s="59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</row>
    <row r="454" spans="1:32" ht="15.75" customHeight="1">
      <c r="A454" s="47"/>
      <c r="B454" s="47"/>
      <c r="C454" s="47"/>
      <c r="D454" s="47"/>
      <c r="E454" s="47"/>
      <c r="F454" s="47"/>
      <c r="G454" s="47"/>
      <c r="H454" s="47"/>
      <c r="I454" s="59"/>
      <c r="J454" s="59"/>
      <c r="K454" s="59"/>
      <c r="L454" s="47"/>
      <c r="M454" s="47"/>
      <c r="N454" s="47"/>
      <c r="O454" s="47"/>
      <c r="P454" s="47"/>
      <c r="Q454" s="47"/>
      <c r="R454" s="47"/>
      <c r="S454" s="47"/>
      <c r="T454" s="47"/>
      <c r="U454" s="59"/>
      <c r="V454" s="59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</row>
    <row r="455" spans="1:32" ht="15.75" customHeight="1">
      <c r="A455" s="47"/>
      <c r="B455" s="47"/>
      <c r="C455" s="47"/>
      <c r="D455" s="47"/>
      <c r="E455" s="47"/>
      <c r="F455" s="47"/>
      <c r="G455" s="47"/>
      <c r="H455" s="47"/>
      <c r="I455" s="59"/>
      <c r="J455" s="59"/>
      <c r="K455" s="59"/>
      <c r="L455" s="47"/>
      <c r="M455" s="47"/>
      <c r="N455" s="47"/>
      <c r="O455" s="47"/>
      <c r="P455" s="47"/>
      <c r="Q455" s="47"/>
      <c r="R455" s="47"/>
      <c r="S455" s="47"/>
      <c r="T455" s="47"/>
      <c r="U455" s="59"/>
      <c r="V455" s="59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</row>
    <row r="456" spans="1:32" ht="15.75" customHeight="1">
      <c r="A456" s="47"/>
      <c r="B456" s="47"/>
      <c r="C456" s="47"/>
      <c r="D456" s="47"/>
      <c r="E456" s="47"/>
      <c r="F456" s="47"/>
      <c r="G456" s="47"/>
      <c r="H456" s="47"/>
      <c r="I456" s="59"/>
      <c r="J456" s="59"/>
      <c r="K456" s="59"/>
      <c r="L456" s="47"/>
      <c r="M456" s="47"/>
      <c r="N456" s="47"/>
      <c r="O456" s="47"/>
      <c r="P456" s="47"/>
      <c r="Q456" s="47"/>
      <c r="R456" s="47"/>
      <c r="S456" s="47"/>
      <c r="T456" s="47"/>
      <c r="U456" s="59"/>
      <c r="V456" s="59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</row>
    <row r="457" spans="1:32" ht="15.75" customHeight="1">
      <c r="A457" s="47"/>
      <c r="B457" s="47"/>
      <c r="C457" s="47"/>
      <c r="D457" s="47"/>
      <c r="E457" s="47"/>
      <c r="F457" s="47"/>
      <c r="G457" s="47"/>
      <c r="H457" s="47"/>
      <c r="I457" s="59"/>
      <c r="J457" s="59"/>
      <c r="K457" s="59"/>
      <c r="L457" s="47"/>
      <c r="M457" s="47"/>
      <c r="N457" s="47"/>
      <c r="O457" s="47"/>
      <c r="P457" s="47"/>
      <c r="Q457" s="47"/>
      <c r="R457" s="47"/>
      <c r="S457" s="47"/>
      <c r="T457" s="47"/>
      <c r="U457" s="59"/>
      <c r="V457" s="59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</row>
    <row r="458" spans="1:32" ht="15.75" customHeight="1">
      <c r="A458" s="47"/>
      <c r="B458" s="47"/>
      <c r="C458" s="47"/>
      <c r="D458" s="47"/>
      <c r="E458" s="47"/>
      <c r="F458" s="47"/>
      <c r="G458" s="47"/>
      <c r="H458" s="47"/>
      <c r="I458" s="59"/>
      <c r="J458" s="59"/>
      <c r="K458" s="59"/>
      <c r="L458" s="47"/>
      <c r="M458" s="47"/>
      <c r="N458" s="47"/>
      <c r="O458" s="47"/>
      <c r="P458" s="47"/>
      <c r="Q458" s="47"/>
      <c r="R458" s="47"/>
      <c r="S458" s="47"/>
      <c r="T458" s="47"/>
      <c r="U458" s="59"/>
      <c r="V458" s="59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</row>
    <row r="459" spans="1:32" ht="15.75" customHeight="1">
      <c r="A459" s="47"/>
      <c r="B459" s="47"/>
      <c r="C459" s="47"/>
      <c r="D459" s="47"/>
      <c r="E459" s="47"/>
      <c r="F459" s="47"/>
      <c r="G459" s="47"/>
      <c r="H459" s="47"/>
      <c r="I459" s="59"/>
      <c r="J459" s="59"/>
      <c r="K459" s="59"/>
      <c r="L459" s="47"/>
      <c r="M459" s="47"/>
      <c r="N459" s="47"/>
      <c r="O459" s="47"/>
      <c r="P459" s="47"/>
      <c r="Q459" s="47"/>
      <c r="R459" s="47"/>
      <c r="S459" s="47"/>
      <c r="T459" s="47"/>
      <c r="U459" s="59"/>
      <c r="V459" s="59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</row>
    <row r="460" spans="1:32" ht="15.75" customHeight="1">
      <c r="A460" s="47"/>
      <c r="B460" s="47"/>
      <c r="C460" s="47"/>
      <c r="D460" s="47"/>
      <c r="E460" s="47"/>
      <c r="F460" s="47"/>
      <c r="G460" s="47"/>
      <c r="H460" s="47"/>
      <c r="I460" s="59"/>
      <c r="J460" s="59"/>
      <c r="K460" s="59"/>
      <c r="L460" s="47"/>
      <c r="M460" s="47"/>
      <c r="N460" s="47"/>
      <c r="O460" s="47"/>
      <c r="P460" s="47"/>
      <c r="Q460" s="47"/>
      <c r="R460" s="47"/>
      <c r="S460" s="47"/>
      <c r="T460" s="47"/>
      <c r="U460" s="59"/>
      <c r="V460" s="59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</row>
    <row r="461" spans="1:32" ht="15.75" customHeight="1">
      <c r="A461" s="47"/>
      <c r="B461" s="47"/>
      <c r="C461" s="47"/>
      <c r="D461" s="47"/>
      <c r="E461" s="47"/>
      <c r="F461" s="47"/>
      <c r="G461" s="47"/>
      <c r="H461" s="47"/>
      <c r="I461" s="59"/>
      <c r="J461" s="59"/>
      <c r="K461" s="59"/>
      <c r="L461" s="47"/>
      <c r="M461" s="47"/>
      <c r="N461" s="47"/>
      <c r="O461" s="47"/>
      <c r="P461" s="47"/>
      <c r="Q461" s="47"/>
      <c r="R461" s="47"/>
      <c r="S461" s="47"/>
      <c r="T461" s="47"/>
      <c r="U461" s="59"/>
      <c r="V461" s="59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</row>
    <row r="462" spans="1:32" ht="15.75" customHeight="1">
      <c r="A462" s="47"/>
      <c r="B462" s="47"/>
      <c r="C462" s="47"/>
      <c r="D462" s="47"/>
      <c r="E462" s="47"/>
      <c r="F462" s="47"/>
      <c r="G462" s="47"/>
      <c r="H462" s="47"/>
      <c r="I462" s="59"/>
      <c r="J462" s="59"/>
      <c r="K462" s="59"/>
      <c r="L462" s="47"/>
      <c r="M462" s="47"/>
      <c r="N462" s="47"/>
      <c r="O462" s="47"/>
      <c r="P462" s="47"/>
      <c r="Q462" s="47"/>
      <c r="R462" s="47"/>
      <c r="S462" s="47"/>
      <c r="T462" s="47"/>
      <c r="U462" s="59"/>
      <c r="V462" s="59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</row>
    <row r="463" spans="1:32" ht="15.75" customHeight="1">
      <c r="A463" s="47"/>
      <c r="B463" s="47"/>
      <c r="C463" s="47"/>
      <c r="D463" s="47"/>
      <c r="E463" s="47"/>
      <c r="F463" s="47"/>
      <c r="G463" s="47"/>
      <c r="H463" s="47"/>
      <c r="I463" s="59"/>
      <c r="J463" s="59"/>
      <c r="K463" s="59"/>
      <c r="L463" s="47"/>
      <c r="M463" s="47"/>
      <c r="N463" s="47"/>
      <c r="O463" s="47"/>
      <c r="P463" s="47"/>
      <c r="Q463" s="47"/>
      <c r="R463" s="47"/>
      <c r="S463" s="47"/>
      <c r="T463" s="47"/>
      <c r="U463" s="59"/>
      <c r="V463" s="59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</row>
    <row r="464" spans="1:32" ht="15.75" customHeight="1">
      <c r="A464" s="47"/>
      <c r="B464" s="47"/>
      <c r="C464" s="47"/>
      <c r="D464" s="47"/>
      <c r="E464" s="47"/>
      <c r="F464" s="47"/>
      <c r="G464" s="47"/>
      <c r="H464" s="47"/>
      <c r="I464" s="59"/>
      <c r="J464" s="59"/>
      <c r="K464" s="59"/>
      <c r="L464" s="47"/>
      <c r="M464" s="47"/>
      <c r="N464" s="47"/>
      <c r="O464" s="47"/>
      <c r="P464" s="47"/>
      <c r="Q464" s="47"/>
      <c r="R464" s="47"/>
      <c r="S464" s="47"/>
      <c r="T464" s="47"/>
      <c r="U464" s="59"/>
      <c r="V464" s="59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</row>
    <row r="465" spans="1:32" ht="15.75" customHeight="1">
      <c r="A465" s="47"/>
      <c r="B465" s="47"/>
      <c r="C465" s="47"/>
      <c r="D465" s="47"/>
      <c r="E465" s="47"/>
      <c r="F465" s="47"/>
      <c r="G465" s="47"/>
      <c r="H465" s="47"/>
      <c r="I465" s="59"/>
      <c r="J465" s="59"/>
      <c r="K465" s="59"/>
      <c r="L465" s="47"/>
      <c r="M465" s="47"/>
      <c r="N465" s="47"/>
      <c r="O465" s="47"/>
      <c r="P465" s="47"/>
      <c r="Q465" s="47"/>
      <c r="R465" s="47"/>
      <c r="S465" s="47"/>
      <c r="T465" s="47"/>
      <c r="U465" s="59"/>
      <c r="V465" s="59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</row>
    <row r="466" spans="1:32" ht="15.75" customHeight="1">
      <c r="A466" s="47"/>
      <c r="B466" s="47"/>
      <c r="C466" s="47"/>
      <c r="D466" s="47"/>
      <c r="E466" s="47"/>
      <c r="F466" s="47"/>
      <c r="G466" s="47"/>
      <c r="H466" s="47"/>
      <c r="I466" s="59"/>
      <c r="J466" s="59"/>
      <c r="K466" s="59"/>
      <c r="L466" s="47"/>
      <c r="M466" s="47"/>
      <c r="N466" s="47"/>
      <c r="O466" s="47"/>
      <c r="P466" s="47"/>
      <c r="Q466" s="47"/>
      <c r="R466" s="47"/>
      <c r="S466" s="47"/>
      <c r="T466" s="47"/>
      <c r="U466" s="59"/>
      <c r="V466" s="59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</row>
    <row r="467" spans="1:32" ht="15.75" customHeight="1">
      <c r="A467" s="47"/>
      <c r="B467" s="47"/>
      <c r="C467" s="47"/>
      <c r="D467" s="47"/>
      <c r="E467" s="47"/>
      <c r="F467" s="47"/>
      <c r="G467" s="47"/>
      <c r="H467" s="47"/>
      <c r="I467" s="59"/>
      <c r="J467" s="59"/>
      <c r="K467" s="59"/>
      <c r="L467" s="47"/>
      <c r="M467" s="47"/>
      <c r="N467" s="47"/>
      <c r="O467" s="47"/>
      <c r="P467" s="47"/>
      <c r="Q467" s="47"/>
      <c r="R467" s="47"/>
      <c r="S467" s="47"/>
      <c r="T467" s="47"/>
      <c r="U467" s="59"/>
      <c r="V467" s="59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</row>
    <row r="468" spans="1:32" ht="15.75" customHeight="1">
      <c r="A468" s="47"/>
      <c r="B468" s="47"/>
      <c r="C468" s="47"/>
      <c r="D468" s="47"/>
      <c r="E468" s="47"/>
      <c r="F468" s="47"/>
      <c r="G468" s="47"/>
      <c r="H468" s="47"/>
      <c r="I468" s="59"/>
      <c r="J468" s="59"/>
      <c r="K468" s="59"/>
      <c r="L468" s="47"/>
      <c r="M468" s="47"/>
      <c r="N468" s="47"/>
      <c r="O468" s="47"/>
      <c r="P468" s="47"/>
      <c r="Q468" s="47"/>
      <c r="R468" s="47"/>
      <c r="S468" s="47"/>
      <c r="T468" s="47"/>
      <c r="U468" s="59"/>
      <c r="V468" s="59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</row>
    <row r="469" spans="1:32" ht="15.75" customHeight="1">
      <c r="A469" s="47"/>
      <c r="B469" s="47"/>
      <c r="C469" s="47"/>
      <c r="D469" s="47"/>
      <c r="E469" s="47"/>
      <c r="F469" s="47"/>
      <c r="G469" s="47"/>
      <c r="H469" s="47"/>
      <c r="I469" s="59"/>
      <c r="J469" s="59"/>
      <c r="K469" s="59"/>
      <c r="L469" s="47"/>
      <c r="M469" s="47"/>
      <c r="N469" s="47"/>
      <c r="O469" s="47"/>
      <c r="P469" s="47"/>
      <c r="Q469" s="47"/>
      <c r="R469" s="47"/>
      <c r="S469" s="47"/>
      <c r="T469" s="47"/>
      <c r="U469" s="59"/>
      <c r="V469" s="59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</row>
    <row r="470" spans="1:32" ht="15.75" customHeight="1">
      <c r="A470" s="47"/>
      <c r="B470" s="47"/>
      <c r="C470" s="47"/>
      <c r="D470" s="47"/>
      <c r="E470" s="47"/>
      <c r="F470" s="47"/>
      <c r="G470" s="47"/>
      <c r="H470" s="47"/>
      <c r="I470" s="59"/>
      <c r="J470" s="59"/>
      <c r="K470" s="59"/>
      <c r="L470" s="47"/>
      <c r="M470" s="47"/>
      <c r="N470" s="47"/>
      <c r="O470" s="47"/>
      <c r="P470" s="47"/>
      <c r="Q470" s="47"/>
      <c r="R470" s="47"/>
      <c r="S470" s="47"/>
      <c r="T470" s="47"/>
      <c r="U470" s="59"/>
      <c r="V470" s="59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</row>
    <row r="471" spans="1:32" ht="15.75" customHeight="1">
      <c r="A471" s="47"/>
      <c r="B471" s="47"/>
      <c r="C471" s="47"/>
      <c r="D471" s="47"/>
      <c r="E471" s="47"/>
      <c r="F471" s="47"/>
      <c r="G471" s="47"/>
      <c r="H471" s="47"/>
      <c r="I471" s="59"/>
      <c r="J471" s="59"/>
      <c r="K471" s="59"/>
      <c r="L471" s="47"/>
      <c r="M471" s="47"/>
      <c r="N471" s="47"/>
      <c r="O471" s="47"/>
      <c r="P471" s="47"/>
      <c r="Q471" s="47"/>
      <c r="R471" s="47"/>
      <c r="S471" s="47"/>
      <c r="T471" s="47"/>
      <c r="U471" s="59"/>
      <c r="V471" s="59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</row>
    <row r="472" spans="1:32" ht="15.75" customHeight="1">
      <c r="A472" s="47"/>
      <c r="B472" s="47"/>
      <c r="C472" s="47"/>
      <c r="D472" s="47"/>
      <c r="E472" s="47"/>
      <c r="F472" s="47"/>
      <c r="G472" s="47"/>
      <c r="H472" s="47"/>
      <c r="I472" s="59"/>
      <c r="J472" s="59"/>
      <c r="K472" s="59"/>
      <c r="L472" s="47"/>
      <c r="M472" s="47"/>
      <c r="N472" s="47"/>
      <c r="O472" s="47"/>
      <c r="P472" s="47"/>
      <c r="Q472" s="47"/>
      <c r="R472" s="47"/>
      <c r="S472" s="47"/>
      <c r="T472" s="47"/>
      <c r="U472" s="59"/>
      <c r="V472" s="59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</row>
    <row r="473" spans="1:32" ht="15.75" customHeight="1">
      <c r="A473" s="47"/>
      <c r="B473" s="47"/>
      <c r="C473" s="47"/>
      <c r="D473" s="47"/>
      <c r="E473" s="47"/>
      <c r="F473" s="47"/>
      <c r="G473" s="47"/>
      <c r="H473" s="47"/>
      <c r="I473" s="59"/>
      <c r="J473" s="59"/>
      <c r="K473" s="59"/>
      <c r="L473" s="47"/>
      <c r="M473" s="47"/>
      <c r="N473" s="47"/>
      <c r="O473" s="47"/>
      <c r="P473" s="47"/>
      <c r="Q473" s="47"/>
      <c r="R473" s="47"/>
      <c r="S473" s="47"/>
      <c r="T473" s="47"/>
      <c r="U473" s="59"/>
      <c r="V473" s="59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</row>
    <row r="474" spans="1:32" ht="15.75" customHeight="1">
      <c r="A474" s="47"/>
      <c r="B474" s="47"/>
      <c r="C474" s="47"/>
      <c r="D474" s="47"/>
      <c r="E474" s="47"/>
      <c r="F474" s="47"/>
      <c r="G474" s="47"/>
      <c r="H474" s="47"/>
      <c r="I474" s="59"/>
      <c r="J474" s="59"/>
      <c r="K474" s="59"/>
      <c r="L474" s="47"/>
      <c r="M474" s="47"/>
      <c r="N474" s="47"/>
      <c r="O474" s="47"/>
      <c r="P474" s="47"/>
      <c r="Q474" s="47"/>
      <c r="R474" s="47"/>
      <c r="S474" s="47"/>
      <c r="T474" s="47"/>
      <c r="U474" s="59"/>
      <c r="V474" s="59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</row>
    <row r="475" spans="1:32" ht="15.75" customHeight="1">
      <c r="A475" s="47"/>
      <c r="B475" s="47"/>
      <c r="C475" s="47"/>
      <c r="D475" s="47"/>
      <c r="E475" s="47"/>
      <c r="F475" s="47"/>
      <c r="G475" s="47"/>
      <c r="H475" s="47"/>
      <c r="I475" s="59"/>
      <c r="J475" s="59"/>
      <c r="K475" s="59"/>
      <c r="L475" s="47"/>
      <c r="M475" s="47"/>
      <c r="N475" s="47"/>
      <c r="O475" s="47"/>
      <c r="P475" s="47"/>
      <c r="Q475" s="47"/>
      <c r="R475" s="47"/>
      <c r="S475" s="47"/>
      <c r="T475" s="47"/>
      <c r="U475" s="59"/>
      <c r="V475" s="59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</row>
    <row r="476" spans="1:32" ht="15.75" customHeight="1">
      <c r="A476" s="47"/>
      <c r="B476" s="47"/>
      <c r="C476" s="47"/>
      <c r="D476" s="47"/>
      <c r="E476" s="47"/>
      <c r="F476" s="47"/>
      <c r="G476" s="47"/>
      <c r="H476" s="47"/>
      <c r="I476" s="59"/>
      <c r="J476" s="59"/>
      <c r="K476" s="59"/>
      <c r="L476" s="47"/>
      <c r="M476" s="47"/>
      <c r="N476" s="47"/>
      <c r="O476" s="47"/>
      <c r="P476" s="47"/>
      <c r="Q476" s="47"/>
      <c r="R476" s="47"/>
      <c r="S476" s="47"/>
      <c r="T476" s="47"/>
      <c r="U476" s="59"/>
      <c r="V476" s="59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</row>
    <row r="477" spans="1:32" ht="15.75" customHeight="1">
      <c r="A477" s="47"/>
      <c r="B477" s="47"/>
      <c r="C477" s="47"/>
      <c r="D477" s="47"/>
      <c r="E477" s="47"/>
      <c r="F477" s="47"/>
      <c r="G477" s="47"/>
      <c r="H477" s="47"/>
      <c r="I477" s="59"/>
      <c r="J477" s="59"/>
      <c r="K477" s="59"/>
      <c r="L477" s="47"/>
      <c r="M477" s="47"/>
      <c r="N477" s="47"/>
      <c r="O477" s="47"/>
      <c r="P477" s="47"/>
      <c r="Q477" s="47"/>
      <c r="R477" s="47"/>
      <c r="S477" s="47"/>
      <c r="T477" s="47"/>
      <c r="U477" s="59"/>
      <c r="V477" s="59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</row>
    <row r="478" spans="1:32" ht="15.75" customHeight="1">
      <c r="A478" s="47"/>
      <c r="B478" s="47"/>
      <c r="C478" s="47"/>
      <c r="D478" s="47"/>
      <c r="E478" s="47"/>
      <c r="F478" s="47"/>
      <c r="G478" s="47"/>
      <c r="H478" s="47"/>
      <c r="I478" s="59"/>
      <c r="J478" s="59"/>
      <c r="K478" s="59"/>
      <c r="L478" s="47"/>
      <c r="M478" s="47"/>
      <c r="N478" s="47"/>
      <c r="O478" s="47"/>
      <c r="P478" s="47"/>
      <c r="Q478" s="47"/>
      <c r="R478" s="47"/>
      <c r="S478" s="47"/>
      <c r="T478" s="47"/>
      <c r="U478" s="59"/>
      <c r="V478" s="59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</row>
    <row r="479" spans="1:32" ht="15.75" customHeight="1">
      <c r="A479" s="47"/>
      <c r="B479" s="47"/>
      <c r="C479" s="47"/>
      <c r="D479" s="47"/>
      <c r="E479" s="47"/>
      <c r="F479" s="47"/>
      <c r="G479" s="47"/>
      <c r="H479" s="47"/>
      <c r="I479" s="59"/>
      <c r="J479" s="59"/>
      <c r="K479" s="59"/>
      <c r="L479" s="47"/>
      <c r="M479" s="47"/>
      <c r="N479" s="47"/>
      <c r="O479" s="47"/>
      <c r="P479" s="47"/>
      <c r="Q479" s="47"/>
      <c r="R479" s="47"/>
      <c r="S479" s="47"/>
      <c r="T479" s="47"/>
      <c r="U479" s="59"/>
      <c r="V479" s="59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</row>
    <row r="480" spans="1:32" ht="15.75" customHeight="1">
      <c r="A480" s="47"/>
      <c r="B480" s="47"/>
      <c r="C480" s="47"/>
      <c r="D480" s="47"/>
      <c r="E480" s="47"/>
      <c r="F480" s="47"/>
      <c r="G480" s="47"/>
      <c r="H480" s="47"/>
      <c r="I480" s="59"/>
      <c r="J480" s="59"/>
      <c r="K480" s="59"/>
      <c r="L480" s="47"/>
      <c r="M480" s="47"/>
      <c r="N480" s="47"/>
      <c r="O480" s="47"/>
      <c r="P480" s="47"/>
      <c r="Q480" s="47"/>
      <c r="R480" s="47"/>
      <c r="S480" s="47"/>
      <c r="T480" s="47"/>
      <c r="U480" s="59"/>
      <c r="V480" s="59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</row>
    <row r="481" spans="1:32" ht="15.75" customHeight="1">
      <c r="A481" s="47"/>
      <c r="B481" s="47"/>
      <c r="C481" s="47"/>
      <c r="D481" s="47"/>
      <c r="E481" s="47"/>
      <c r="F481" s="47"/>
      <c r="G481" s="47"/>
      <c r="H481" s="47"/>
      <c r="I481" s="59"/>
      <c r="J481" s="59"/>
      <c r="K481" s="59"/>
      <c r="L481" s="47"/>
      <c r="M481" s="47"/>
      <c r="N481" s="47"/>
      <c r="O481" s="47"/>
      <c r="P481" s="47"/>
      <c r="Q481" s="47"/>
      <c r="R481" s="47"/>
      <c r="S481" s="47"/>
      <c r="T481" s="47"/>
      <c r="U481" s="59"/>
      <c r="V481" s="59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</row>
    <row r="482" spans="1:32" ht="15.75" customHeight="1">
      <c r="A482" s="47"/>
      <c r="B482" s="47"/>
      <c r="C482" s="47"/>
      <c r="D482" s="47"/>
      <c r="E482" s="47"/>
      <c r="F482" s="47"/>
      <c r="G482" s="47"/>
      <c r="H482" s="47"/>
      <c r="I482" s="59"/>
      <c r="J482" s="59"/>
      <c r="K482" s="59"/>
      <c r="L482" s="47"/>
      <c r="M482" s="47"/>
      <c r="N482" s="47"/>
      <c r="O482" s="47"/>
      <c r="P482" s="47"/>
      <c r="Q482" s="47"/>
      <c r="R482" s="47"/>
      <c r="S482" s="47"/>
      <c r="T482" s="47"/>
      <c r="U482" s="59"/>
      <c r="V482" s="59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</row>
    <row r="483" spans="1:32" ht="15.75" customHeight="1">
      <c r="A483" s="47"/>
      <c r="B483" s="47"/>
      <c r="C483" s="47"/>
      <c r="D483" s="47"/>
      <c r="E483" s="47"/>
      <c r="F483" s="47"/>
      <c r="G483" s="47"/>
      <c r="H483" s="47"/>
      <c r="I483" s="59"/>
      <c r="J483" s="59"/>
      <c r="K483" s="59"/>
      <c r="L483" s="47"/>
      <c r="M483" s="47"/>
      <c r="N483" s="47"/>
      <c r="O483" s="47"/>
      <c r="P483" s="47"/>
      <c r="Q483" s="47"/>
      <c r="R483" s="47"/>
      <c r="S483" s="47"/>
      <c r="T483" s="47"/>
      <c r="U483" s="59"/>
      <c r="V483" s="59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</row>
    <row r="484" spans="1:32" ht="15.75" customHeight="1">
      <c r="A484" s="47"/>
      <c r="B484" s="47"/>
      <c r="C484" s="47"/>
      <c r="D484" s="47"/>
      <c r="E484" s="47"/>
      <c r="F484" s="47"/>
      <c r="G484" s="47"/>
      <c r="H484" s="47"/>
      <c r="I484" s="59"/>
      <c r="J484" s="59"/>
      <c r="K484" s="59"/>
      <c r="L484" s="47"/>
      <c r="M484" s="47"/>
      <c r="N484" s="47"/>
      <c r="O484" s="47"/>
      <c r="P484" s="47"/>
      <c r="Q484" s="47"/>
      <c r="R484" s="47"/>
      <c r="S484" s="47"/>
      <c r="T484" s="47"/>
      <c r="U484" s="59"/>
      <c r="V484" s="59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</row>
    <row r="485" spans="1:32" ht="15.75" customHeight="1">
      <c r="A485" s="47"/>
      <c r="B485" s="47"/>
      <c r="C485" s="47"/>
      <c r="D485" s="47"/>
      <c r="E485" s="47"/>
      <c r="F485" s="47"/>
      <c r="G485" s="47"/>
      <c r="H485" s="47"/>
      <c r="I485" s="59"/>
      <c r="J485" s="59"/>
      <c r="K485" s="59"/>
      <c r="L485" s="47"/>
      <c r="M485" s="47"/>
      <c r="N485" s="47"/>
      <c r="O485" s="47"/>
      <c r="P485" s="47"/>
      <c r="Q485" s="47"/>
      <c r="R485" s="47"/>
      <c r="S485" s="47"/>
      <c r="T485" s="47"/>
      <c r="U485" s="59"/>
      <c r="V485" s="59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</row>
    <row r="486" spans="1:32" ht="15.75" customHeight="1">
      <c r="A486" s="47"/>
      <c r="B486" s="47"/>
      <c r="C486" s="47"/>
      <c r="D486" s="47"/>
      <c r="E486" s="47"/>
      <c r="F486" s="47"/>
      <c r="G486" s="47"/>
      <c r="H486" s="47"/>
      <c r="I486" s="59"/>
      <c r="J486" s="59"/>
      <c r="K486" s="59"/>
      <c r="L486" s="47"/>
      <c r="M486" s="47"/>
      <c r="N486" s="47"/>
      <c r="O486" s="47"/>
      <c r="P486" s="47"/>
      <c r="Q486" s="47"/>
      <c r="R486" s="47"/>
      <c r="S486" s="47"/>
      <c r="T486" s="47"/>
      <c r="U486" s="59"/>
      <c r="V486" s="59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</row>
    <row r="487" spans="1:32" ht="15.75" customHeight="1">
      <c r="A487" s="47"/>
      <c r="B487" s="47"/>
      <c r="C487" s="47"/>
      <c r="D487" s="47"/>
      <c r="E487" s="47"/>
      <c r="F487" s="47"/>
      <c r="G487" s="47"/>
      <c r="H487" s="47"/>
      <c r="I487" s="59"/>
      <c r="J487" s="59"/>
      <c r="K487" s="59"/>
      <c r="L487" s="47"/>
      <c r="M487" s="47"/>
      <c r="N487" s="47"/>
      <c r="O487" s="47"/>
      <c r="P487" s="47"/>
      <c r="Q487" s="47"/>
      <c r="R487" s="47"/>
      <c r="S487" s="47"/>
      <c r="T487" s="47"/>
      <c r="U487" s="59"/>
      <c r="V487" s="59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</row>
    <row r="488" spans="1:32" ht="15.75" customHeight="1">
      <c r="A488" s="47"/>
      <c r="B488" s="47"/>
      <c r="C488" s="47"/>
      <c r="D488" s="47"/>
      <c r="E488" s="47"/>
      <c r="F488" s="47"/>
      <c r="G488" s="47"/>
      <c r="H488" s="47"/>
      <c r="I488" s="59"/>
      <c r="J488" s="59"/>
      <c r="K488" s="59"/>
      <c r="L488" s="47"/>
      <c r="M488" s="47"/>
      <c r="N488" s="47"/>
      <c r="O488" s="47"/>
      <c r="P488" s="47"/>
      <c r="Q488" s="47"/>
      <c r="R488" s="47"/>
      <c r="S488" s="47"/>
      <c r="T488" s="47"/>
      <c r="U488" s="59"/>
      <c r="V488" s="59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</row>
    <row r="489" spans="1:32" ht="15.75" customHeight="1">
      <c r="A489" s="47"/>
      <c r="B489" s="47"/>
      <c r="C489" s="47"/>
      <c r="D489" s="47"/>
      <c r="E489" s="47"/>
      <c r="F489" s="47"/>
      <c r="G489" s="47"/>
      <c r="H489" s="47"/>
      <c r="I489" s="59"/>
      <c r="J489" s="59"/>
      <c r="K489" s="59"/>
      <c r="L489" s="47"/>
      <c r="M489" s="47"/>
      <c r="N489" s="47"/>
      <c r="O489" s="47"/>
      <c r="P489" s="47"/>
      <c r="Q489" s="47"/>
      <c r="R489" s="47"/>
      <c r="S489" s="47"/>
      <c r="T489" s="47"/>
      <c r="U489" s="59"/>
      <c r="V489" s="59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</row>
    <row r="490" spans="1:32" ht="15.75" customHeight="1">
      <c r="A490" s="47"/>
      <c r="B490" s="47"/>
      <c r="C490" s="47"/>
      <c r="D490" s="47"/>
      <c r="E490" s="47"/>
      <c r="F490" s="47"/>
      <c r="G490" s="47"/>
      <c r="H490" s="47"/>
      <c r="I490" s="59"/>
      <c r="J490" s="59"/>
      <c r="K490" s="59"/>
      <c r="L490" s="47"/>
      <c r="M490" s="47"/>
      <c r="N490" s="47"/>
      <c r="O490" s="47"/>
      <c r="P490" s="47"/>
      <c r="Q490" s="47"/>
      <c r="R490" s="47"/>
      <c r="S490" s="47"/>
      <c r="T490" s="47"/>
      <c r="U490" s="59"/>
      <c r="V490" s="59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</row>
    <row r="491" spans="1:32" ht="15.75" customHeight="1">
      <c r="A491" s="47"/>
      <c r="B491" s="47"/>
      <c r="C491" s="47"/>
      <c r="D491" s="47"/>
      <c r="E491" s="47"/>
      <c r="F491" s="47"/>
      <c r="G491" s="47"/>
      <c r="H491" s="47"/>
      <c r="I491" s="59"/>
      <c r="J491" s="59"/>
      <c r="K491" s="59"/>
      <c r="L491" s="47"/>
      <c r="M491" s="47"/>
      <c r="N491" s="47"/>
      <c r="O491" s="47"/>
      <c r="P491" s="47"/>
      <c r="Q491" s="47"/>
      <c r="R491" s="47"/>
      <c r="S491" s="47"/>
      <c r="T491" s="47"/>
      <c r="U491" s="59"/>
      <c r="V491" s="59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</row>
    <row r="492" spans="1:32" ht="15.75" customHeight="1">
      <c r="A492" s="47"/>
      <c r="B492" s="47"/>
      <c r="C492" s="47"/>
      <c r="D492" s="47"/>
      <c r="E492" s="47"/>
      <c r="F492" s="47"/>
      <c r="G492" s="47"/>
      <c r="H492" s="47"/>
      <c r="I492" s="59"/>
      <c r="J492" s="59"/>
      <c r="K492" s="59"/>
      <c r="L492" s="47"/>
      <c r="M492" s="47"/>
      <c r="N492" s="47"/>
      <c r="O492" s="47"/>
      <c r="P492" s="47"/>
      <c r="Q492" s="47"/>
      <c r="R492" s="47"/>
      <c r="S492" s="47"/>
      <c r="T492" s="47"/>
      <c r="U492" s="59"/>
      <c r="V492" s="59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</row>
    <row r="493" spans="1:32" ht="15.75" customHeight="1">
      <c r="A493" s="47"/>
      <c r="B493" s="47"/>
      <c r="C493" s="47"/>
      <c r="D493" s="47"/>
      <c r="E493" s="47"/>
      <c r="F493" s="47"/>
      <c r="G493" s="47"/>
      <c r="H493" s="47"/>
      <c r="I493" s="59"/>
      <c r="J493" s="59"/>
      <c r="K493" s="59"/>
      <c r="L493" s="47"/>
      <c r="M493" s="47"/>
      <c r="N493" s="47"/>
      <c r="O493" s="47"/>
      <c r="P493" s="47"/>
      <c r="Q493" s="47"/>
      <c r="R493" s="47"/>
      <c r="S493" s="47"/>
      <c r="T493" s="47"/>
      <c r="U493" s="59"/>
      <c r="V493" s="59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</row>
    <row r="494" spans="1:32" ht="15.75" customHeight="1">
      <c r="A494" s="47"/>
      <c r="B494" s="47"/>
      <c r="C494" s="47"/>
      <c r="D494" s="47"/>
      <c r="E494" s="47"/>
      <c r="F494" s="47"/>
      <c r="G494" s="47"/>
      <c r="H494" s="47"/>
      <c r="I494" s="59"/>
      <c r="J494" s="59"/>
      <c r="K494" s="59"/>
      <c r="L494" s="47"/>
      <c r="M494" s="47"/>
      <c r="N494" s="47"/>
      <c r="O494" s="47"/>
      <c r="P494" s="47"/>
      <c r="Q494" s="47"/>
      <c r="R494" s="47"/>
      <c r="S494" s="47"/>
      <c r="T494" s="47"/>
      <c r="U494" s="59"/>
      <c r="V494" s="59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</row>
    <row r="495" spans="1:32" ht="15.75" customHeight="1">
      <c r="A495" s="47"/>
      <c r="B495" s="47"/>
      <c r="C495" s="47"/>
      <c r="D495" s="47"/>
      <c r="E495" s="47"/>
      <c r="F495" s="47"/>
      <c r="G495" s="47"/>
      <c r="H495" s="47"/>
      <c r="I495" s="59"/>
      <c r="J495" s="59"/>
      <c r="K495" s="59"/>
      <c r="L495" s="47"/>
      <c r="M495" s="47"/>
      <c r="N495" s="47"/>
      <c r="O495" s="47"/>
      <c r="P495" s="47"/>
      <c r="Q495" s="47"/>
      <c r="R495" s="47"/>
      <c r="S495" s="47"/>
      <c r="T495" s="47"/>
      <c r="U495" s="59"/>
      <c r="V495" s="59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</row>
    <row r="496" spans="1:32" ht="15.75" customHeight="1">
      <c r="A496" s="47"/>
      <c r="B496" s="47"/>
      <c r="C496" s="47"/>
      <c r="D496" s="47"/>
      <c r="E496" s="47"/>
      <c r="F496" s="47"/>
      <c r="G496" s="47"/>
      <c r="H496" s="47"/>
      <c r="I496" s="59"/>
      <c r="J496" s="59"/>
      <c r="K496" s="59"/>
      <c r="L496" s="47"/>
      <c r="M496" s="47"/>
      <c r="N496" s="47"/>
      <c r="O496" s="47"/>
      <c r="P496" s="47"/>
      <c r="Q496" s="47"/>
      <c r="R496" s="47"/>
      <c r="S496" s="47"/>
      <c r="T496" s="47"/>
      <c r="U496" s="59"/>
      <c r="V496" s="59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</row>
    <row r="497" spans="1:32" ht="15.75" customHeight="1">
      <c r="A497" s="47"/>
      <c r="B497" s="47"/>
      <c r="C497" s="47"/>
      <c r="D497" s="47"/>
      <c r="E497" s="47"/>
      <c r="F497" s="47"/>
      <c r="G497" s="47"/>
      <c r="H497" s="47"/>
      <c r="I497" s="59"/>
      <c r="J497" s="59"/>
      <c r="K497" s="59"/>
      <c r="L497" s="47"/>
      <c r="M497" s="47"/>
      <c r="N497" s="47"/>
      <c r="O497" s="47"/>
      <c r="P497" s="47"/>
      <c r="Q497" s="47"/>
      <c r="R497" s="47"/>
      <c r="S497" s="47"/>
      <c r="T497" s="47"/>
      <c r="U497" s="59"/>
      <c r="V497" s="59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</row>
    <row r="498" spans="1:32" ht="15.75" customHeight="1">
      <c r="A498" s="47"/>
      <c r="B498" s="47"/>
      <c r="C498" s="47"/>
      <c r="D498" s="47"/>
      <c r="E498" s="47"/>
      <c r="F498" s="47"/>
      <c r="G498" s="47"/>
      <c r="H498" s="47"/>
      <c r="I498" s="59"/>
      <c r="J498" s="59"/>
      <c r="K498" s="59"/>
      <c r="L498" s="47"/>
      <c r="M498" s="47"/>
      <c r="N498" s="47"/>
      <c r="O498" s="47"/>
      <c r="P498" s="47"/>
      <c r="Q498" s="47"/>
      <c r="R498" s="47"/>
      <c r="S498" s="47"/>
      <c r="T498" s="47"/>
      <c r="U498" s="59"/>
      <c r="V498" s="59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</row>
    <row r="499" spans="1:32" ht="15.75" customHeight="1">
      <c r="A499" s="47"/>
      <c r="B499" s="47"/>
      <c r="C499" s="47"/>
      <c r="D499" s="47"/>
      <c r="E499" s="47"/>
      <c r="F499" s="47"/>
      <c r="G499" s="47"/>
      <c r="H499" s="47"/>
      <c r="I499" s="59"/>
      <c r="J499" s="59"/>
      <c r="K499" s="59"/>
      <c r="L499" s="47"/>
      <c r="M499" s="47"/>
      <c r="N499" s="47"/>
      <c r="O499" s="47"/>
      <c r="P499" s="47"/>
      <c r="Q499" s="47"/>
      <c r="R499" s="47"/>
      <c r="S499" s="47"/>
      <c r="T499" s="47"/>
      <c r="U499" s="59"/>
      <c r="V499" s="59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</row>
    <row r="500" spans="1:32" ht="15.75" customHeight="1">
      <c r="A500" s="47"/>
      <c r="B500" s="47"/>
      <c r="C500" s="47"/>
      <c r="D500" s="47"/>
      <c r="E500" s="47"/>
      <c r="F500" s="47"/>
      <c r="G500" s="47"/>
      <c r="H500" s="47"/>
      <c r="I500" s="59"/>
      <c r="J500" s="59"/>
      <c r="K500" s="59"/>
      <c r="L500" s="47"/>
      <c r="M500" s="47"/>
      <c r="N500" s="47"/>
      <c r="O500" s="47"/>
      <c r="P500" s="47"/>
      <c r="Q500" s="47"/>
      <c r="R500" s="47"/>
      <c r="S500" s="47"/>
      <c r="T500" s="47"/>
      <c r="U500" s="59"/>
      <c r="V500" s="59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</row>
    <row r="501" spans="1:32" ht="15.75" customHeight="1">
      <c r="A501" s="47"/>
      <c r="B501" s="47"/>
      <c r="C501" s="47"/>
      <c r="D501" s="47"/>
      <c r="E501" s="47"/>
      <c r="F501" s="47"/>
      <c r="G501" s="47"/>
      <c r="H501" s="47"/>
      <c r="I501" s="59"/>
      <c r="J501" s="59"/>
      <c r="K501" s="59"/>
      <c r="L501" s="47"/>
      <c r="M501" s="47"/>
      <c r="N501" s="47"/>
      <c r="O501" s="47"/>
      <c r="P501" s="47"/>
      <c r="Q501" s="47"/>
      <c r="R501" s="47"/>
      <c r="S501" s="47"/>
      <c r="T501" s="47"/>
      <c r="U501" s="59"/>
      <c r="V501" s="59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</row>
    <row r="502" spans="1:32" ht="15.75" customHeight="1">
      <c r="A502" s="47"/>
      <c r="B502" s="47"/>
      <c r="C502" s="47"/>
      <c r="D502" s="47"/>
      <c r="E502" s="47"/>
      <c r="F502" s="47"/>
      <c r="G502" s="47"/>
      <c r="H502" s="47"/>
      <c r="I502" s="59"/>
      <c r="J502" s="59"/>
      <c r="K502" s="59"/>
      <c r="L502" s="47"/>
      <c r="M502" s="47"/>
      <c r="N502" s="47"/>
      <c r="O502" s="47"/>
      <c r="P502" s="47"/>
      <c r="Q502" s="47"/>
      <c r="R502" s="47"/>
      <c r="S502" s="47"/>
      <c r="T502" s="47"/>
      <c r="U502" s="59"/>
      <c r="V502" s="59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</row>
    <row r="503" spans="1:32" ht="15.75" customHeight="1">
      <c r="A503" s="47"/>
      <c r="B503" s="47"/>
      <c r="C503" s="47"/>
      <c r="D503" s="47"/>
      <c r="E503" s="47"/>
      <c r="F503" s="47"/>
      <c r="G503" s="47"/>
      <c r="H503" s="47"/>
      <c r="I503" s="59"/>
      <c r="J503" s="59"/>
      <c r="K503" s="59"/>
      <c r="L503" s="47"/>
      <c r="M503" s="47"/>
      <c r="N503" s="47"/>
      <c r="O503" s="47"/>
      <c r="P503" s="47"/>
      <c r="Q503" s="47"/>
      <c r="R503" s="47"/>
      <c r="S503" s="47"/>
      <c r="T503" s="47"/>
      <c r="U503" s="59"/>
      <c r="V503" s="59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</row>
    <row r="504" spans="1:32" ht="15.75" customHeight="1">
      <c r="A504" s="47"/>
      <c r="B504" s="47"/>
      <c r="C504" s="47"/>
      <c r="D504" s="47"/>
      <c r="E504" s="47"/>
      <c r="F504" s="47"/>
      <c r="G504" s="47"/>
      <c r="H504" s="47"/>
      <c r="I504" s="59"/>
      <c r="J504" s="59"/>
      <c r="K504" s="59"/>
      <c r="L504" s="47"/>
      <c r="M504" s="47"/>
      <c r="N504" s="47"/>
      <c r="O504" s="47"/>
      <c r="P504" s="47"/>
      <c r="Q504" s="47"/>
      <c r="R504" s="47"/>
      <c r="S504" s="47"/>
      <c r="T504" s="47"/>
      <c r="U504" s="59"/>
      <c r="V504" s="59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</row>
    <row r="505" spans="1:32" ht="15.75" customHeight="1">
      <c r="A505" s="47"/>
      <c r="B505" s="47"/>
      <c r="C505" s="47"/>
      <c r="D505" s="47"/>
      <c r="E505" s="47"/>
      <c r="F505" s="47"/>
      <c r="G505" s="47"/>
      <c r="H505" s="47"/>
      <c r="I505" s="59"/>
      <c r="J505" s="59"/>
      <c r="K505" s="59"/>
      <c r="L505" s="47"/>
      <c r="M505" s="47"/>
      <c r="N505" s="47"/>
      <c r="O505" s="47"/>
      <c r="P505" s="47"/>
      <c r="Q505" s="47"/>
      <c r="R505" s="47"/>
      <c r="S505" s="47"/>
      <c r="T505" s="47"/>
      <c r="U505" s="59"/>
      <c r="V505" s="59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</row>
    <row r="506" spans="1:32" ht="15.75" customHeight="1">
      <c r="A506" s="47"/>
      <c r="B506" s="47"/>
      <c r="C506" s="47"/>
      <c r="D506" s="47"/>
      <c r="E506" s="47"/>
      <c r="F506" s="47"/>
      <c r="G506" s="47"/>
      <c r="H506" s="47"/>
      <c r="I506" s="59"/>
      <c r="J506" s="59"/>
      <c r="K506" s="59"/>
      <c r="L506" s="47"/>
      <c r="M506" s="47"/>
      <c r="N506" s="47"/>
      <c r="O506" s="47"/>
      <c r="P506" s="47"/>
      <c r="Q506" s="47"/>
      <c r="R506" s="47"/>
      <c r="S506" s="47"/>
      <c r="T506" s="47"/>
      <c r="U506" s="59"/>
      <c r="V506" s="59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</row>
    <row r="507" spans="1:32" ht="15.75" customHeight="1">
      <c r="A507" s="47"/>
      <c r="B507" s="47"/>
      <c r="C507" s="47"/>
      <c r="D507" s="47"/>
      <c r="E507" s="47"/>
      <c r="F507" s="47"/>
      <c r="G507" s="47"/>
      <c r="H507" s="47"/>
      <c r="I507" s="59"/>
      <c r="J507" s="59"/>
      <c r="K507" s="59"/>
      <c r="L507" s="47"/>
      <c r="M507" s="47"/>
      <c r="N507" s="47"/>
      <c r="O507" s="47"/>
      <c r="P507" s="47"/>
      <c r="Q507" s="47"/>
      <c r="R507" s="47"/>
      <c r="S507" s="47"/>
      <c r="T507" s="47"/>
      <c r="U507" s="59"/>
      <c r="V507" s="59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</row>
    <row r="508" spans="1:32" ht="15.75" customHeight="1">
      <c r="A508" s="47"/>
      <c r="B508" s="47"/>
      <c r="C508" s="47"/>
      <c r="D508" s="47"/>
      <c r="E508" s="47"/>
      <c r="F508" s="47"/>
      <c r="G508" s="47"/>
      <c r="H508" s="47"/>
      <c r="I508" s="59"/>
      <c r="J508" s="59"/>
      <c r="K508" s="59"/>
      <c r="L508" s="47"/>
      <c r="M508" s="47"/>
      <c r="N508" s="47"/>
      <c r="O508" s="47"/>
      <c r="P508" s="47"/>
      <c r="Q508" s="47"/>
      <c r="R508" s="47"/>
      <c r="S508" s="47"/>
      <c r="T508" s="47"/>
      <c r="U508" s="59"/>
      <c r="V508" s="59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</row>
    <row r="509" spans="1:32" ht="15.75" customHeight="1">
      <c r="A509" s="47"/>
      <c r="B509" s="47"/>
      <c r="C509" s="47"/>
      <c r="D509" s="47"/>
      <c r="E509" s="47"/>
      <c r="F509" s="47"/>
      <c r="G509" s="47"/>
      <c r="H509" s="47"/>
      <c r="I509" s="59"/>
      <c r="J509" s="59"/>
      <c r="K509" s="59"/>
      <c r="L509" s="47"/>
      <c r="M509" s="47"/>
      <c r="N509" s="47"/>
      <c r="O509" s="47"/>
      <c r="P509" s="47"/>
      <c r="Q509" s="47"/>
      <c r="R509" s="47"/>
      <c r="S509" s="47"/>
      <c r="T509" s="47"/>
      <c r="U509" s="59"/>
      <c r="V509" s="59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</row>
    <row r="510" spans="1:32" ht="15.75" customHeight="1">
      <c r="A510" s="47"/>
      <c r="B510" s="47"/>
      <c r="C510" s="47"/>
      <c r="D510" s="47"/>
      <c r="E510" s="47"/>
      <c r="F510" s="47"/>
      <c r="G510" s="47"/>
      <c r="H510" s="47"/>
      <c r="I510" s="59"/>
      <c r="J510" s="59"/>
      <c r="K510" s="59"/>
      <c r="L510" s="47"/>
      <c r="M510" s="47"/>
      <c r="N510" s="47"/>
      <c r="O510" s="47"/>
      <c r="P510" s="47"/>
      <c r="Q510" s="47"/>
      <c r="R510" s="47"/>
      <c r="S510" s="47"/>
      <c r="T510" s="47"/>
      <c r="U510" s="59"/>
      <c r="V510" s="59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</row>
    <row r="511" spans="1:32" ht="15.75" customHeight="1">
      <c r="A511" s="47"/>
      <c r="B511" s="47"/>
      <c r="C511" s="47"/>
      <c r="D511" s="47"/>
      <c r="E511" s="47"/>
      <c r="F511" s="47"/>
      <c r="G511" s="47"/>
      <c r="H511" s="47"/>
      <c r="I511" s="59"/>
      <c r="J511" s="59"/>
      <c r="K511" s="59"/>
      <c r="L511" s="47"/>
      <c r="M511" s="47"/>
      <c r="N511" s="47"/>
      <c r="O511" s="47"/>
      <c r="P511" s="47"/>
      <c r="Q511" s="47"/>
      <c r="R511" s="47"/>
      <c r="S511" s="47"/>
      <c r="T511" s="47"/>
      <c r="U511" s="59"/>
      <c r="V511" s="59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</row>
    <row r="512" spans="1:32" ht="15.75" customHeight="1">
      <c r="A512" s="47"/>
      <c r="B512" s="47"/>
      <c r="C512" s="47"/>
      <c r="D512" s="47"/>
      <c r="E512" s="47"/>
      <c r="F512" s="47"/>
      <c r="G512" s="47"/>
      <c r="H512" s="47"/>
      <c r="I512" s="59"/>
      <c r="J512" s="59"/>
      <c r="K512" s="59"/>
      <c r="L512" s="47"/>
      <c r="M512" s="47"/>
      <c r="N512" s="47"/>
      <c r="O512" s="47"/>
      <c r="P512" s="47"/>
      <c r="Q512" s="47"/>
      <c r="R512" s="47"/>
      <c r="S512" s="47"/>
      <c r="T512" s="47"/>
      <c r="U512" s="59"/>
      <c r="V512" s="59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</row>
    <row r="513" spans="1:32" ht="15.75" customHeight="1">
      <c r="A513" s="47"/>
      <c r="B513" s="47"/>
      <c r="C513" s="47"/>
      <c r="D513" s="47"/>
      <c r="E513" s="47"/>
      <c r="F513" s="47"/>
      <c r="G513" s="47"/>
      <c r="H513" s="47"/>
      <c r="I513" s="59"/>
      <c r="J513" s="59"/>
      <c r="K513" s="59"/>
      <c r="L513" s="47"/>
      <c r="M513" s="47"/>
      <c r="N513" s="47"/>
      <c r="O513" s="47"/>
      <c r="P513" s="47"/>
      <c r="Q513" s="47"/>
      <c r="R513" s="47"/>
      <c r="S513" s="47"/>
      <c r="T513" s="47"/>
      <c r="U513" s="59"/>
      <c r="V513" s="59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</row>
    <row r="514" spans="1:32" ht="15.75" customHeight="1">
      <c r="A514" s="47"/>
      <c r="B514" s="47"/>
      <c r="C514" s="47"/>
      <c r="D514" s="47"/>
      <c r="E514" s="47"/>
      <c r="F514" s="47"/>
      <c r="G514" s="47"/>
      <c r="H514" s="47"/>
      <c r="I514" s="59"/>
      <c r="J514" s="59"/>
      <c r="K514" s="59"/>
      <c r="L514" s="47"/>
      <c r="M514" s="47"/>
      <c r="N514" s="47"/>
      <c r="O514" s="47"/>
      <c r="P514" s="47"/>
      <c r="Q514" s="47"/>
      <c r="R514" s="47"/>
      <c r="S514" s="47"/>
      <c r="T514" s="47"/>
      <c r="U514" s="59"/>
      <c r="V514" s="59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</row>
    <row r="515" spans="1:32" ht="15.75" customHeight="1">
      <c r="A515" s="47"/>
      <c r="B515" s="47"/>
      <c r="C515" s="47"/>
      <c r="D515" s="47"/>
      <c r="E515" s="47"/>
      <c r="F515" s="47"/>
      <c r="G515" s="47"/>
      <c r="H515" s="47"/>
      <c r="I515" s="59"/>
      <c r="J515" s="59"/>
      <c r="K515" s="59"/>
      <c r="L515" s="47"/>
      <c r="M515" s="47"/>
      <c r="N515" s="47"/>
      <c r="O515" s="47"/>
      <c r="P515" s="47"/>
      <c r="Q515" s="47"/>
      <c r="R515" s="47"/>
      <c r="S515" s="47"/>
      <c r="T515" s="47"/>
      <c r="U515" s="59"/>
      <c r="V515" s="59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</row>
    <row r="516" spans="1:32" ht="15.75" customHeight="1">
      <c r="A516" s="47"/>
      <c r="B516" s="47"/>
      <c r="C516" s="47"/>
      <c r="D516" s="47"/>
      <c r="E516" s="47"/>
      <c r="F516" s="47"/>
      <c r="G516" s="47"/>
      <c r="H516" s="47"/>
      <c r="I516" s="59"/>
      <c r="J516" s="59"/>
      <c r="K516" s="59"/>
      <c r="L516" s="47"/>
      <c r="M516" s="47"/>
      <c r="N516" s="47"/>
      <c r="O516" s="47"/>
      <c r="P516" s="47"/>
      <c r="Q516" s="47"/>
      <c r="R516" s="47"/>
      <c r="S516" s="47"/>
      <c r="T516" s="47"/>
      <c r="U516" s="59"/>
      <c r="V516" s="59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</row>
    <row r="517" spans="1:32" ht="15.75" customHeight="1">
      <c r="A517" s="47"/>
      <c r="B517" s="47"/>
      <c r="C517" s="47"/>
      <c r="D517" s="47"/>
      <c r="E517" s="47"/>
      <c r="F517" s="47"/>
      <c r="G517" s="47"/>
      <c r="H517" s="47"/>
      <c r="I517" s="59"/>
      <c r="J517" s="59"/>
      <c r="K517" s="59"/>
      <c r="L517" s="47"/>
      <c r="M517" s="47"/>
      <c r="N517" s="47"/>
      <c r="O517" s="47"/>
      <c r="P517" s="47"/>
      <c r="Q517" s="47"/>
      <c r="R517" s="47"/>
      <c r="S517" s="47"/>
      <c r="T517" s="47"/>
      <c r="U517" s="59"/>
      <c r="V517" s="59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</row>
    <row r="518" spans="1:32" ht="15.75" customHeight="1">
      <c r="A518" s="47"/>
      <c r="B518" s="47"/>
      <c r="C518" s="47"/>
      <c r="D518" s="47"/>
      <c r="E518" s="47"/>
      <c r="F518" s="47"/>
      <c r="G518" s="47"/>
      <c r="H518" s="47"/>
      <c r="I518" s="59"/>
      <c r="J518" s="59"/>
      <c r="K518" s="59"/>
      <c r="L518" s="47"/>
      <c r="M518" s="47"/>
      <c r="N518" s="47"/>
      <c r="O518" s="47"/>
      <c r="P518" s="47"/>
      <c r="Q518" s="47"/>
      <c r="R518" s="47"/>
      <c r="S518" s="47"/>
      <c r="T518" s="47"/>
      <c r="U518" s="59"/>
      <c r="V518" s="59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</row>
    <row r="519" spans="1:32" ht="15.75" customHeight="1">
      <c r="A519" s="47"/>
      <c r="B519" s="47"/>
      <c r="C519" s="47"/>
      <c r="D519" s="47"/>
      <c r="E519" s="47"/>
      <c r="F519" s="47"/>
      <c r="G519" s="47"/>
      <c r="H519" s="47"/>
      <c r="I519" s="59"/>
      <c r="J519" s="59"/>
      <c r="K519" s="59"/>
      <c r="L519" s="47"/>
      <c r="M519" s="47"/>
      <c r="N519" s="47"/>
      <c r="O519" s="47"/>
      <c r="P519" s="47"/>
      <c r="Q519" s="47"/>
      <c r="R519" s="47"/>
      <c r="S519" s="47"/>
      <c r="T519" s="47"/>
      <c r="U519" s="59"/>
      <c r="V519" s="59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</row>
    <row r="520" spans="1:32" ht="15.75" customHeight="1">
      <c r="A520" s="47"/>
      <c r="B520" s="47"/>
      <c r="C520" s="47"/>
      <c r="D520" s="47"/>
      <c r="E520" s="47"/>
      <c r="F520" s="47"/>
      <c r="G520" s="47"/>
      <c r="H520" s="47"/>
      <c r="I520" s="59"/>
      <c r="J520" s="59"/>
      <c r="K520" s="59"/>
      <c r="L520" s="47"/>
      <c r="M520" s="47"/>
      <c r="N520" s="47"/>
      <c r="O520" s="47"/>
      <c r="P520" s="47"/>
      <c r="Q520" s="47"/>
      <c r="R520" s="47"/>
      <c r="S520" s="47"/>
      <c r="T520" s="47"/>
      <c r="U520" s="59"/>
      <c r="V520" s="59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</row>
    <row r="521" spans="1:32" ht="15.75" customHeight="1">
      <c r="A521" s="47"/>
      <c r="B521" s="47"/>
      <c r="C521" s="47"/>
      <c r="D521" s="47"/>
      <c r="E521" s="47"/>
      <c r="F521" s="47"/>
      <c r="G521" s="47"/>
      <c r="H521" s="47"/>
      <c r="I521" s="59"/>
      <c r="J521" s="59"/>
      <c r="K521" s="59"/>
      <c r="L521" s="47"/>
      <c r="M521" s="47"/>
      <c r="N521" s="47"/>
      <c r="O521" s="47"/>
      <c r="P521" s="47"/>
      <c r="Q521" s="47"/>
      <c r="R521" s="47"/>
      <c r="S521" s="47"/>
      <c r="T521" s="47"/>
      <c r="U521" s="59"/>
      <c r="V521" s="59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</row>
    <row r="522" spans="1:32" ht="15.75" customHeight="1">
      <c r="A522" s="47"/>
      <c r="B522" s="47"/>
      <c r="C522" s="47"/>
      <c r="D522" s="47"/>
      <c r="E522" s="47"/>
      <c r="F522" s="47"/>
      <c r="G522" s="47"/>
      <c r="H522" s="47"/>
      <c r="I522" s="59"/>
      <c r="J522" s="59"/>
      <c r="K522" s="59"/>
      <c r="L522" s="47"/>
      <c r="M522" s="47"/>
      <c r="N522" s="47"/>
      <c r="O522" s="47"/>
      <c r="P522" s="47"/>
      <c r="Q522" s="47"/>
      <c r="R522" s="47"/>
      <c r="S522" s="47"/>
      <c r="T522" s="47"/>
      <c r="U522" s="59"/>
      <c r="V522" s="59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</row>
    <row r="523" spans="1:32" ht="15.75" customHeight="1">
      <c r="A523" s="47"/>
      <c r="B523" s="47"/>
      <c r="C523" s="47"/>
      <c r="D523" s="47"/>
      <c r="E523" s="47"/>
      <c r="F523" s="47"/>
      <c r="G523" s="47"/>
      <c r="H523" s="47"/>
      <c r="I523" s="59"/>
      <c r="J523" s="59"/>
      <c r="K523" s="59"/>
      <c r="L523" s="47"/>
      <c r="M523" s="47"/>
      <c r="N523" s="47"/>
      <c r="O523" s="47"/>
      <c r="P523" s="47"/>
      <c r="Q523" s="47"/>
      <c r="R523" s="47"/>
      <c r="S523" s="47"/>
      <c r="T523" s="47"/>
      <c r="U523" s="59"/>
      <c r="V523" s="59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</row>
    <row r="524" spans="1:32" ht="15.75" customHeight="1">
      <c r="A524" s="47"/>
      <c r="B524" s="47"/>
      <c r="C524" s="47"/>
      <c r="D524" s="47"/>
      <c r="E524" s="47"/>
      <c r="F524" s="47"/>
      <c r="G524" s="47"/>
      <c r="H524" s="47"/>
      <c r="I524" s="59"/>
      <c r="J524" s="59"/>
      <c r="K524" s="59"/>
      <c r="L524" s="47"/>
      <c r="M524" s="47"/>
      <c r="N524" s="47"/>
      <c r="O524" s="47"/>
      <c r="P524" s="47"/>
      <c r="Q524" s="47"/>
      <c r="R524" s="47"/>
      <c r="S524" s="47"/>
      <c r="T524" s="47"/>
      <c r="U524" s="59"/>
      <c r="V524" s="59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</row>
    <row r="525" spans="1:32" ht="15.75" customHeight="1">
      <c r="A525" s="47"/>
      <c r="B525" s="47"/>
      <c r="C525" s="47"/>
      <c r="D525" s="47"/>
      <c r="E525" s="47"/>
      <c r="F525" s="47"/>
      <c r="G525" s="47"/>
      <c r="H525" s="47"/>
      <c r="I525" s="59"/>
      <c r="J525" s="59"/>
      <c r="K525" s="59"/>
      <c r="L525" s="47"/>
      <c r="M525" s="47"/>
      <c r="N525" s="47"/>
      <c r="O525" s="47"/>
      <c r="P525" s="47"/>
      <c r="Q525" s="47"/>
      <c r="R525" s="47"/>
      <c r="S525" s="47"/>
      <c r="T525" s="47"/>
      <c r="U525" s="59"/>
      <c r="V525" s="59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</row>
    <row r="526" spans="1:32" ht="15.75" customHeight="1">
      <c r="A526" s="47"/>
      <c r="B526" s="47"/>
      <c r="C526" s="47"/>
      <c r="D526" s="47"/>
      <c r="E526" s="47"/>
      <c r="F526" s="47"/>
      <c r="G526" s="47"/>
      <c r="H526" s="47"/>
      <c r="I526" s="59"/>
      <c r="J526" s="59"/>
      <c r="K526" s="59"/>
      <c r="L526" s="47"/>
      <c r="M526" s="47"/>
      <c r="N526" s="47"/>
      <c r="O526" s="47"/>
      <c r="P526" s="47"/>
      <c r="Q526" s="47"/>
      <c r="R526" s="47"/>
      <c r="S526" s="47"/>
      <c r="T526" s="47"/>
      <c r="U526" s="59"/>
      <c r="V526" s="59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</row>
    <row r="527" spans="1:32" ht="15.75" customHeight="1">
      <c r="A527" s="47"/>
      <c r="B527" s="47"/>
      <c r="C527" s="47"/>
      <c r="D527" s="47"/>
      <c r="E527" s="47"/>
      <c r="F527" s="47"/>
      <c r="G527" s="47"/>
      <c r="H527" s="47"/>
      <c r="I527" s="59"/>
      <c r="J527" s="59"/>
      <c r="K527" s="59"/>
      <c r="L527" s="47"/>
      <c r="M527" s="47"/>
      <c r="N527" s="47"/>
      <c r="O527" s="47"/>
      <c r="P527" s="47"/>
      <c r="Q527" s="47"/>
      <c r="R527" s="47"/>
      <c r="S527" s="47"/>
      <c r="T527" s="47"/>
      <c r="U527" s="59"/>
      <c r="V527" s="59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</row>
    <row r="528" spans="1:32" ht="15.75" customHeight="1">
      <c r="A528" s="47"/>
      <c r="B528" s="47"/>
      <c r="C528" s="47"/>
      <c r="D528" s="47"/>
      <c r="E528" s="47"/>
      <c r="F528" s="47"/>
      <c r="G528" s="47"/>
      <c r="H528" s="47"/>
      <c r="I528" s="59"/>
      <c r="J528" s="59"/>
      <c r="K528" s="59"/>
      <c r="L528" s="47"/>
      <c r="M528" s="47"/>
      <c r="N528" s="47"/>
      <c r="O528" s="47"/>
      <c r="P528" s="47"/>
      <c r="Q528" s="47"/>
      <c r="R528" s="47"/>
      <c r="S528" s="47"/>
      <c r="T528" s="47"/>
      <c r="U528" s="59"/>
      <c r="V528" s="59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</row>
    <row r="529" spans="1:32" ht="15.75" customHeight="1">
      <c r="A529" s="47"/>
      <c r="B529" s="47"/>
      <c r="C529" s="47"/>
      <c r="D529" s="47"/>
      <c r="E529" s="47"/>
      <c r="F529" s="47"/>
      <c r="G529" s="47"/>
      <c r="H529" s="47"/>
      <c r="I529" s="59"/>
      <c r="J529" s="59"/>
      <c r="K529" s="59"/>
      <c r="L529" s="47"/>
      <c r="M529" s="47"/>
      <c r="N529" s="47"/>
      <c r="O529" s="47"/>
      <c r="P529" s="47"/>
      <c r="Q529" s="47"/>
      <c r="R529" s="47"/>
      <c r="S529" s="47"/>
      <c r="T529" s="47"/>
      <c r="U529" s="59"/>
      <c r="V529" s="59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</row>
    <row r="530" spans="1:32" ht="15.75" customHeight="1">
      <c r="A530" s="47"/>
      <c r="B530" s="47"/>
      <c r="C530" s="47"/>
      <c r="D530" s="47"/>
      <c r="E530" s="47"/>
      <c r="F530" s="47"/>
      <c r="G530" s="47"/>
      <c r="H530" s="47"/>
      <c r="I530" s="59"/>
      <c r="J530" s="59"/>
      <c r="K530" s="59"/>
      <c r="L530" s="47"/>
      <c r="M530" s="47"/>
      <c r="N530" s="47"/>
      <c r="O530" s="47"/>
      <c r="P530" s="47"/>
      <c r="Q530" s="47"/>
      <c r="R530" s="47"/>
      <c r="S530" s="47"/>
      <c r="T530" s="47"/>
      <c r="U530" s="59"/>
      <c r="V530" s="59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</row>
    <row r="531" spans="1:32" ht="15.75" customHeight="1">
      <c r="A531" s="47"/>
      <c r="B531" s="47"/>
      <c r="C531" s="47"/>
      <c r="D531" s="47"/>
      <c r="E531" s="47"/>
      <c r="F531" s="47"/>
      <c r="G531" s="47"/>
      <c r="H531" s="47"/>
      <c r="I531" s="59"/>
      <c r="J531" s="59"/>
      <c r="K531" s="59"/>
      <c r="L531" s="47"/>
      <c r="M531" s="47"/>
      <c r="N531" s="47"/>
      <c r="O531" s="47"/>
      <c r="P531" s="47"/>
      <c r="Q531" s="47"/>
      <c r="R531" s="47"/>
      <c r="S531" s="47"/>
      <c r="T531" s="47"/>
      <c r="U531" s="59"/>
      <c r="V531" s="59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</row>
    <row r="532" spans="1:32" ht="15.75" customHeight="1">
      <c r="A532" s="47"/>
      <c r="B532" s="47"/>
      <c r="C532" s="47"/>
      <c r="D532" s="47"/>
      <c r="E532" s="47"/>
      <c r="F532" s="47"/>
      <c r="G532" s="47"/>
      <c r="H532" s="47"/>
      <c r="I532" s="59"/>
      <c r="J532" s="59"/>
      <c r="K532" s="59"/>
      <c r="L532" s="47"/>
      <c r="M532" s="47"/>
      <c r="N532" s="47"/>
      <c r="O532" s="47"/>
      <c r="P532" s="47"/>
      <c r="Q532" s="47"/>
      <c r="R532" s="47"/>
      <c r="S532" s="47"/>
      <c r="T532" s="47"/>
      <c r="U532" s="59"/>
      <c r="V532" s="59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</row>
    <row r="533" spans="1:32" ht="15.75" customHeight="1">
      <c r="A533" s="47"/>
      <c r="B533" s="47"/>
      <c r="C533" s="47"/>
      <c r="D533" s="47"/>
      <c r="E533" s="47"/>
      <c r="F533" s="47"/>
      <c r="G533" s="47"/>
      <c r="H533" s="47"/>
      <c r="I533" s="59"/>
      <c r="J533" s="59"/>
      <c r="K533" s="59"/>
      <c r="L533" s="47"/>
      <c r="M533" s="47"/>
      <c r="N533" s="47"/>
      <c r="O533" s="47"/>
      <c r="P533" s="47"/>
      <c r="Q533" s="47"/>
      <c r="R533" s="47"/>
      <c r="S533" s="47"/>
      <c r="T533" s="47"/>
      <c r="U533" s="59"/>
      <c r="V533" s="59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</row>
    <row r="534" spans="1:32" ht="15.75" customHeight="1">
      <c r="A534" s="47"/>
      <c r="B534" s="47"/>
      <c r="C534" s="47"/>
      <c r="D534" s="47"/>
      <c r="E534" s="47"/>
      <c r="F534" s="47"/>
      <c r="G534" s="47"/>
      <c r="H534" s="47"/>
      <c r="I534" s="59"/>
      <c r="J534" s="59"/>
      <c r="K534" s="59"/>
      <c r="L534" s="47"/>
      <c r="M534" s="47"/>
      <c r="N534" s="47"/>
      <c r="O534" s="47"/>
      <c r="P534" s="47"/>
      <c r="Q534" s="47"/>
      <c r="R534" s="47"/>
      <c r="S534" s="47"/>
      <c r="T534" s="47"/>
      <c r="U534" s="59"/>
      <c r="V534" s="59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</row>
    <row r="535" spans="1:32" ht="15.75" customHeight="1">
      <c r="A535" s="47"/>
      <c r="B535" s="47"/>
      <c r="C535" s="47"/>
      <c r="D535" s="47"/>
      <c r="E535" s="47"/>
      <c r="F535" s="47"/>
      <c r="G535" s="47"/>
      <c r="H535" s="47"/>
      <c r="I535" s="59"/>
      <c r="J535" s="59"/>
      <c r="K535" s="59"/>
      <c r="L535" s="47"/>
      <c r="M535" s="47"/>
      <c r="N535" s="47"/>
      <c r="O535" s="47"/>
      <c r="P535" s="47"/>
      <c r="Q535" s="47"/>
      <c r="R535" s="47"/>
      <c r="S535" s="47"/>
      <c r="T535" s="47"/>
      <c r="U535" s="59"/>
      <c r="V535" s="59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</row>
    <row r="536" spans="1:32" ht="15.75" customHeight="1">
      <c r="A536" s="47"/>
      <c r="B536" s="47"/>
      <c r="C536" s="47"/>
      <c r="D536" s="47"/>
      <c r="E536" s="47"/>
      <c r="F536" s="47"/>
      <c r="G536" s="47"/>
      <c r="H536" s="47"/>
      <c r="I536" s="59"/>
      <c r="J536" s="59"/>
      <c r="K536" s="59"/>
      <c r="L536" s="47"/>
      <c r="M536" s="47"/>
      <c r="N536" s="47"/>
      <c r="O536" s="47"/>
      <c r="P536" s="47"/>
      <c r="Q536" s="47"/>
      <c r="R536" s="47"/>
      <c r="S536" s="47"/>
      <c r="T536" s="47"/>
      <c r="U536" s="59"/>
      <c r="V536" s="59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</row>
    <row r="537" spans="1:32" ht="15.75" customHeight="1">
      <c r="A537" s="47"/>
      <c r="B537" s="47"/>
      <c r="C537" s="47"/>
      <c r="D537" s="47"/>
      <c r="E537" s="47"/>
      <c r="F537" s="47"/>
      <c r="G537" s="47"/>
      <c r="H537" s="47"/>
      <c r="I537" s="59"/>
      <c r="J537" s="59"/>
      <c r="K537" s="59"/>
      <c r="L537" s="47"/>
      <c r="M537" s="47"/>
      <c r="N537" s="47"/>
      <c r="O537" s="47"/>
      <c r="P537" s="47"/>
      <c r="Q537" s="47"/>
      <c r="R537" s="47"/>
      <c r="S537" s="47"/>
      <c r="T537" s="47"/>
      <c r="U537" s="59"/>
      <c r="V537" s="59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</row>
    <row r="538" spans="1:32" ht="15.75" customHeight="1">
      <c r="A538" s="47"/>
      <c r="B538" s="47"/>
      <c r="C538" s="47"/>
      <c r="D538" s="47"/>
      <c r="E538" s="47"/>
      <c r="F538" s="47"/>
      <c r="G538" s="47"/>
      <c r="H538" s="47"/>
      <c r="I538" s="59"/>
      <c r="J538" s="59"/>
      <c r="K538" s="59"/>
      <c r="L538" s="47"/>
      <c r="M538" s="47"/>
      <c r="N538" s="47"/>
      <c r="O538" s="47"/>
      <c r="P538" s="47"/>
      <c r="Q538" s="47"/>
      <c r="R538" s="47"/>
      <c r="S538" s="47"/>
      <c r="T538" s="47"/>
      <c r="U538" s="59"/>
      <c r="V538" s="59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</row>
    <row r="539" spans="1:32" ht="15.75" customHeight="1">
      <c r="A539" s="47"/>
      <c r="B539" s="47"/>
      <c r="C539" s="47"/>
      <c r="D539" s="47"/>
      <c r="E539" s="47"/>
      <c r="F539" s="47"/>
      <c r="G539" s="47"/>
      <c r="H539" s="47"/>
      <c r="I539" s="59"/>
      <c r="J539" s="59"/>
      <c r="K539" s="59"/>
      <c r="L539" s="47"/>
      <c r="M539" s="47"/>
      <c r="N539" s="47"/>
      <c r="O539" s="47"/>
      <c r="P539" s="47"/>
      <c r="Q539" s="47"/>
      <c r="R539" s="47"/>
      <c r="S539" s="47"/>
      <c r="T539" s="47"/>
      <c r="U539" s="59"/>
      <c r="V539" s="59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</row>
    <row r="540" spans="1:32" ht="15.75" customHeight="1">
      <c r="A540" s="47"/>
      <c r="B540" s="47"/>
      <c r="C540" s="47"/>
      <c r="D540" s="47"/>
      <c r="E540" s="47"/>
      <c r="F540" s="47"/>
      <c r="G540" s="47"/>
      <c r="H540" s="47"/>
      <c r="I540" s="59"/>
      <c r="J540" s="59"/>
      <c r="K540" s="59"/>
      <c r="L540" s="47"/>
      <c r="M540" s="47"/>
      <c r="N540" s="47"/>
      <c r="O540" s="47"/>
      <c r="P540" s="47"/>
      <c r="Q540" s="47"/>
      <c r="R540" s="47"/>
      <c r="S540" s="47"/>
      <c r="T540" s="47"/>
      <c r="U540" s="59"/>
      <c r="V540" s="59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</row>
    <row r="541" spans="1:32" ht="15.75" customHeight="1">
      <c r="A541" s="47"/>
      <c r="B541" s="47"/>
      <c r="C541" s="47"/>
      <c r="D541" s="47"/>
      <c r="E541" s="47"/>
      <c r="F541" s="47"/>
      <c r="G541" s="47"/>
      <c r="H541" s="47"/>
      <c r="I541" s="59"/>
      <c r="J541" s="59"/>
      <c r="K541" s="59"/>
      <c r="L541" s="47"/>
      <c r="M541" s="47"/>
      <c r="N541" s="47"/>
      <c r="O541" s="47"/>
      <c r="P541" s="47"/>
      <c r="Q541" s="47"/>
      <c r="R541" s="47"/>
      <c r="S541" s="47"/>
      <c r="T541" s="47"/>
      <c r="U541" s="59"/>
      <c r="V541" s="59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</row>
    <row r="542" spans="1:32" ht="15.75" customHeight="1">
      <c r="A542" s="47"/>
      <c r="B542" s="47"/>
      <c r="C542" s="47"/>
      <c r="D542" s="47"/>
      <c r="E542" s="47"/>
      <c r="F542" s="47"/>
      <c r="G542" s="47"/>
      <c r="H542" s="47"/>
      <c r="I542" s="59"/>
      <c r="J542" s="59"/>
      <c r="K542" s="59"/>
      <c r="L542" s="47"/>
      <c r="M542" s="47"/>
      <c r="N542" s="47"/>
      <c r="O542" s="47"/>
      <c r="P542" s="47"/>
      <c r="Q542" s="47"/>
      <c r="R542" s="47"/>
      <c r="S542" s="47"/>
      <c r="T542" s="47"/>
      <c r="U542" s="59"/>
      <c r="V542" s="59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</row>
    <row r="543" spans="1:32" ht="15.75" customHeight="1">
      <c r="A543" s="47"/>
      <c r="B543" s="47"/>
      <c r="C543" s="47"/>
      <c r="D543" s="47"/>
      <c r="E543" s="47"/>
      <c r="F543" s="47"/>
      <c r="G543" s="47"/>
      <c r="H543" s="47"/>
      <c r="I543" s="59"/>
      <c r="J543" s="59"/>
      <c r="K543" s="59"/>
      <c r="L543" s="47"/>
      <c r="M543" s="47"/>
      <c r="N543" s="47"/>
      <c r="O543" s="47"/>
      <c r="P543" s="47"/>
      <c r="Q543" s="47"/>
      <c r="R543" s="47"/>
      <c r="S543" s="47"/>
      <c r="T543" s="47"/>
      <c r="U543" s="59"/>
      <c r="V543" s="59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</row>
    <row r="544" spans="1:32" ht="15.75" customHeight="1">
      <c r="A544" s="47"/>
      <c r="B544" s="47"/>
      <c r="C544" s="47"/>
      <c r="D544" s="47"/>
      <c r="E544" s="47"/>
      <c r="F544" s="47"/>
      <c r="G544" s="47"/>
      <c r="H544" s="47"/>
      <c r="I544" s="59"/>
      <c r="J544" s="59"/>
      <c r="K544" s="59"/>
      <c r="L544" s="47"/>
      <c r="M544" s="47"/>
      <c r="N544" s="47"/>
      <c r="O544" s="47"/>
      <c r="P544" s="47"/>
      <c r="Q544" s="47"/>
      <c r="R544" s="47"/>
      <c r="S544" s="47"/>
      <c r="T544" s="47"/>
      <c r="U544" s="59"/>
      <c r="V544" s="59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</row>
    <row r="545" spans="1:32" ht="15.75" customHeight="1">
      <c r="A545" s="47"/>
      <c r="B545" s="47"/>
      <c r="C545" s="47"/>
      <c r="D545" s="47"/>
      <c r="E545" s="47"/>
      <c r="F545" s="47"/>
      <c r="G545" s="47"/>
      <c r="H545" s="47"/>
      <c r="I545" s="59"/>
      <c r="J545" s="59"/>
      <c r="K545" s="59"/>
      <c r="L545" s="47"/>
      <c r="M545" s="47"/>
      <c r="N545" s="47"/>
      <c r="O545" s="47"/>
      <c r="P545" s="47"/>
      <c r="Q545" s="47"/>
      <c r="R545" s="47"/>
      <c r="S545" s="47"/>
      <c r="T545" s="47"/>
      <c r="U545" s="59"/>
      <c r="V545" s="59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</row>
    <row r="546" spans="1:32" ht="15.75" customHeight="1">
      <c r="A546" s="47"/>
      <c r="B546" s="47"/>
      <c r="C546" s="47"/>
      <c r="D546" s="47"/>
      <c r="E546" s="47"/>
      <c r="F546" s="47"/>
      <c r="G546" s="47"/>
      <c r="H546" s="47"/>
      <c r="I546" s="59"/>
      <c r="J546" s="59"/>
      <c r="K546" s="59"/>
      <c r="L546" s="47"/>
      <c r="M546" s="47"/>
      <c r="N546" s="47"/>
      <c r="O546" s="47"/>
      <c r="P546" s="47"/>
      <c r="Q546" s="47"/>
      <c r="R546" s="47"/>
      <c r="S546" s="47"/>
      <c r="T546" s="47"/>
      <c r="U546" s="59"/>
      <c r="V546" s="59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</row>
    <row r="547" spans="1:32" ht="15.75" customHeight="1">
      <c r="A547" s="47"/>
      <c r="B547" s="47"/>
      <c r="C547" s="47"/>
      <c r="D547" s="47"/>
      <c r="E547" s="47"/>
      <c r="F547" s="47"/>
      <c r="G547" s="47"/>
      <c r="H547" s="47"/>
      <c r="I547" s="59"/>
      <c r="J547" s="59"/>
      <c r="K547" s="59"/>
      <c r="L547" s="47"/>
      <c r="M547" s="47"/>
      <c r="N547" s="47"/>
      <c r="O547" s="47"/>
      <c r="P547" s="47"/>
      <c r="Q547" s="47"/>
      <c r="R547" s="47"/>
      <c r="S547" s="47"/>
      <c r="T547" s="47"/>
      <c r="U547" s="59"/>
      <c r="V547" s="59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</row>
    <row r="548" spans="1:32" ht="15.75" customHeight="1">
      <c r="A548" s="47"/>
      <c r="B548" s="47"/>
      <c r="C548" s="47"/>
      <c r="D548" s="47"/>
      <c r="E548" s="47"/>
      <c r="F548" s="47"/>
      <c r="G548" s="47"/>
      <c r="H548" s="47"/>
      <c r="I548" s="59"/>
      <c r="J548" s="59"/>
      <c r="K548" s="59"/>
      <c r="L548" s="47"/>
      <c r="M548" s="47"/>
      <c r="N548" s="47"/>
      <c r="O548" s="47"/>
      <c r="P548" s="47"/>
      <c r="Q548" s="47"/>
      <c r="R548" s="47"/>
      <c r="S548" s="47"/>
      <c r="T548" s="47"/>
      <c r="U548" s="59"/>
      <c r="V548" s="59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</row>
    <row r="549" spans="1:32" ht="15.75" customHeight="1">
      <c r="A549" s="47"/>
      <c r="B549" s="47"/>
      <c r="C549" s="47"/>
      <c r="D549" s="47"/>
      <c r="E549" s="47"/>
      <c r="F549" s="47"/>
      <c r="G549" s="47"/>
      <c r="H549" s="47"/>
      <c r="I549" s="59"/>
      <c r="J549" s="59"/>
      <c r="K549" s="59"/>
      <c r="L549" s="47"/>
      <c r="M549" s="47"/>
      <c r="N549" s="47"/>
      <c r="O549" s="47"/>
      <c r="P549" s="47"/>
      <c r="Q549" s="47"/>
      <c r="R549" s="47"/>
      <c r="S549" s="47"/>
      <c r="T549" s="47"/>
      <c r="U549" s="59"/>
      <c r="V549" s="59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</row>
    <row r="550" spans="1:32" ht="15.75" customHeight="1">
      <c r="A550" s="47"/>
      <c r="B550" s="47"/>
      <c r="C550" s="47"/>
      <c r="D550" s="47"/>
      <c r="E550" s="47"/>
      <c r="F550" s="47"/>
      <c r="G550" s="47"/>
      <c r="H550" s="47"/>
      <c r="I550" s="59"/>
      <c r="J550" s="59"/>
      <c r="K550" s="59"/>
      <c r="L550" s="47"/>
      <c r="M550" s="47"/>
      <c r="N550" s="47"/>
      <c r="O550" s="47"/>
      <c r="P550" s="47"/>
      <c r="Q550" s="47"/>
      <c r="R550" s="47"/>
      <c r="S550" s="47"/>
      <c r="T550" s="47"/>
      <c r="U550" s="59"/>
      <c r="V550" s="59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</row>
    <row r="551" spans="1:32" ht="15.75" customHeight="1">
      <c r="A551" s="47"/>
      <c r="B551" s="47"/>
      <c r="C551" s="47"/>
      <c r="D551" s="47"/>
      <c r="E551" s="47"/>
      <c r="F551" s="47"/>
      <c r="G551" s="47"/>
      <c r="H551" s="47"/>
      <c r="I551" s="59"/>
      <c r="J551" s="59"/>
      <c r="K551" s="59"/>
      <c r="L551" s="47"/>
      <c r="M551" s="47"/>
      <c r="N551" s="47"/>
      <c r="O551" s="47"/>
      <c r="P551" s="47"/>
      <c r="Q551" s="47"/>
      <c r="R551" s="47"/>
      <c r="S551" s="47"/>
      <c r="T551" s="47"/>
      <c r="U551" s="59"/>
      <c r="V551" s="59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</row>
    <row r="552" spans="1:32" ht="15.75" customHeight="1">
      <c r="A552" s="47"/>
      <c r="B552" s="47"/>
      <c r="C552" s="47"/>
      <c r="D552" s="47"/>
      <c r="E552" s="47"/>
      <c r="F552" s="47"/>
      <c r="G552" s="47"/>
      <c r="H552" s="47"/>
      <c r="I552" s="59"/>
      <c r="J552" s="59"/>
      <c r="K552" s="59"/>
      <c r="L552" s="47"/>
      <c r="M552" s="47"/>
      <c r="N552" s="47"/>
      <c r="O552" s="47"/>
      <c r="P552" s="47"/>
      <c r="Q552" s="47"/>
      <c r="R552" s="47"/>
      <c r="S552" s="47"/>
      <c r="T552" s="47"/>
      <c r="U552" s="59"/>
      <c r="V552" s="59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</row>
    <row r="553" spans="1:32" ht="15.75" customHeight="1">
      <c r="A553" s="47"/>
      <c r="B553" s="47"/>
      <c r="C553" s="47"/>
      <c r="D553" s="47"/>
      <c r="E553" s="47"/>
      <c r="F553" s="47"/>
      <c r="G553" s="47"/>
      <c r="H553" s="47"/>
      <c r="I553" s="59"/>
      <c r="J553" s="59"/>
      <c r="K553" s="59"/>
      <c r="L553" s="47"/>
      <c r="M553" s="47"/>
      <c r="N553" s="47"/>
      <c r="O553" s="47"/>
      <c r="P553" s="47"/>
      <c r="Q553" s="47"/>
      <c r="R553" s="47"/>
      <c r="S553" s="47"/>
      <c r="T553" s="47"/>
      <c r="U553" s="59"/>
      <c r="V553" s="59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</row>
    <row r="554" spans="1:32" ht="15.75" customHeight="1">
      <c r="A554" s="47"/>
      <c r="B554" s="47"/>
      <c r="C554" s="47"/>
      <c r="D554" s="47"/>
      <c r="E554" s="47"/>
      <c r="F554" s="47"/>
      <c r="G554" s="47"/>
      <c r="H554" s="47"/>
      <c r="I554" s="59"/>
      <c r="J554" s="59"/>
      <c r="K554" s="59"/>
      <c r="L554" s="47"/>
      <c r="M554" s="47"/>
      <c r="N554" s="47"/>
      <c r="O554" s="47"/>
      <c r="P554" s="47"/>
      <c r="Q554" s="47"/>
      <c r="R554" s="47"/>
      <c r="S554" s="47"/>
      <c r="T554" s="47"/>
      <c r="U554" s="59"/>
      <c r="V554" s="59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</row>
    <row r="555" spans="1:32" ht="15.75" customHeight="1">
      <c r="A555" s="47"/>
      <c r="B555" s="47"/>
      <c r="C555" s="47"/>
      <c r="D555" s="47"/>
      <c r="E555" s="47"/>
      <c r="F555" s="47"/>
      <c r="G555" s="47"/>
      <c r="H555" s="47"/>
      <c r="I555" s="59"/>
      <c r="J555" s="59"/>
      <c r="K555" s="59"/>
      <c r="L555" s="47"/>
      <c r="M555" s="47"/>
      <c r="N555" s="47"/>
      <c r="O555" s="47"/>
      <c r="P555" s="47"/>
      <c r="Q555" s="47"/>
      <c r="R555" s="47"/>
      <c r="S555" s="47"/>
      <c r="T555" s="47"/>
      <c r="U555" s="59"/>
      <c r="V555" s="59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</row>
    <row r="556" spans="1:32" ht="15.75" customHeight="1">
      <c r="A556" s="47"/>
      <c r="B556" s="47"/>
      <c r="C556" s="47"/>
      <c r="D556" s="47"/>
      <c r="E556" s="47"/>
      <c r="F556" s="47"/>
      <c r="G556" s="47"/>
      <c r="H556" s="47"/>
      <c r="I556" s="59"/>
      <c r="J556" s="59"/>
      <c r="K556" s="59"/>
      <c r="L556" s="47"/>
      <c r="M556" s="47"/>
      <c r="N556" s="47"/>
      <c r="O556" s="47"/>
      <c r="P556" s="47"/>
      <c r="Q556" s="47"/>
      <c r="R556" s="47"/>
      <c r="S556" s="47"/>
      <c r="T556" s="47"/>
      <c r="U556" s="59"/>
      <c r="V556" s="59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</row>
    <row r="557" spans="1:32" ht="15.75" customHeight="1">
      <c r="A557" s="47"/>
      <c r="B557" s="47"/>
      <c r="C557" s="47"/>
      <c r="D557" s="47"/>
      <c r="E557" s="47"/>
      <c r="F557" s="47"/>
      <c r="G557" s="47"/>
      <c r="H557" s="47"/>
      <c r="I557" s="59"/>
      <c r="J557" s="59"/>
      <c r="K557" s="59"/>
      <c r="L557" s="47"/>
      <c r="M557" s="47"/>
      <c r="N557" s="47"/>
      <c r="O557" s="47"/>
      <c r="P557" s="47"/>
      <c r="Q557" s="47"/>
      <c r="R557" s="47"/>
      <c r="S557" s="47"/>
      <c r="T557" s="47"/>
      <c r="U557" s="59"/>
      <c r="V557" s="59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</row>
    <row r="558" spans="1:32" ht="15.75" customHeight="1">
      <c r="A558" s="47"/>
      <c r="B558" s="47"/>
      <c r="C558" s="47"/>
      <c r="D558" s="47"/>
      <c r="E558" s="47"/>
      <c r="F558" s="47"/>
      <c r="G558" s="47"/>
      <c r="H558" s="47"/>
      <c r="I558" s="59"/>
      <c r="J558" s="59"/>
      <c r="K558" s="59"/>
      <c r="L558" s="47"/>
      <c r="M558" s="47"/>
      <c r="N558" s="47"/>
      <c r="O558" s="47"/>
      <c r="P558" s="47"/>
      <c r="Q558" s="47"/>
      <c r="R558" s="47"/>
      <c r="S558" s="47"/>
      <c r="T558" s="47"/>
      <c r="U558" s="59"/>
      <c r="V558" s="59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</row>
    <row r="559" spans="1:32" ht="15.75" customHeight="1">
      <c r="A559" s="47"/>
      <c r="B559" s="47"/>
      <c r="C559" s="47"/>
      <c r="D559" s="47"/>
      <c r="E559" s="47"/>
      <c r="F559" s="47"/>
      <c r="G559" s="47"/>
      <c r="H559" s="47"/>
      <c r="I559" s="59"/>
      <c r="J559" s="59"/>
      <c r="K559" s="59"/>
      <c r="L559" s="47"/>
      <c r="M559" s="47"/>
      <c r="N559" s="47"/>
      <c r="O559" s="47"/>
      <c r="P559" s="47"/>
      <c r="Q559" s="47"/>
      <c r="R559" s="47"/>
      <c r="S559" s="47"/>
      <c r="T559" s="47"/>
      <c r="U559" s="59"/>
      <c r="V559" s="59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</row>
    <row r="560" spans="1:32" ht="15.75" customHeight="1">
      <c r="A560" s="47"/>
      <c r="B560" s="47"/>
      <c r="C560" s="47"/>
      <c r="D560" s="47"/>
      <c r="E560" s="47"/>
      <c r="F560" s="47"/>
      <c r="G560" s="47"/>
      <c r="H560" s="47"/>
      <c r="I560" s="59"/>
      <c r="J560" s="59"/>
      <c r="K560" s="59"/>
      <c r="L560" s="47"/>
      <c r="M560" s="47"/>
      <c r="N560" s="47"/>
      <c r="O560" s="47"/>
      <c r="P560" s="47"/>
      <c r="Q560" s="47"/>
      <c r="R560" s="47"/>
      <c r="S560" s="47"/>
      <c r="T560" s="47"/>
      <c r="U560" s="59"/>
      <c r="V560" s="59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</row>
    <row r="561" spans="1:32" ht="15.75" customHeight="1">
      <c r="A561" s="47"/>
      <c r="B561" s="47"/>
      <c r="C561" s="47"/>
      <c r="D561" s="47"/>
      <c r="E561" s="47"/>
      <c r="F561" s="47"/>
      <c r="G561" s="47"/>
      <c r="H561" s="47"/>
      <c r="I561" s="59"/>
      <c r="J561" s="59"/>
      <c r="K561" s="59"/>
      <c r="L561" s="47"/>
      <c r="M561" s="47"/>
      <c r="N561" s="47"/>
      <c r="O561" s="47"/>
      <c r="P561" s="47"/>
      <c r="Q561" s="47"/>
      <c r="R561" s="47"/>
      <c r="S561" s="47"/>
      <c r="T561" s="47"/>
      <c r="U561" s="59"/>
      <c r="V561" s="59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</row>
    <row r="562" spans="1:32" ht="15.75" customHeight="1">
      <c r="A562" s="47"/>
      <c r="B562" s="47"/>
      <c r="C562" s="47"/>
      <c r="D562" s="47"/>
      <c r="E562" s="47"/>
      <c r="F562" s="47"/>
      <c r="G562" s="47"/>
      <c r="H562" s="47"/>
      <c r="I562" s="59"/>
      <c r="J562" s="59"/>
      <c r="K562" s="59"/>
      <c r="L562" s="47"/>
      <c r="M562" s="47"/>
      <c r="N562" s="47"/>
      <c r="O562" s="47"/>
      <c r="P562" s="47"/>
      <c r="Q562" s="47"/>
      <c r="R562" s="47"/>
      <c r="S562" s="47"/>
      <c r="T562" s="47"/>
      <c r="U562" s="59"/>
      <c r="V562" s="59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</row>
    <row r="563" spans="1:32" ht="15.75" customHeight="1">
      <c r="A563" s="47"/>
      <c r="B563" s="47"/>
      <c r="C563" s="47"/>
      <c r="D563" s="47"/>
      <c r="E563" s="47"/>
      <c r="F563" s="47"/>
      <c r="G563" s="47"/>
      <c r="H563" s="47"/>
      <c r="I563" s="59"/>
      <c r="J563" s="59"/>
      <c r="K563" s="59"/>
      <c r="L563" s="47"/>
      <c r="M563" s="47"/>
      <c r="N563" s="47"/>
      <c r="O563" s="47"/>
      <c r="P563" s="47"/>
      <c r="Q563" s="47"/>
      <c r="R563" s="47"/>
      <c r="S563" s="47"/>
      <c r="T563" s="47"/>
      <c r="U563" s="59"/>
      <c r="V563" s="59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</row>
    <row r="564" spans="1:32" ht="15.75" customHeight="1">
      <c r="A564" s="47"/>
      <c r="B564" s="47"/>
      <c r="C564" s="47"/>
      <c r="D564" s="47"/>
      <c r="E564" s="47"/>
      <c r="F564" s="47"/>
      <c r="G564" s="47"/>
      <c r="H564" s="47"/>
      <c r="I564" s="59"/>
      <c r="J564" s="59"/>
      <c r="K564" s="59"/>
      <c r="L564" s="47"/>
      <c r="M564" s="47"/>
      <c r="N564" s="47"/>
      <c r="O564" s="47"/>
      <c r="P564" s="47"/>
      <c r="Q564" s="47"/>
      <c r="R564" s="47"/>
      <c r="S564" s="47"/>
      <c r="T564" s="47"/>
      <c r="U564" s="59"/>
      <c r="V564" s="59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</row>
    <row r="565" spans="1:32" ht="15.75" customHeight="1">
      <c r="A565" s="47"/>
      <c r="B565" s="47"/>
      <c r="C565" s="47"/>
      <c r="D565" s="47"/>
      <c r="E565" s="47"/>
      <c r="F565" s="47"/>
      <c r="G565" s="47"/>
      <c r="H565" s="47"/>
      <c r="I565" s="59"/>
      <c r="J565" s="59"/>
      <c r="K565" s="59"/>
      <c r="L565" s="47"/>
      <c r="M565" s="47"/>
      <c r="N565" s="47"/>
      <c r="O565" s="47"/>
      <c r="P565" s="47"/>
      <c r="Q565" s="47"/>
      <c r="R565" s="47"/>
      <c r="S565" s="47"/>
      <c r="T565" s="47"/>
      <c r="U565" s="59"/>
      <c r="V565" s="59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</row>
    <row r="566" spans="1:32" ht="15.75" customHeight="1">
      <c r="A566" s="47"/>
      <c r="B566" s="47"/>
      <c r="C566" s="47"/>
      <c r="D566" s="47"/>
      <c r="E566" s="47"/>
      <c r="F566" s="47"/>
      <c r="G566" s="47"/>
      <c r="H566" s="47"/>
      <c r="I566" s="59"/>
      <c r="J566" s="59"/>
      <c r="K566" s="59"/>
      <c r="L566" s="47"/>
      <c r="M566" s="47"/>
      <c r="N566" s="47"/>
      <c r="O566" s="47"/>
      <c r="P566" s="47"/>
      <c r="Q566" s="47"/>
      <c r="R566" s="47"/>
      <c r="S566" s="47"/>
      <c r="T566" s="47"/>
      <c r="U566" s="59"/>
      <c r="V566" s="59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</row>
    <row r="567" spans="1:32" ht="15.75" customHeight="1">
      <c r="A567" s="47"/>
      <c r="B567" s="47"/>
      <c r="C567" s="47"/>
      <c r="D567" s="47"/>
      <c r="E567" s="47"/>
      <c r="F567" s="47"/>
      <c r="G567" s="47"/>
      <c r="H567" s="47"/>
      <c r="I567" s="59"/>
      <c r="J567" s="59"/>
      <c r="K567" s="59"/>
      <c r="L567" s="47"/>
      <c r="M567" s="47"/>
      <c r="N567" s="47"/>
      <c r="O567" s="47"/>
      <c r="P567" s="47"/>
      <c r="Q567" s="47"/>
      <c r="R567" s="47"/>
      <c r="S567" s="47"/>
      <c r="T567" s="47"/>
      <c r="U567" s="59"/>
      <c r="V567" s="59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</row>
    <row r="568" spans="1:32" ht="15.75" customHeight="1">
      <c r="A568" s="47"/>
      <c r="B568" s="47"/>
      <c r="C568" s="47"/>
      <c r="D568" s="47"/>
      <c r="E568" s="47"/>
      <c r="F568" s="47"/>
      <c r="G568" s="47"/>
      <c r="H568" s="47"/>
      <c r="I568" s="59"/>
      <c r="J568" s="59"/>
      <c r="K568" s="59"/>
      <c r="L568" s="47"/>
      <c r="M568" s="47"/>
      <c r="N568" s="47"/>
      <c r="O568" s="47"/>
      <c r="P568" s="47"/>
      <c r="Q568" s="47"/>
      <c r="R568" s="47"/>
      <c r="S568" s="47"/>
      <c r="T568" s="47"/>
      <c r="U568" s="59"/>
      <c r="V568" s="59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</row>
    <row r="569" spans="1:32" ht="15.75" customHeight="1">
      <c r="A569" s="47"/>
      <c r="B569" s="47"/>
      <c r="C569" s="47"/>
      <c r="D569" s="47"/>
      <c r="E569" s="47"/>
      <c r="F569" s="47"/>
      <c r="G569" s="47"/>
      <c r="H569" s="47"/>
      <c r="I569" s="59"/>
      <c r="J569" s="59"/>
      <c r="K569" s="59"/>
      <c r="L569" s="47"/>
      <c r="M569" s="47"/>
      <c r="N569" s="47"/>
      <c r="O569" s="47"/>
      <c r="P569" s="47"/>
      <c r="Q569" s="47"/>
      <c r="R569" s="47"/>
      <c r="S569" s="47"/>
      <c r="T569" s="47"/>
      <c r="U569" s="59"/>
      <c r="V569" s="59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</row>
    <row r="570" spans="1:32" ht="15.75" customHeight="1">
      <c r="A570" s="47"/>
      <c r="B570" s="47"/>
      <c r="C570" s="47"/>
      <c r="D570" s="47"/>
      <c r="E570" s="47"/>
      <c r="F570" s="47"/>
      <c r="G570" s="47"/>
      <c r="H570" s="47"/>
      <c r="I570" s="59"/>
      <c r="J570" s="59"/>
      <c r="K570" s="59"/>
      <c r="L570" s="47"/>
      <c r="M570" s="47"/>
      <c r="N570" s="47"/>
      <c r="O570" s="47"/>
      <c r="P570" s="47"/>
      <c r="Q570" s="47"/>
      <c r="R570" s="47"/>
      <c r="S570" s="47"/>
      <c r="T570" s="47"/>
      <c r="U570" s="59"/>
      <c r="V570" s="59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</row>
    <row r="571" spans="1:32" ht="15.75" customHeight="1">
      <c r="A571" s="47"/>
      <c r="B571" s="47"/>
      <c r="C571" s="47"/>
      <c r="D571" s="47"/>
      <c r="E571" s="47"/>
      <c r="F571" s="47"/>
      <c r="G571" s="47"/>
      <c r="H571" s="47"/>
      <c r="I571" s="59"/>
      <c r="J571" s="59"/>
      <c r="K571" s="59"/>
      <c r="L571" s="47"/>
      <c r="M571" s="47"/>
      <c r="N571" s="47"/>
      <c r="O571" s="47"/>
      <c r="P571" s="47"/>
      <c r="Q571" s="47"/>
      <c r="R571" s="47"/>
      <c r="S571" s="47"/>
      <c r="T571" s="47"/>
      <c r="U571" s="59"/>
      <c r="V571" s="59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</row>
    <row r="572" spans="1:32" ht="15.75" customHeight="1">
      <c r="A572" s="47"/>
      <c r="B572" s="47"/>
      <c r="C572" s="47"/>
      <c r="D572" s="47"/>
      <c r="E572" s="47"/>
      <c r="F572" s="47"/>
      <c r="G572" s="47"/>
      <c r="H572" s="47"/>
      <c r="I572" s="59"/>
      <c r="J572" s="59"/>
      <c r="K572" s="59"/>
      <c r="L572" s="47"/>
      <c r="M572" s="47"/>
      <c r="N572" s="47"/>
      <c r="O572" s="47"/>
      <c r="P572" s="47"/>
      <c r="Q572" s="47"/>
      <c r="R572" s="47"/>
      <c r="S572" s="47"/>
      <c r="T572" s="47"/>
      <c r="U572" s="59"/>
      <c r="V572" s="59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</row>
    <row r="573" spans="1:32" ht="15.75" customHeight="1">
      <c r="A573" s="47"/>
      <c r="B573" s="47"/>
      <c r="C573" s="47"/>
      <c r="D573" s="47"/>
      <c r="E573" s="47"/>
      <c r="F573" s="47"/>
      <c r="G573" s="47"/>
      <c r="H573" s="47"/>
      <c r="I573" s="59"/>
      <c r="J573" s="59"/>
      <c r="K573" s="59"/>
      <c r="L573" s="47"/>
      <c r="M573" s="47"/>
      <c r="N573" s="47"/>
      <c r="O573" s="47"/>
      <c r="P573" s="47"/>
      <c r="Q573" s="47"/>
      <c r="R573" s="47"/>
      <c r="S573" s="47"/>
      <c r="T573" s="47"/>
      <c r="U573" s="59"/>
      <c r="V573" s="59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</row>
    <row r="574" spans="1:32" ht="15.75" customHeight="1">
      <c r="A574" s="47"/>
      <c r="B574" s="47"/>
      <c r="C574" s="47"/>
      <c r="D574" s="47"/>
      <c r="E574" s="47"/>
      <c r="F574" s="47"/>
      <c r="G574" s="47"/>
      <c r="H574" s="47"/>
      <c r="I574" s="59"/>
      <c r="J574" s="59"/>
      <c r="K574" s="59"/>
      <c r="L574" s="47"/>
      <c r="M574" s="47"/>
      <c r="N574" s="47"/>
      <c r="O574" s="47"/>
      <c r="P574" s="47"/>
      <c r="Q574" s="47"/>
      <c r="R574" s="47"/>
      <c r="S574" s="47"/>
      <c r="T574" s="47"/>
      <c r="U574" s="59"/>
      <c r="V574" s="59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</row>
    <row r="575" spans="1:32" ht="15.75" customHeight="1">
      <c r="A575" s="47"/>
      <c r="B575" s="47"/>
      <c r="C575" s="47"/>
      <c r="D575" s="47"/>
      <c r="E575" s="47"/>
      <c r="F575" s="47"/>
      <c r="G575" s="47"/>
      <c r="H575" s="47"/>
      <c r="I575" s="59"/>
      <c r="J575" s="59"/>
      <c r="K575" s="59"/>
      <c r="L575" s="47"/>
      <c r="M575" s="47"/>
      <c r="N575" s="47"/>
      <c r="O575" s="47"/>
      <c r="P575" s="47"/>
      <c r="Q575" s="47"/>
      <c r="R575" s="47"/>
      <c r="S575" s="47"/>
      <c r="T575" s="47"/>
      <c r="U575" s="59"/>
      <c r="V575" s="59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</row>
    <row r="576" spans="1:32" ht="15.75" customHeight="1">
      <c r="A576" s="47"/>
      <c r="B576" s="47"/>
      <c r="C576" s="47"/>
      <c r="D576" s="47"/>
      <c r="E576" s="47"/>
      <c r="F576" s="47"/>
      <c r="G576" s="47"/>
      <c r="H576" s="47"/>
      <c r="I576" s="59"/>
      <c r="J576" s="59"/>
      <c r="K576" s="59"/>
      <c r="L576" s="47"/>
      <c r="M576" s="47"/>
      <c r="N576" s="47"/>
      <c r="O576" s="47"/>
      <c r="P576" s="47"/>
      <c r="Q576" s="47"/>
      <c r="R576" s="47"/>
      <c r="S576" s="47"/>
      <c r="T576" s="47"/>
      <c r="U576" s="59"/>
      <c r="V576" s="59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</row>
    <row r="577" spans="1:32" ht="15.75" customHeight="1">
      <c r="A577" s="47"/>
      <c r="B577" s="47"/>
      <c r="C577" s="47"/>
      <c r="D577" s="47"/>
      <c r="E577" s="47"/>
      <c r="F577" s="47"/>
      <c r="G577" s="47"/>
      <c r="H577" s="47"/>
      <c r="I577" s="59"/>
      <c r="J577" s="59"/>
      <c r="K577" s="59"/>
      <c r="L577" s="47"/>
      <c r="M577" s="47"/>
      <c r="N577" s="47"/>
      <c r="O577" s="47"/>
      <c r="P577" s="47"/>
      <c r="Q577" s="47"/>
      <c r="R577" s="47"/>
      <c r="S577" s="47"/>
      <c r="T577" s="47"/>
      <c r="U577" s="59"/>
      <c r="V577" s="59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</row>
    <row r="578" spans="1:32" ht="15.75" customHeight="1">
      <c r="A578" s="47"/>
      <c r="B578" s="47"/>
      <c r="C578" s="47"/>
      <c r="D578" s="47"/>
      <c r="E578" s="47"/>
      <c r="F578" s="47"/>
      <c r="G578" s="47"/>
      <c r="H578" s="47"/>
      <c r="I578" s="59"/>
      <c r="J578" s="59"/>
      <c r="K578" s="59"/>
      <c r="L578" s="47"/>
      <c r="M578" s="47"/>
      <c r="N578" s="47"/>
      <c r="O578" s="47"/>
      <c r="P578" s="47"/>
      <c r="Q578" s="47"/>
      <c r="R578" s="47"/>
      <c r="S578" s="47"/>
      <c r="T578" s="47"/>
      <c r="U578" s="59"/>
      <c r="V578" s="59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</row>
    <row r="579" spans="1:32" ht="15.75" customHeight="1">
      <c r="A579" s="47"/>
      <c r="B579" s="47"/>
      <c r="C579" s="47"/>
      <c r="D579" s="47"/>
      <c r="E579" s="47"/>
      <c r="F579" s="47"/>
      <c r="G579" s="47"/>
      <c r="H579" s="47"/>
      <c r="I579" s="59"/>
      <c r="J579" s="59"/>
      <c r="K579" s="59"/>
      <c r="L579" s="47"/>
      <c r="M579" s="47"/>
      <c r="N579" s="47"/>
      <c r="O579" s="47"/>
      <c r="P579" s="47"/>
      <c r="Q579" s="47"/>
      <c r="R579" s="47"/>
      <c r="S579" s="47"/>
      <c r="T579" s="47"/>
      <c r="U579" s="59"/>
      <c r="V579" s="59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</row>
    <row r="580" spans="1:32" ht="15.75" customHeight="1">
      <c r="A580" s="47"/>
      <c r="B580" s="47"/>
      <c r="C580" s="47"/>
      <c r="D580" s="47"/>
      <c r="E580" s="47"/>
      <c r="F580" s="47"/>
      <c r="G580" s="47"/>
      <c r="H580" s="47"/>
      <c r="I580" s="59"/>
      <c r="J580" s="59"/>
      <c r="K580" s="59"/>
      <c r="L580" s="47"/>
      <c r="M580" s="47"/>
      <c r="N580" s="47"/>
      <c r="O580" s="47"/>
      <c r="P580" s="47"/>
      <c r="Q580" s="47"/>
      <c r="R580" s="47"/>
      <c r="S580" s="47"/>
      <c r="T580" s="47"/>
      <c r="U580" s="59"/>
      <c r="V580" s="59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</row>
    <row r="581" spans="1:32" ht="15.75" customHeight="1">
      <c r="A581" s="47"/>
      <c r="B581" s="47"/>
      <c r="C581" s="47"/>
      <c r="D581" s="47"/>
      <c r="E581" s="47"/>
      <c r="F581" s="47"/>
      <c r="G581" s="47"/>
      <c r="H581" s="47"/>
      <c r="I581" s="59"/>
      <c r="J581" s="59"/>
      <c r="K581" s="59"/>
      <c r="L581" s="47"/>
      <c r="M581" s="47"/>
      <c r="N581" s="47"/>
      <c r="O581" s="47"/>
      <c r="P581" s="47"/>
      <c r="Q581" s="47"/>
      <c r="R581" s="47"/>
      <c r="S581" s="47"/>
      <c r="T581" s="47"/>
      <c r="U581" s="59"/>
      <c r="V581" s="59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</row>
    <row r="582" spans="1:32" ht="15.75" customHeight="1">
      <c r="A582" s="47"/>
      <c r="B582" s="47"/>
      <c r="C582" s="47"/>
      <c r="D582" s="47"/>
      <c r="E582" s="47"/>
      <c r="F582" s="47"/>
      <c r="G582" s="47"/>
      <c r="H582" s="47"/>
      <c r="I582" s="59"/>
      <c r="J582" s="59"/>
      <c r="K582" s="59"/>
      <c r="L582" s="47"/>
      <c r="M582" s="47"/>
      <c r="N582" s="47"/>
      <c r="O582" s="47"/>
      <c r="P582" s="47"/>
      <c r="Q582" s="47"/>
      <c r="R582" s="47"/>
      <c r="S582" s="47"/>
      <c r="T582" s="47"/>
      <c r="U582" s="59"/>
      <c r="V582" s="59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</row>
    <row r="583" spans="1:32" ht="15.75" customHeight="1">
      <c r="A583" s="47"/>
      <c r="B583" s="47"/>
      <c r="C583" s="47"/>
      <c r="D583" s="47"/>
      <c r="E583" s="47"/>
      <c r="F583" s="47"/>
      <c r="G583" s="47"/>
      <c r="H583" s="47"/>
      <c r="I583" s="59"/>
      <c r="J583" s="59"/>
      <c r="K583" s="59"/>
      <c r="L583" s="47"/>
      <c r="M583" s="47"/>
      <c r="N583" s="47"/>
      <c r="O583" s="47"/>
      <c r="P583" s="47"/>
      <c r="Q583" s="47"/>
      <c r="R583" s="47"/>
      <c r="S583" s="47"/>
      <c r="T583" s="47"/>
      <c r="U583" s="59"/>
      <c r="V583" s="59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</row>
    <row r="584" spans="1:32" ht="15.75" customHeight="1">
      <c r="A584" s="47"/>
      <c r="B584" s="47"/>
      <c r="C584" s="47"/>
      <c r="D584" s="47"/>
      <c r="E584" s="47"/>
      <c r="F584" s="47"/>
      <c r="G584" s="47"/>
      <c r="H584" s="47"/>
      <c r="I584" s="59"/>
      <c r="J584" s="59"/>
      <c r="K584" s="59"/>
      <c r="L584" s="47"/>
      <c r="M584" s="47"/>
      <c r="N584" s="47"/>
      <c r="O584" s="47"/>
      <c r="P584" s="47"/>
      <c r="Q584" s="47"/>
      <c r="R584" s="47"/>
      <c r="S584" s="47"/>
      <c r="T584" s="47"/>
      <c r="U584" s="59"/>
      <c r="V584" s="59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</row>
    <row r="585" spans="1:32" ht="15.75" customHeight="1">
      <c r="A585" s="47"/>
      <c r="B585" s="47"/>
      <c r="C585" s="47"/>
      <c r="D585" s="47"/>
      <c r="E585" s="47"/>
      <c r="F585" s="47"/>
      <c r="G585" s="47"/>
      <c r="H585" s="47"/>
      <c r="I585" s="59"/>
      <c r="J585" s="59"/>
      <c r="K585" s="59"/>
      <c r="L585" s="47"/>
      <c r="M585" s="47"/>
      <c r="N585" s="47"/>
      <c r="O585" s="47"/>
      <c r="P585" s="47"/>
      <c r="Q585" s="47"/>
      <c r="R585" s="47"/>
      <c r="S585" s="47"/>
      <c r="T585" s="47"/>
      <c r="U585" s="59"/>
      <c r="V585" s="59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</row>
    <row r="586" spans="1:32" ht="15.75" customHeight="1">
      <c r="A586" s="47"/>
      <c r="B586" s="47"/>
      <c r="C586" s="47"/>
      <c r="D586" s="47"/>
      <c r="E586" s="47"/>
      <c r="F586" s="47"/>
      <c r="G586" s="47"/>
      <c r="H586" s="47"/>
      <c r="I586" s="59"/>
      <c r="J586" s="59"/>
      <c r="K586" s="59"/>
      <c r="L586" s="47"/>
      <c r="M586" s="47"/>
      <c r="N586" s="47"/>
      <c r="O586" s="47"/>
      <c r="P586" s="47"/>
      <c r="Q586" s="47"/>
      <c r="R586" s="47"/>
      <c r="S586" s="47"/>
      <c r="T586" s="47"/>
      <c r="U586" s="59"/>
      <c r="V586" s="59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</row>
    <row r="587" spans="1:32" ht="15.75" customHeight="1">
      <c r="A587" s="47"/>
      <c r="B587" s="47"/>
      <c r="C587" s="47"/>
      <c r="D587" s="47"/>
      <c r="E587" s="47"/>
      <c r="F587" s="47"/>
      <c r="G587" s="47"/>
      <c r="H587" s="47"/>
      <c r="I587" s="59"/>
      <c r="J587" s="59"/>
      <c r="K587" s="59"/>
      <c r="L587" s="47"/>
      <c r="M587" s="47"/>
      <c r="N587" s="47"/>
      <c r="O587" s="47"/>
      <c r="P587" s="47"/>
      <c r="Q587" s="47"/>
      <c r="R587" s="47"/>
      <c r="S587" s="47"/>
      <c r="T587" s="47"/>
      <c r="U587" s="59"/>
      <c r="V587" s="59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</row>
    <row r="588" spans="1:32" ht="15.75" customHeight="1">
      <c r="A588" s="47"/>
      <c r="B588" s="47"/>
      <c r="C588" s="47"/>
      <c r="D588" s="47"/>
      <c r="E588" s="47"/>
      <c r="F588" s="47"/>
      <c r="G588" s="47"/>
      <c r="H588" s="47"/>
      <c r="I588" s="59"/>
      <c r="J588" s="59"/>
      <c r="K588" s="59"/>
      <c r="L588" s="47"/>
      <c r="M588" s="47"/>
      <c r="N588" s="47"/>
      <c r="O588" s="47"/>
      <c r="P588" s="47"/>
      <c r="Q588" s="47"/>
      <c r="R588" s="47"/>
      <c r="S588" s="47"/>
      <c r="T588" s="47"/>
      <c r="U588" s="59"/>
      <c r="V588" s="59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</row>
    <row r="589" spans="1:32" ht="15.75" customHeight="1">
      <c r="A589" s="47"/>
      <c r="B589" s="47"/>
      <c r="C589" s="47"/>
      <c r="D589" s="47"/>
      <c r="E589" s="47"/>
      <c r="F589" s="47"/>
      <c r="G589" s="47"/>
      <c r="H589" s="47"/>
      <c r="I589" s="59"/>
      <c r="J589" s="59"/>
      <c r="K589" s="59"/>
      <c r="L589" s="47"/>
      <c r="M589" s="47"/>
      <c r="N589" s="47"/>
      <c r="O589" s="47"/>
      <c r="P589" s="47"/>
      <c r="Q589" s="47"/>
      <c r="R589" s="47"/>
      <c r="S589" s="47"/>
      <c r="T589" s="47"/>
      <c r="U589" s="59"/>
      <c r="V589" s="59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</row>
    <row r="590" spans="1:32" ht="15.75" customHeight="1">
      <c r="A590" s="47"/>
      <c r="B590" s="47"/>
      <c r="C590" s="47"/>
      <c r="D590" s="47"/>
      <c r="E590" s="47"/>
      <c r="F590" s="47"/>
      <c r="G590" s="47"/>
      <c r="H590" s="47"/>
      <c r="I590" s="59"/>
      <c r="J590" s="59"/>
      <c r="K590" s="59"/>
      <c r="L590" s="47"/>
      <c r="M590" s="47"/>
      <c r="N590" s="47"/>
      <c r="O590" s="47"/>
      <c r="P590" s="47"/>
      <c r="Q590" s="47"/>
      <c r="R590" s="47"/>
      <c r="S590" s="47"/>
      <c r="T590" s="47"/>
      <c r="U590" s="59"/>
      <c r="V590" s="59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</row>
    <row r="591" spans="1:32" ht="15.75" customHeight="1">
      <c r="A591" s="47"/>
      <c r="B591" s="47"/>
      <c r="C591" s="47"/>
      <c r="D591" s="47"/>
      <c r="E591" s="47"/>
      <c r="F591" s="47"/>
      <c r="G591" s="47"/>
      <c r="H591" s="47"/>
      <c r="I591" s="59"/>
      <c r="J591" s="59"/>
      <c r="K591" s="59"/>
      <c r="L591" s="47"/>
      <c r="M591" s="47"/>
      <c r="N591" s="47"/>
      <c r="O591" s="47"/>
      <c r="P591" s="47"/>
      <c r="Q591" s="47"/>
      <c r="R591" s="47"/>
      <c r="S591" s="47"/>
      <c r="T591" s="47"/>
      <c r="U591" s="59"/>
      <c r="V591" s="59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</row>
    <row r="592" spans="1:32" ht="15.75" customHeight="1">
      <c r="A592" s="47"/>
      <c r="B592" s="47"/>
      <c r="C592" s="47"/>
      <c r="D592" s="47"/>
      <c r="E592" s="47"/>
      <c r="F592" s="47"/>
      <c r="G592" s="47"/>
      <c r="H592" s="47"/>
      <c r="I592" s="59"/>
      <c r="J592" s="59"/>
      <c r="K592" s="59"/>
      <c r="L592" s="47"/>
      <c r="M592" s="47"/>
      <c r="N592" s="47"/>
      <c r="O592" s="47"/>
      <c r="P592" s="47"/>
      <c r="Q592" s="47"/>
      <c r="R592" s="47"/>
      <c r="S592" s="47"/>
      <c r="T592" s="47"/>
      <c r="U592" s="59"/>
      <c r="V592" s="59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</row>
    <row r="593" spans="1:32" ht="15.75" customHeight="1">
      <c r="A593" s="47"/>
      <c r="B593" s="47"/>
      <c r="C593" s="47"/>
      <c r="D593" s="47"/>
      <c r="E593" s="47"/>
      <c r="F593" s="47"/>
      <c r="G593" s="47"/>
      <c r="H593" s="47"/>
      <c r="I593" s="59"/>
      <c r="J593" s="59"/>
      <c r="K593" s="59"/>
      <c r="L593" s="47"/>
      <c r="M593" s="47"/>
      <c r="N593" s="47"/>
      <c r="O593" s="47"/>
      <c r="P593" s="47"/>
      <c r="Q593" s="47"/>
      <c r="R593" s="47"/>
      <c r="S593" s="47"/>
      <c r="T593" s="47"/>
      <c r="U593" s="59"/>
      <c r="V593" s="59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</row>
    <row r="594" spans="1:32" ht="15.75" customHeight="1">
      <c r="A594" s="47"/>
      <c r="B594" s="47"/>
      <c r="C594" s="47"/>
      <c r="D594" s="47"/>
      <c r="E594" s="47"/>
      <c r="F594" s="47"/>
      <c r="G594" s="47"/>
      <c r="H594" s="47"/>
      <c r="I594" s="59"/>
      <c r="J594" s="59"/>
      <c r="K594" s="59"/>
      <c r="L594" s="47"/>
      <c r="M594" s="47"/>
      <c r="N594" s="47"/>
      <c r="O594" s="47"/>
      <c r="P594" s="47"/>
      <c r="Q594" s="47"/>
      <c r="R594" s="47"/>
      <c r="S594" s="47"/>
      <c r="T594" s="47"/>
      <c r="U594" s="59"/>
      <c r="V594" s="59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</row>
    <row r="595" spans="1:32" ht="15.75" customHeight="1">
      <c r="A595" s="47"/>
      <c r="B595" s="47"/>
      <c r="C595" s="47"/>
      <c r="D595" s="47"/>
      <c r="E595" s="47"/>
      <c r="F595" s="47"/>
      <c r="G595" s="47"/>
      <c r="H595" s="47"/>
      <c r="I595" s="59"/>
      <c r="J595" s="59"/>
      <c r="K595" s="59"/>
      <c r="L595" s="47"/>
      <c r="M595" s="47"/>
      <c r="N595" s="47"/>
      <c r="O595" s="47"/>
      <c r="P595" s="47"/>
      <c r="Q595" s="47"/>
      <c r="R595" s="47"/>
      <c r="S595" s="47"/>
      <c r="T595" s="47"/>
      <c r="U595" s="59"/>
      <c r="V595" s="59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</row>
    <row r="596" spans="1:32" ht="15.75" customHeight="1">
      <c r="A596" s="47"/>
      <c r="B596" s="47"/>
      <c r="C596" s="47"/>
      <c r="D596" s="47"/>
      <c r="E596" s="47"/>
      <c r="F596" s="47"/>
      <c r="G596" s="47"/>
      <c r="H596" s="47"/>
      <c r="I596" s="59"/>
      <c r="J596" s="59"/>
      <c r="K596" s="59"/>
      <c r="L596" s="47"/>
      <c r="M596" s="47"/>
      <c r="N596" s="47"/>
      <c r="O596" s="47"/>
      <c r="P596" s="47"/>
      <c r="Q596" s="47"/>
      <c r="R596" s="47"/>
      <c r="S596" s="47"/>
      <c r="T596" s="47"/>
      <c r="U596" s="59"/>
      <c r="V596" s="59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</row>
    <row r="597" spans="1:32" ht="15.75" customHeight="1">
      <c r="A597" s="47"/>
      <c r="B597" s="47"/>
      <c r="C597" s="47"/>
      <c r="D597" s="47"/>
      <c r="E597" s="47"/>
      <c r="F597" s="47"/>
      <c r="G597" s="47"/>
      <c r="H597" s="47"/>
      <c r="I597" s="59"/>
      <c r="J597" s="59"/>
      <c r="K597" s="59"/>
      <c r="L597" s="47"/>
      <c r="M597" s="47"/>
      <c r="N597" s="47"/>
      <c r="O597" s="47"/>
      <c r="P597" s="47"/>
      <c r="Q597" s="47"/>
      <c r="R597" s="47"/>
      <c r="S597" s="47"/>
      <c r="T597" s="47"/>
      <c r="U597" s="59"/>
      <c r="V597" s="59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</row>
    <row r="598" spans="1:32" ht="15.75" customHeight="1">
      <c r="A598" s="47"/>
      <c r="B598" s="47"/>
      <c r="C598" s="47"/>
      <c r="D598" s="47"/>
      <c r="E598" s="47"/>
      <c r="F598" s="47"/>
      <c r="G598" s="47"/>
      <c r="H598" s="47"/>
      <c r="I598" s="59"/>
      <c r="J598" s="59"/>
      <c r="K598" s="59"/>
      <c r="L598" s="47"/>
      <c r="M598" s="47"/>
      <c r="N598" s="47"/>
      <c r="O598" s="47"/>
      <c r="P598" s="47"/>
      <c r="Q598" s="47"/>
      <c r="R598" s="47"/>
      <c r="S598" s="47"/>
      <c r="T598" s="47"/>
      <c r="U598" s="59"/>
      <c r="V598" s="59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</row>
    <row r="599" spans="1:32" ht="15.75" customHeight="1">
      <c r="A599" s="47"/>
      <c r="B599" s="47"/>
      <c r="C599" s="47"/>
      <c r="D599" s="47"/>
      <c r="E599" s="47"/>
      <c r="F599" s="47"/>
      <c r="G599" s="47"/>
      <c r="H599" s="47"/>
      <c r="I599" s="59"/>
      <c r="J599" s="59"/>
      <c r="K599" s="59"/>
      <c r="L599" s="47"/>
      <c r="M599" s="47"/>
      <c r="N599" s="47"/>
      <c r="O599" s="47"/>
      <c r="P599" s="47"/>
      <c r="Q599" s="47"/>
      <c r="R599" s="47"/>
      <c r="S599" s="47"/>
      <c r="T599" s="47"/>
      <c r="U599" s="59"/>
      <c r="V599" s="59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</row>
    <row r="600" spans="1:32" ht="15.75" customHeight="1">
      <c r="A600" s="47"/>
      <c r="B600" s="47"/>
      <c r="C600" s="47"/>
      <c r="D600" s="47"/>
      <c r="E600" s="47"/>
      <c r="F600" s="47"/>
      <c r="G600" s="47"/>
      <c r="H600" s="47"/>
      <c r="I600" s="59"/>
      <c r="J600" s="59"/>
      <c r="K600" s="59"/>
      <c r="L600" s="47"/>
      <c r="M600" s="47"/>
      <c r="N600" s="47"/>
      <c r="O600" s="47"/>
      <c r="P600" s="47"/>
      <c r="Q600" s="47"/>
      <c r="R600" s="47"/>
      <c r="S600" s="47"/>
      <c r="T600" s="47"/>
      <c r="U600" s="59"/>
      <c r="V600" s="59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</row>
    <row r="601" spans="1:32" ht="15.75" customHeight="1">
      <c r="A601" s="47"/>
      <c r="B601" s="47"/>
      <c r="C601" s="47"/>
      <c r="D601" s="47"/>
      <c r="E601" s="47"/>
      <c r="F601" s="47"/>
      <c r="G601" s="47"/>
      <c r="H601" s="47"/>
      <c r="I601" s="59"/>
      <c r="J601" s="59"/>
      <c r="K601" s="59"/>
      <c r="L601" s="47"/>
      <c r="M601" s="47"/>
      <c r="N601" s="47"/>
      <c r="O601" s="47"/>
      <c r="P601" s="47"/>
      <c r="Q601" s="47"/>
      <c r="R601" s="47"/>
      <c r="S601" s="47"/>
      <c r="T601" s="47"/>
      <c r="U601" s="59"/>
      <c r="V601" s="59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</row>
    <row r="602" spans="1:32" ht="15.75" customHeight="1">
      <c r="A602" s="47"/>
      <c r="B602" s="47"/>
      <c r="C602" s="47"/>
      <c r="D602" s="47"/>
      <c r="E602" s="47"/>
      <c r="F602" s="47"/>
      <c r="G602" s="47"/>
      <c r="H602" s="47"/>
      <c r="I602" s="59"/>
      <c r="J602" s="59"/>
      <c r="K602" s="59"/>
      <c r="L602" s="47"/>
      <c r="M602" s="47"/>
      <c r="N602" s="47"/>
      <c r="O602" s="47"/>
      <c r="P602" s="47"/>
      <c r="Q602" s="47"/>
      <c r="R602" s="47"/>
      <c r="S602" s="47"/>
      <c r="T602" s="47"/>
      <c r="U602" s="59"/>
      <c r="V602" s="59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</row>
    <row r="603" spans="1:32" ht="15.75" customHeight="1">
      <c r="A603" s="47"/>
      <c r="B603" s="47"/>
      <c r="C603" s="47"/>
      <c r="D603" s="47"/>
      <c r="E603" s="47"/>
      <c r="F603" s="47"/>
      <c r="G603" s="47"/>
      <c r="H603" s="47"/>
      <c r="I603" s="59"/>
      <c r="J603" s="59"/>
      <c r="K603" s="59"/>
      <c r="L603" s="47"/>
      <c r="M603" s="47"/>
      <c r="N603" s="47"/>
      <c r="O603" s="47"/>
      <c r="P603" s="47"/>
      <c r="Q603" s="47"/>
      <c r="R603" s="47"/>
      <c r="S603" s="47"/>
      <c r="T603" s="47"/>
      <c r="U603" s="59"/>
      <c r="V603" s="59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</row>
    <row r="604" spans="1:32" ht="15.75" customHeight="1">
      <c r="A604" s="47"/>
      <c r="B604" s="47"/>
      <c r="C604" s="47"/>
      <c r="D604" s="47"/>
      <c r="E604" s="47"/>
      <c r="F604" s="47"/>
      <c r="G604" s="47"/>
      <c r="H604" s="47"/>
      <c r="I604" s="59"/>
      <c r="J604" s="59"/>
      <c r="K604" s="59"/>
      <c r="L604" s="47"/>
      <c r="M604" s="47"/>
      <c r="N604" s="47"/>
      <c r="O604" s="47"/>
      <c r="P604" s="47"/>
      <c r="Q604" s="47"/>
      <c r="R604" s="47"/>
      <c r="S604" s="47"/>
      <c r="T604" s="47"/>
      <c r="U604" s="59"/>
      <c r="V604" s="59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</row>
    <row r="605" spans="1:32" ht="15.75" customHeight="1">
      <c r="A605" s="47"/>
      <c r="B605" s="47"/>
      <c r="C605" s="47"/>
      <c r="D605" s="47"/>
      <c r="E605" s="47"/>
      <c r="F605" s="47"/>
      <c r="G605" s="47"/>
      <c r="H605" s="47"/>
      <c r="I605" s="59"/>
      <c r="J605" s="59"/>
      <c r="K605" s="59"/>
      <c r="L605" s="47"/>
      <c r="M605" s="47"/>
      <c r="N605" s="47"/>
      <c r="O605" s="47"/>
      <c r="P605" s="47"/>
      <c r="Q605" s="47"/>
      <c r="R605" s="47"/>
      <c r="S605" s="47"/>
      <c r="T605" s="47"/>
      <c r="U605" s="59"/>
      <c r="V605" s="59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</row>
    <row r="606" spans="1:32" ht="15.75" customHeight="1">
      <c r="A606" s="47"/>
      <c r="B606" s="47"/>
      <c r="C606" s="47"/>
      <c r="D606" s="47"/>
      <c r="E606" s="47"/>
      <c r="F606" s="47"/>
      <c r="G606" s="47"/>
      <c r="H606" s="47"/>
      <c r="I606" s="59"/>
      <c r="J606" s="59"/>
      <c r="K606" s="59"/>
      <c r="L606" s="47"/>
      <c r="M606" s="47"/>
      <c r="N606" s="47"/>
      <c r="O606" s="47"/>
      <c r="P606" s="47"/>
      <c r="Q606" s="47"/>
      <c r="R606" s="47"/>
      <c r="S606" s="47"/>
      <c r="T606" s="47"/>
      <c r="U606" s="59"/>
      <c r="V606" s="59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</row>
    <row r="607" spans="1:32" ht="15.75" customHeight="1">
      <c r="A607" s="47"/>
      <c r="B607" s="47"/>
      <c r="C607" s="47"/>
      <c r="D607" s="47"/>
      <c r="E607" s="47"/>
      <c r="F607" s="47"/>
      <c r="G607" s="47"/>
      <c r="H607" s="47"/>
      <c r="I607" s="59"/>
      <c r="J607" s="59"/>
      <c r="K607" s="59"/>
      <c r="L607" s="47"/>
      <c r="M607" s="47"/>
      <c r="N607" s="47"/>
      <c r="O607" s="47"/>
      <c r="P607" s="47"/>
      <c r="Q607" s="47"/>
      <c r="R607" s="47"/>
      <c r="S607" s="47"/>
      <c r="T607" s="47"/>
      <c r="U607" s="59"/>
      <c r="V607" s="59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</row>
    <row r="608" spans="1:32" ht="15.75" customHeight="1">
      <c r="A608" s="47"/>
      <c r="B608" s="47"/>
      <c r="C608" s="47"/>
      <c r="D608" s="47"/>
      <c r="E608" s="47"/>
      <c r="F608" s="47"/>
      <c r="G608" s="47"/>
      <c r="H608" s="47"/>
      <c r="I608" s="59"/>
      <c r="J608" s="59"/>
      <c r="K608" s="59"/>
      <c r="L608" s="47"/>
      <c r="M608" s="47"/>
      <c r="N608" s="47"/>
      <c r="O608" s="47"/>
      <c r="P608" s="47"/>
      <c r="Q608" s="47"/>
      <c r="R608" s="47"/>
      <c r="S608" s="47"/>
      <c r="T608" s="47"/>
      <c r="U608" s="59"/>
      <c r="V608" s="59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</row>
    <row r="609" spans="1:32" ht="15.75" customHeight="1">
      <c r="A609" s="47"/>
      <c r="B609" s="47"/>
      <c r="C609" s="47"/>
      <c r="D609" s="47"/>
      <c r="E609" s="47"/>
      <c r="F609" s="47"/>
      <c r="G609" s="47"/>
      <c r="H609" s="47"/>
      <c r="I609" s="59"/>
      <c r="J609" s="59"/>
      <c r="K609" s="59"/>
      <c r="L609" s="47"/>
      <c r="M609" s="47"/>
      <c r="N609" s="47"/>
      <c r="O609" s="47"/>
      <c r="P609" s="47"/>
      <c r="Q609" s="47"/>
      <c r="R609" s="47"/>
      <c r="S609" s="47"/>
      <c r="T609" s="47"/>
      <c r="U609" s="59"/>
      <c r="V609" s="59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</row>
    <row r="610" spans="1:32" ht="15.75" customHeight="1">
      <c r="A610" s="47"/>
      <c r="B610" s="47"/>
      <c r="C610" s="47"/>
      <c r="D610" s="47"/>
      <c r="E610" s="47"/>
      <c r="F610" s="47"/>
      <c r="G610" s="47"/>
      <c r="H610" s="47"/>
      <c r="I610" s="59"/>
      <c r="J610" s="59"/>
      <c r="K610" s="59"/>
      <c r="L610" s="47"/>
      <c r="M610" s="47"/>
      <c r="N610" s="47"/>
      <c r="O610" s="47"/>
      <c r="P610" s="47"/>
      <c r="Q610" s="47"/>
      <c r="R610" s="47"/>
      <c r="S610" s="47"/>
      <c r="T610" s="47"/>
      <c r="U610" s="59"/>
      <c r="V610" s="59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</row>
    <row r="611" spans="1:32" ht="15.75" customHeight="1">
      <c r="A611" s="47"/>
      <c r="B611" s="47"/>
      <c r="C611" s="47"/>
      <c r="D611" s="47"/>
      <c r="E611" s="47"/>
      <c r="F611" s="47"/>
      <c r="G611" s="47"/>
      <c r="H611" s="47"/>
      <c r="I611" s="59"/>
      <c r="J611" s="59"/>
      <c r="K611" s="59"/>
      <c r="L611" s="47"/>
      <c r="M611" s="47"/>
      <c r="N611" s="47"/>
      <c r="O611" s="47"/>
      <c r="P611" s="47"/>
      <c r="Q611" s="47"/>
      <c r="R611" s="47"/>
      <c r="S611" s="47"/>
      <c r="T611" s="47"/>
      <c r="U611" s="59"/>
      <c r="V611" s="59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</row>
    <row r="612" spans="1:32" ht="15.75" customHeight="1">
      <c r="A612" s="47"/>
      <c r="B612" s="47"/>
      <c r="C612" s="47"/>
      <c r="D612" s="47"/>
      <c r="E612" s="47"/>
      <c r="F612" s="47"/>
      <c r="G612" s="47"/>
      <c r="H612" s="47"/>
      <c r="I612" s="59"/>
      <c r="J612" s="59"/>
      <c r="K612" s="59"/>
      <c r="L612" s="47"/>
      <c r="M612" s="47"/>
      <c r="N612" s="47"/>
      <c r="O612" s="47"/>
      <c r="P612" s="47"/>
      <c r="Q612" s="47"/>
      <c r="R612" s="47"/>
      <c r="S612" s="47"/>
      <c r="T612" s="47"/>
      <c r="U612" s="59"/>
      <c r="V612" s="59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</row>
    <row r="613" spans="1:32" ht="15.75" customHeight="1">
      <c r="A613" s="47"/>
      <c r="B613" s="47"/>
      <c r="C613" s="47"/>
      <c r="D613" s="47"/>
      <c r="E613" s="47"/>
      <c r="F613" s="47"/>
      <c r="G613" s="47"/>
      <c r="H613" s="47"/>
      <c r="I613" s="59"/>
      <c r="J613" s="59"/>
      <c r="K613" s="59"/>
      <c r="L613" s="47"/>
      <c r="M613" s="47"/>
      <c r="N613" s="47"/>
      <c r="O613" s="47"/>
      <c r="P613" s="47"/>
      <c r="Q613" s="47"/>
      <c r="R613" s="47"/>
      <c r="S613" s="47"/>
      <c r="T613" s="47"/>
      <c r="U613" s="59"/>
      <c r="V613" s="59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</row>
    <row r="614" spans="1:32" ht="15.75" customHeight="1">
      <c r="A614" s="47"/>
      <c r="B614" s="47"/>
      <c r="C614" s="47"/>
      <c r="D614" s="47"/>
      <c r="E614" s="47"/>
      <c r="F614" s="47"/>
      <c r="G614" s="47"/>
      <c r="H614" s="47"/>
      <c r="I614" s="59"/>
      <c r="J614" s="59"/>
      <c r="K614" s="59"/>
      <c r="L614" s="47"/>
      <c r="M614" s="47"/>
      <c r="N614" s="47"/>
      <c r="O614" s="47"/>
      <c r="P614" s="47"/>
      <c r="Q614" s="47"/>
      <c r="R614" s="47"/>
      <c r="S614" s="47"/>
      <c r="T614" s="47"/>
      <c r="U614" s="59"/>
      <c r="V614" s="59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</row>
    <row r="615" spans="1:32" ht="15.75" customHeight="1">
      <c r="A615" s="47"/>
      <c r="B615" s="47"/>
      <c r="C615" s="47"/>
      <c r="D615" s="47"/>
      <c r="E615" s="47"/>
      <c r="F615" s="47"/>
      <c r="G615" s="47"/>
      <c r="H615" s="47"/>
      <c r="I615" s="59"/>
      <c r="J615" s="59"/>
      <c r="K615" s="59"/>
      <c r="L615" s="47"/>
      <c r="M615" s="47"/>
      <c r="N615" s="47"/>
      <c r="O615" s="47"/>
      <c r="P615" s="47"/>
      <c r="Q615" s="47"/>
      <c r="R615" s="47"/>
      <c r="S615" s="47"/>
      <c r="T615" s="47"/>
      <c r="U615" s="59"/>
      <c r="V615" s="59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</row>
    <row r="616" spans="1:32" ht="15.75" customHeight="1">
      <c r="A616" s="47"/>
      <c r="B616" s="47"/>
      <c r="C616" s="47"/>
      <c r="D616" s="47"/>
      <c r="E616" s="47"/>
      <c r="F616" s="47"/>
      <c r="G616" s="47"/>
      <c r="H616" s="47"/>
      <c r="I616" s="59"/>
      <c r="J616" s="59"/>
      <c r="K616" s="59"/>
      <c r="L616" s="47"/>
      <c r="M616" s="47"/>
      <c r="N616" s="47"/>
      <c r="O616" s="47"/>
      <c r="P616" s="47"/>
      <c r="Q616" s="47"/>
      <c r="R616" s="47"/>
      <c r="S616" s="47"/>
      <c r="T616" s="47"/>
      <c r="U616" s="59"/>
      <c r="V616" s="59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</row>
    <row r="617" spans="1:32" ht="15.75" customHeight="1">
      <c r="A617" s="47"/>
      <c r="B617" s="47"/>
      <c r="C617" s="47"/>
      <c r="D617" s="47"/>
      <c r="E617" s="47"/>
      <c r="F617" s="47"/>
      <c r="G617" s="47"/>
      <c r="H617" s="47"/>
      <c r="I617" s="59"/>
      <c r="J617" s="59"/>
      <c r="K617" s="59"/>
      <c r="L617" s="47"/>
      <c r="M617" s="47"/>
      <c r="N617" s="47"/>
      <c r="O617" s="47"/>
      <c r="P617" s="47"/>
      <c r="Q617" s="47"/>
      <c r="R617" s="47"/>
      <c r="S617" s="47"/>
      <c r="T617" s="47"/>
      <c r="U617" s="59"/>
      <c r="V617" s="59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</row>
    <row r="618" spans="1:32" ht="15.75" customHeight="1">
      <c r="A618" s="47"/>
      <c r="B618" s="47"/>
      <c r="C618" s="47"/>
      <c r="D618" s="47"/>
      <c r="E618" s="47"/>
      <c r="F618" s="47"/>
      <c r="G618" s="47"/>
      <c r="H618" s="47"/>
      <c r="I618" s="59"/>
      <c r="J618" s="59"/>
      <c r="K618" s="59"/>
      <c r="L618" s="47"/>
      <c r="M618" s="47"/>
      <c r="N618" s="47"/>
      <c r="O618" s="47"/>
      <c r="P618" s="47"/>
      <c r="Q618" s="47"/>
      <c r="R618" s="47"/>
      <c r="S618" s="47"/>
      <c r="T618" s="47"/>
      <c r="U618" s="59"/>
      <c r="V618" s="59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</row>
    <row r="619" spans="1:32" ht="15.75" customHeight="1">
      <c r="A619" s="47"/>
      <c r="B619" s="47"/>
      <c r="C619" s="47"/>
      <c r="D619" s="47"/>
      <c r="E619" s="47"/>
      <c r="F619" s="47"/>
      <c r="G619" s="47"/>
      <c r="H619" s="47"/>
      <c r="I619" s="59"/>
      <c r="J619" s="59"/>
      <c r="K619" s="59"/>
      <c r="L619" s="47"/>
      <c r="M619" s="47"/>
      <c r="N619" s="47"/>
      <c r="O619" s="47"/>
      <c r="P619" s="47"/>
      <c r="Q619" s="47"/>
      <c r="R619" s="47"/>
      <c r="S619" s="47"/>
      <c r="T619" s="47"/>
      <c r="U619" s="59"/>
      <c r="V619" s="59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</row>
    <row r="620" spans="1:32" ht="15.75" customHeight="1">
      <c r="A620" s="47"/>
      <c r="B620" s="47"/>
      <c r="C620" s="47"/>
      <c r="D620" s="47"/>
      <c r="E620" s="47"/>
      <c r="F620" s="47"/>
      <c r="G620" s="47"/>
      <c r="H620" s="47"/>
      <c r="I620" s="59"/>
      <c r="J620" s="59"/>
      <c r="K620" s="59"/>
      <c r="L620" s="47"/>
      <c r="M620" s="47"/>
      <c r="N620" s="47"/>
      <c r="O620" s="47"/>
      <c r="P620" s="47"/>
      <c r="Q620" s="47"/>
      <c r="R620" s="47"/>
      <c r="S620" s="47"/>
      <c r="T620" s="47"/>
      <c r="U620" s="59"/>
      <c r="V620" s="59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</row>
    <row r="621" spans="1:32" ht="15.75" customHeight="1">
      <c r="A621" s="47"/>
      <c r="B621" s="47"/>
      <c r="C621" s="47"/>
      <c r="D621" s="47"/>
      <c r="E621" s="47"/>
      <c r="F621" s="47"/>
      <c r="G621" s="47"/>
      <c r="H621" s="47"/>
      <c r="I621" s="59"/>
      <c r="J621" s="59"/>
      <c r="K621" s="59"/>
      <c r="L621" s="47"/>
      <c r="M621" s="47"/>
      <c r="N621" s="47"/>
      <c r="O621" s="47"/>
      <c r="P621" s="47"/>
      <c r="Q621" s="47"/>
      <c r="R621" s="47"/>
      <c r="S621" s="47"/>
      <c r="T621" s="47"/>
      <c r="U621" s="59"/>
      <c r="V621" s="59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</row>
    <row r="622" spans="1:32" ht="15.75" customHeight="1">
      <c r="A622" s="47"/>
      <c r="B622" s="47"/>
      <c r="C622" s="47"/>
      <c r="D622" s="47"/>
      <c r="E622" s="47"/>
      <c r="F622" s="47"/>
      <c r="G622" s="47"/>
      <c r="H622" s="47"/>
      <c r="I622" s="59"/>
      <c r="J622" s="59"/>
      <c r="K622" s="59"/>
      <c r="L622" s="47"/>
      <c r="M622" s="47"/>
      <c r="N622" s="47"/>
      <c r="O622" s="47"/>
      <c r="P622" s="47"/>
      <c r="Q622" s="47"/>
      <c r="R622" s="47"/>
      <c r="S622" s="47"/>
      <c r="T622" s="47"/>
      <c r="U622" s="59"/>
      <c r="V622" s="59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</row>
    <row r="623" spans="1:32" ht="15.75" customHeight="1">
      <c r="A623" s="47"/>
      <c r="B623" s="47"/>
      <c r="C623" s="47"/>
      <c r="D623" s="47"/>
      <c r="E623" s="47"/>
      <c r="F623" s="47"/>
      <c r="G623" s="47"/>
      <c r="H623" s="47"/>
      <c r="I623" s="59"/>
      <c r="J623" s="59"/>
      <c r="K623" s="59"/>
      <c r="L623" s="47"/>
      <c r="M623" s="47"/>
      <c r="N623" s="47"/>
      <c r="O623" s="47"/>
      <c r="P623" s="47"/>
      <c r="Q623" s="47"/>
      <c r="R623" s="47"/>
      <c r="S623" s="47"/>
      <c r="T623" s="47"/>
      <c r="U623" s="59"/>
      <c r="V623" s="59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</row>
    <row r="624" spans="1:32" ht="15.75" customHeight="1">
      <c r="A624" s="47"/>
      <c r="B624" s="47"/>
      <c r="C624" s="47"/>
      <c r="D624" s="47"/>
      <c r="E624" s="47"/>
      <c r="F624" s="47"/>
      <c r="G624" s="47"/>
      <c r="H624" s="47"/>
      <c r="I624" s="59"/>
      <c r="J624" s="59"/>
      <c r="K624" s="59"/>
      <c r="L624" s="47"/>
      <c r="M624" s="47"/>
      <c r="N624" s="47"/>
      <c r="O624" s="47"/>
      <c r="P624" s="47"/>
      <c r="Q624" s="47"/>
      <c r="R624" s="47"/>
      <c r="S624" s="47"/>
      <c r="T624" s="47"/>
      <c r="U624" s="59"/>
      <c r="V624" s="59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</row>
    <row r="625" spans="1:32" ht="15.75" customHeight="1">
      <c r="A625" s="47"/>
      <c r="B625" s="47"/>
      <c r="C625" s="47"/>
      <c r="D625" s="47"/>
      <c r="E625" s="47"/>
      <c r="F625" s="47"/>
      <c r="G625" s="47"/>
      <c r="H625" s="47"/>
      <c r="I625" s="59"/>
      <c r="J625" s="59"/>
      <c r="K625" s="59"/>
      <c r="L625" s="47"/>
      <c r="M625" s="47"/>
      <c r="N625" s="47"/>
      <c r="O625" s="47"/>
      <c r="P625" s="47"/>
      <c r="Q625" s="47"/>
      <c r="R625" s="47"/>
      <c r="S625" s="47"/>
      <c r="T625" s="47"/>
      <c r="U625" s="59"/>
      <c r="V625" s="59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</row>
    <row r="626" spans="1:32" ht="15.75" customHeight="1">
      <c r="A626" s="47"/>
      <c r="B626" s="47"/>
      <c r="C626" s="47"/>
      <c r="D626" s="47"/>
      <c r="E626" s="47"/>
      <c r="F626" s="47"/>
      <c r="G626" s="47"/>
      <c r="H626" s="47"/>
      <c r="I626" s="59"/>
      <c r="J626" s="59"/>
      <c r="K626" s="59"/>
      <c r="L626" s="47"/>
      <c r="M626" s="47"/>
      <c r="N626" s="47"/>
      <c r="O626" s="47"/>
      <c r="P626" s="47"/>
      <c r="Q626" s="47"/>
      <c r="R626" s="47"/>
      <c r="S626" s="47"/>
      <c r="T626" s="47"/>
      <c r="U626" s="59"/>
      <c r="V626" s="59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</row>
    <row r="627" spans="1:32" ht="15.75" customHeight="1">
      <c r="A627" s="47"/>
      <c r="B627" s="47"/>
      <c r="C627" s="47"/>
      <c r="D627" s="47"/>
      <c r="E627" s="47"/>
      <c r="F627" s="47"/>
      <c r="G627" s="47"/>
      <c r="H627" s="47"/>
      <c r="I627" s="59"/>
      <c r="J627" s="59"/>
      <c r="K627" s="59"/>
      <c r="L627" s="47"/>
      <c r="M627" s="47"/>
      <c r="N627" s="47"/>
      <c r="O627" s="47"/>
      <c r="P627" s="47"/>
      <c r="Q627" s="47"/>
      <c r="R627" s="47"/>
      <c r="S627" s="47"/>
      <c r="T627" s="47"/>
      <c r="U627" s="59"/>
      <c r="V627" s="59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</row>
    <row r="628" spans="1:32" ht="15.75" customHeight="1">
      <c r="A628" s="47"/>
      <c r="B628" s="47"/>
      <c r="C628" s="47"/>
      <c r="D628" s="47"/>
      <c r="E628" s="47"/>
      <c r="F628" s="47"/>
      <c r="G628" s="47"/>
      <c r="H628" s="47"/>
      <c r="I628" s="59"/>
      <c r="J628" s="59"/>
      <c r="K628" s="59"/>
      <c r="L628" s="47"/>
      <c r="M628" s="47"/>
      <c r="N628" s="47"/>
      <c r="O628" s="47"/>
      <c r="P628" s="47"/>
      <c r="Q628" s="47"/>
      <c r="R628" s="47"/>
      <c r="S628" s="47"/>
      <c r="T628" s="47"/>
      <c r="U628" s="59"/>
      <c r="V628" s="59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</row>
    <row r="629" spans="1:32" ht="15.75" customHeight="1">
      <c r="A629" s="47"/>
      <c r="B629" s="47"/>
      <c r="C629" s="47"/>
      <c r="D629" s="47"/>
      <c r="E629" s="47"/>
      <c r="F629" s="47"/>
      <c r="G629" s="47"/>
      <c r="H629" s="47"/>
      <c r="I629" s="59"/>
      <c r="J629" s="59"/>
      <c r="K629" s="59"/>
      <c r="L629" s="47"/>
      <c r="M629" s="47"/>
      <c r="N629" s="47"/>
      <c r="O629" s="47"/>
      <c r="P629" s="47"/>
      <c r="Q629" s="47"/>
      <c r="R629" s="47"/>
      <c r="S629" s="47"/>
      <c r="T629" s="47"/>
      <c r="U629" s="59"/>
      <c r="V629" s="59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</row>
    <row r="630" spans="1:32" ht="15.75" customHeight="1">
      <c r="A630" s="47"/>
      <c r="B630" s="47"/>
      <c r="C630" s="47"/>
      <c r="D630" s="47"/>
      <c r="E630" s="47"/>
      <c r="F630" s="47"/>
      <c r="G630" s="47"/>
      <c r="H630" s="47"/>
      <c r="I630" s="59"/>
      <c r="J630" s="59"/>
      <c r="K630" s="59"/>
      <c r="L630" s="47"/>
      <c r="M630" s="47"/>
      <c r="N630" s="47"/>
      <c r="O630" s="47"/>
      <c r="P630" s="47"/>
      <c r="Q630" s="47"/>
      <c r="R630" s="47"/>
      <c r="S630" s="47"/>
      <c r="T630" s="47"/>
      <c r="U630" s="59"/>
      <c r="V630" s="59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</row>
    <row r="631" spans="1:32" ht="15.75" customHeight="1">
      <c r="A631" s="47"/>
      <c r="B631" s="47"/>
      <c r="C631" s="47"/>
      <c r="D631" s="47"/>
      <c r="E631" s="47"/>
      <c r="F631" s="47"/>
      <c r="G631" s="47"/>
      <c r="H631" s="47"/>
      <c r="I631" s="59"/>
      <c r="J631" s="59"/>
      <c r="K631" s="59"/>
      <c r="L631" s="47"/>
      <c r="M631" s="47"/>
      <c r="N631" s="47"/>
      <c r="O631" s="47"/>
      <c r="P631" s="47"/>
      <c r="Q631" s="47"/>
      <c r="R631" s="47"/>
      <c r="S631" s="47"/>
      <c r="T631" s="47"/>
      <c r="U631" s="59"/>
      <c r="V631" s="59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</row>
    <row r="632" spans="1:32" ht="15.75" customHeight="1">
      <c r="A632" s="47"/>
      <c r="B632" s="47"/>
      <c r="C632" s="47"/>
      <c r="D632" s="47"/>
      <c r="E632" s="47"/>
      <c r="F632" s="47"/>
      <c r="G632" s="47"/>
      <c r="H632" s="47"/>
      <c r="I632" s="59"/>
      <c r="J632" s="59"/>
      <c r="K632" s="59"/>
      <c r="L632" s="47"/>
      <c r="M632" s="47"/>
      <c r="N632" s="47"/>
      <c r="O632" s="47"/>
      <c r="P632" s="47"/>
      <c r="Q632" s="47"/>
      <c r="R632" s="47"/>
      <c r="S632" s="47"/>
      <c r="T632" s="47"/>
      <c r="U632" s="59"/>
      <c r="V632" s="59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</row>
    <row r="633" spans="1:32" ht="15.75" customHeight="1">
      <c r="A633" s="47"/>
      <c r="B633" s="47"/>
      <c r="C633" s="47"/>
      <c r="D633" s="47"/>
      <c r="E633" s="47"/>
      <c r="F633" s="47"/>
      <c r="G633" s="47"/>
      <c r="H633" s="47"/>
      <c r="I633" s="59"/>
      <c r="J633" s="59"/>
      <c r="K633" s="59"/>
      <c r="L633" s="47"/>
      <c r="M633" s="47"/>
      <c r="N633" s="47"/>
      <c r="O633" s="47"/>
      <c r="P633" s="47"/>
      <c r="Q633" s="47"/>
      <c r="R633" s="47"/>
      <c r="S633" s="47"/>
      <c r="T633" s="47"/>
      <c r="U633" s="59"/>
      <c r="V633" s="59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</row>
    <row r="634" spans="1:32" ht="15.75" customHeight="1">
      <c r="A634" s="47"/>
      <c r="B634" s="47"/>
      <c r="C634" s="47"/>
      <c r="D634" s="47"/>
      <c r="E634" s="47"/>
      <c r="F634" s="47"/>
      <c r="G634" s="47"/>
      <c r="H634" s="47"/>
      <c r="I634" s="59"/>
      <c r="J634" s="59"/>
      <c r="K634" s="59"/>
      <c r="L634" s="47"/>
      <c r="M634" s="47"/>
      <c r="N634" s="47"/>
      <c r="O634" s="47"/>
      <c r="P634" s="47"/>
      <c r="Q634" s="47"/>
      <c r="R634" s="47"/>
      <c r="S634" s="47"/>
      <c r="T634" s="47"/>
      <c r="U634" s="59"/>
      <c r="V634" s="59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</row>
    <row r="635" spans="1:32" ht="15.75" customHeight="1">
      <c r="A635" s="47"/>
      <c r="B635" s="47"/>
      <c r="C635" s="47"/>
      <c r="D635" s="47"/>
      <c r="E635" s="47"/>
      <c r="F635" s="47"/>
      <c r="G635" s="47"/>
      <c r="H635" s="47"/>
      <c r="I635" s="59"/>
      <c r="J635" s="59"/>
      <c r="K635" s="59"/>
      <c r="L635" s="47"/>
      <c r="M635" s="47"/>
      <c r="N635" s="47"/>
      <c r="O635" s="47"/>
      <c r="P635" s="47"/>
      <c r="Q635" s="47"/>
      <c r="R635" s="47"/>
      <c r="S635" s="47"/>
      <c r="T635" s="47"/>
      <c r="U635" s="59"/>
      <c r="V635" s="59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</row>
    <row r="636" spans="1:32" ht="15.75" customHeight="1">
      <c r="A636" s="47"/>
      <c r="B636" s="47"/>
      <c r="C636" s="47"/>
      <c r="D636" s="47"/>
      <c r="E636" s="47"/>
      <c r="F636" s="47"/>
      <c r="G636" s="47"/>
      <c r="H636" s="47"/>
      <c r="I636" s="59"/>
      <c r="J636" s="59"/>
      <c r="K636" s="59"/>
      <c r="L636" s="47"/>
      <c r="M636" s="47"/>
      <c r="N636" s="47"/>
      <c r="O636" s="47"/>
      <c r="P636" s="47"/>
      <c r="Q636" s="47"/>
      <c r="R636" s="47"/>
      <c r="S636" s="47"/>
      <c r="T636" s="47"/>
      <c r="U636" s="59"/>
      <c r="V636" s="59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</row>
    <row r="637" spans="1:32" ht="15.75" customHeight="1">
      <c r="A637" s="47"/>
      <c r="B637" s="47"/>
      <c r="C637" s="47"/>
      <c r="D637" s="47"/>
      <c r="E637" s="47"/>
      <c r="F637" s="47"/>
      <c r="G637" s="47"/>
      <c r="H637" s="47"/>
      <c r="I637" s="59"/>
      <c r="J637" s="59"/>
      <c r="K637" s="59"/>
      <c r="L637" s="47"/>
      <c r="M637" s="47"/>
      <c r="N637" s="47"/>
      <c r="O637" s="47"/>
      <c r="P637" s="47"/>
      <c r="Q637" s="47"/>
      <c r="R637" s="47"/>
      <c r="S637" s="47"/>
      <c r="T637" s="47"/>
      <c r="U637" s="59"/>
      <c r="V637" s="59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</row>
    <row r="638" spans="1:32" ht="15.75" customHeight="1">
      <c r="A638" s="47"/>
      <c r="B638" s="47"/>
      <c r="C638" s="47"/>
      <c r="D638" s="47"/>
      <c r="E638" s="47"/>
      <c r="F638" s="47"/>
      <c r="G638" s="47"/>
      <c r="H638" s="47"/>
      <c r="I638" s="59"/>
      <c r="J638" s="59"/>
      <c r="K638" s="59"/>
      <c r="L638" s="47"/>
      <c r="M638" s="47"/>
      <c r="N638" s="47"/>
      <c r="O638" s="47"/>
      <c r="P638" s="47"/>
      <c r="Q638" s="47"/>
      <c r="R638" s="47"/>
      <c r="S638" s="47"/>
      <c r="T638" s="47"/>
      <c r="U638" s="59"/>
      <c r="V638" s="59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</row>
    <row r="639" spans="1:32" ht="15.75" customHeight="1">
      <c r="A639" s="47"/>
      <c r="B639" s="47"/>
      <c r="C639" s="47"/>
      <c r="D639" s="47"/>
      <c r="E639" s="47"/>
      <c r="F639" s="47"/>
      <c r="G639" s="47"/>
      <c r="H639" s="47"/>
      <c r="I639" s="59"/>
      <c r="J639" s="59"/>
      <c r="K639" s="59"/>
      <c r="L639" s="47"/>
      <c r="M639" s="47"/>
      <c r="N639" s="47"/>
      <c r="O639" s="47"/>
      <c r="P639" s="47"/>
      <c r="Q639" s="47"/>
      <c r="R639" s="47"/>
      <c r="S639" s="47"/>
      <c r="T639" s="47"/>
      <c r="U639" s="59"/>
      <c r="V639" s="59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</row>
    <row r="640" spans="1:32" ht="15.75" customHeight="1">
      <c r="A640" s="47"/>
      <c r="B640" s="47"/>
      <c r="C640" s="47"/>
      <c r="D640" s="47"/>
      <c r="E640" s="47"/>
      <c r="F640" s="47"/>
      <c r="G640" s="47"/>
      <c r="H640" s="47"/>
      <c r="I640" s="59"/>
      <c r="J640" s="59"/>
      <c r="K640" s="59"/>
      <c r="L640" s="47"/>
      <c r="M640" s="47"/>
      <c r="N640" s="47"/>
      <c r="O640" s="47"/>
      <c r="P640" s="47"/>
      <c r="Q640" s="47"/>
      <c r="R640" s="47"/>
      <c r="S640" s="47"/>
      <c r="T640" s="47"/>
      <c r="U640" s="59"/>
      <c r="V640" s="59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</row>
    <row r="641" spans="1:32" ht="15.75" customHeight="1">
      <c r="A641" s="47"/>
      <c r="B641" s="47"/>
      <c r="C641" s="47"/>
      <c r="D641" s="47"/>
      <c r="E641" s="47"/>
      <c r="F641" s="47"/>
      <c r="G641" s="47"/>
      <c r="H641" s="47"/>
      <c r="I641" s="59"/>
      <c r="J641" s="59"/>
      <c r="K641" s="59"/>
      <c r="L641" s="47"/>
      <c r="M641" s="47"/>
      <c r="N641" s="47"/>
      <c r="O641" s="47"/>
      <c r="P641" s="47"/>
      <c r="Q641" s="47"/>
      <c r="R641" s="47"/>
      <c r="S641" s="47"/>
      <c r="T641" s="47"/>
      <c r="U641" s="59"/>
      <c r="V641" s="59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</row>
    <row r="642" spans="1:32" ht="15.75" customHeight="1">
      <c r="A642" s="47"/>
      <c r="B642" s="47"/>
      <c r="C642" s="47"/>
      <c r="D642" s="47"/>
      <c r="E642" s="47"/>
      <c r="F642" s="47"/>
      <c r="G642" s="47"/>
      <c r="H642" s="47"/>
      <c r="I642" s="59"/>
      <c r="J642" s="59"/>
      <c r="K642" s="59"/>
      <c r="L642" s="47"/>
      <c r="M642" s="47"/>
      <c r="N642" s="47"/>
      <c r="O642" s="47"/>
      <c r="P642" s="47"/>
      <c r="Q642" s="47"/>
      <c r="R642" s="47"/>
      <c r="S642" s="47"/>
      <c r="T642" s="47"/>
      <c r="U642" s="59"/>
      <c r="V642" s="59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</row>
    <row r="643" spans="1:32" ht="15.75" customHeight="1">
      <c r="A643" s="47"/>
      <c r="B643" s="47"/>
      <c r="C643" s="47"/>
      <c r="D643" s="47"/>
      <c r="E643" s="47"/>
      <c r="F643" s="47"/>
      <c r="G643" s="47"/>
      <c r="H643" s="47"/>
      <c r="I643" s="59"/>
      <c r="J643" s="59"/>
      <c r="K643" s="59"/>
      <c r="L643" s="47"/>
      <c r="M643" s="47"/>
      <c r="N643" s="47"/>
      <c r="O643" s="47"/>
      <c r="P643" s="47"/>
      <c r="Q643" s="47"/>
      <c r="R643" s="47"/>
      <c r="S643" s="47"/>
      <c r="T643" s="47"/>
      <c r="U643" s="59"/>
      <c r="V643" s="59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</row>
    <row r="644" spans="1:32" ht="15.75" customHeight="1">
      <c r="A644" s="47"/>
      <c r="B644" s="47"/>
      <c r="C644" s="47"/>
      <c r="D644" s="47"/>
      <c r="E644" s="47"/>
      <c r="F644" s="47"/>
      <c r="G644" s="47"/>
      <c r="H644" s="47"/>
      <c r="I644" s="59"/>
      <c r="J644" s="59"/>
      <c r="K644" s="59"/>
      <c r="L644" s="47"/>
      <c r="M644" s="47"/>
      <c r="N644" s="47"/>
      <c r="O644" s="47"/>
      <c r="P644" s="47"/>
      <c r="Q644" s="47"/>
      <c r="R644" s="47"/>
      <c r="S644" s="47"/>
      <c r="T644" s="47"/>
      <c r="U644" s="59"/>
      <c r="V644" s="59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</row>
    <row r="645" spans="1:32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</row>
    <row r="646" spans="1:32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</row>
    <row r="647" spans="1:32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</row>
    <row r="648" spans="1:32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</row>
    <row r="649" spans="1:32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</row>
    <row r="650" spans="1:32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</row>
    <row r="651" spans="1:32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</row>
    <row r="652" spans="1:3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</row>
    <row r="653" spans="1:32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</row>
    <row r="654" spans="1:32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</row>
    <row r="655" spans="1:32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</row>
    <row r="656" spans="1:32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</row>
    <row r="657" spans="1:32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</row>
    <row r="658" spans="1:32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</row>
    <row r="659" spans="1:32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</row>
    <row r="660" spans="1:32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</row>
    <row r="661" spans="1:32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</row>
    <row r="662" spans="1:3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</row>
    <row r="663" spans="1:32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</row>
    <row r="664" spans="1:32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</row>
    <row r="665" spans="1:32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</row>
    <row r="666" spans="1:32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</row>
    <row r="667" spans="1:32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</row>
    <row r="668" spans="1:32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</row>
    <row r="669" spans="1:32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</row>
    <row r="670" spans="1:32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</row>
    <row r="671" spans="1:32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</row>
    <row r="672" spans="1:3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</row>
    <row r="673" spans="1:32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</row>
    <row r="674" spans="1:32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</row>
    <row r="675" spans="1:32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</row>
    <row r="676" spans="1:32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</row>
    <row r="677" spans="1:32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</row>
    <row r="678" spans="1:32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</row>
    <row r="679" spans="1:32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</row>
    <row r="680" spans="1:32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</row>
    <row r="681" spans="1:32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</row>
    <row r="682" spans="1:3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</row>
    <row r="683" spans="1:32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</row>
    <row r="684" spans="1:32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</row>
    <row r="685" spans="1:32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</row>
    <row r="686" spans="1:32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</row>
    <row r="687" spans="1:32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</row>
    <row r="688" spans="1:32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</row>
    <row r="689" spans="1:32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</row>
    <row r="690" spans="1:32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</row>
    <row r="691" spans="1:32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</row>
    <row r="692" spans="1:3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</row>
    <row r="693" spans="1:32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</row>
    <row r="694" spans="1:32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</row>
    <row r="695" spans="1:32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</row>
    <row r="696" spans="1:32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</row>
    <row r="697" spans="1:32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</row>
    <row r="698" spans="1:32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</row>
    <row r="699" spans="1:32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</row>
    <row r="700" spans="1:32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</row>
    <row r="701" spans="1:32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</row>
    <row r="702" spans="1:3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</row>
    <row r="703" spans="1:32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</row>
    <row r="704" spans="1:32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</row>
    <row r="705" spans="1:32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</row>
    <row r="706" spans="1:32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</row>
    <row r="707" spans="1:32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</row>
    <row r="708" spans="1:32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</row>
    <row r="709" spans="1:32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</row>
    <row r="710" spans="1:32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</row>
    <row r="711" spans="1:32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</row>
    <row r="712" spans="1:3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</row>
    <row r="713" spans="1:32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</row>
    <row r="714" spans="1:32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</row>
    <row r="715" spans="1:32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</row>
    <row r="716" spans="1:32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</row>
    <row r="717" spans="1:32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</row>
    <row r="718" spans="1:32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</row>
    <row r="719" spans="1:32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</row>
    <row r="720" spans="1:32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</row>
    <row r="721" spans="1:32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</row>
    <row r="722" spans="1:3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</row>
    <row r="723" spans="1:32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</row>
    <row r="724" spans="1:32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</row>
    <row r="725" spans="1:32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</row>
    <row r="726" spans="1:32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</row>
    <row r="727" spans="1:32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</row>
    <row r="728" spans="1:32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</row>
    <row r="729" spans="1:32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</row>
    <row r="730" spans="1:32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</row>
    <row r="731" spans="1:32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</row>
    <row r="732" spans="1: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</row>
    <row r="733" spans="1:32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</row>
    <row r="734" spans="1:32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</row>
    <row r="735" spans="1:32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</row>
    <row r="736" spans="1:32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</row>
    <row r="737" spans="1:32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</row>
    <row r="738" spans="1:32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</row>
    <row r="739" spans="1:32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</row>
    <row r="740" spans="1:32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</row>
    <row r="741" spans="1:32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</row>
    <row r="742" spans="1:3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</row>
    <row r="743" spans="1:32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</row>
    <row r="744" spans="1:32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</row>
    <row r="745" spans="1:32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</row>
    <row r="746" spans="1:32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</row>
    <row r="747" spans="1:32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</row>
    <row r="748" spans="1:32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</row>
    <row r="749" spans="1:32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</row>
    <row r="750" spans="1:32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</row>
    <row r="751" spans="1:32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</row>
    <row r="752" spans="1:3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</row>
    <row r="753" spans="1:32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</row>
    <row r="754" spans="1:32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</row>
    <row r="755" spans="1:32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</row>
    <row r="756" spans="1:32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</row>
    <row r="757" spans="1:32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</row>
    <row r="758" spans="1:32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</row>
    <row r="759" spans="1:32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</row>
    <row r="760" spans="1:32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</row>
    <row r="761" spans="1:32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</row>
    <row r="762" spans="1:3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</row>
    <row r="763" spans="1:32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</row>
    <row r="764" spans="1:32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</row>
    <row r="765" spans="1:32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</row>
    <row r="766" spans="1:32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</row>
    <row r="767" spans="1:32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</row>
    <row r="768" spans="1:32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</row>
    <row r="769" spans="1:32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</row>
    <row r="770" spans="1:32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</row>
    <row r="771" spans="1:32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</row>
    <row r="772" spans="1:3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</row>
    <row r="773" spans="1:32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</row>
    <row r="774" spans="1:32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</row>
    <row r="775" spans="1:32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</row>
    <row r="776" spans="1:32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</row>
    <row r="777" spans="1:32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</row>
    <row r="778" spans="1:32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</row>
    <row r="779" spans="1:32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</row>
    <row r="780" spans="1:32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</row>
    <row r="781" spans="1:32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</row>
    <row r="782" spans="1:3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</row>
    <row r="783" spans="1:32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</row>
    <row r="784" spans="1:32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</row>
    <row r="785" spans="1:32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</row>
    <row r="786" spans="1:32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</row>
    <row r="787" spans="1:32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</row>
    <row r="788" spans="1:32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</row>
    <row r="789" spans="1:32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</row>
    <row r="790" spans="1:32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</row>
    <row r="791" spans="1:32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</row>
    <row r="792" spans="1:3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</row>
    <row r="793" spans="1:32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</row>
    <row r="794" spans="1:32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</row>
    <row r="795" spans="1:32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</row>
    <row r="796" spans="1:32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</row>
    <row r="797" spans="1:32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</row>
    <row r="798" spans="1:32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</row>
    <row r="799" spans="1:32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</row>
    <row r="800" spans="1:32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</row>
    <row r="801" spans="1:32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</row>
    <row r="802" spans="1:3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</row>
    <row r="803" spans="1:32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</row>
    <row r="804" spans="1:32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</row>
    <row r="805" spans="1:32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</row>
    <row r="806" spans="1:32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</row>
    <row r="807" spans="1:32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</row>
    <row r="808" spans="1:32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</row>
    <row r="809" spans="1:32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</row>
    <row r="810" spans="1:32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</row>
    <row r="811" spans="1:32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</row>
    <row r="812" spans="1:3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</row>
    <row r="813" spans="1:32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</row>
    <row r="814" spans="1:32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</row>
    <row r="815" spans="1:32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</row>
    <row r="816" spans="1:32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</row>
    <row r="817" spans="1:32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</row>
    <row r="818" spans="1:32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</row>
    <row r="819" spans="1:32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</row>
    <row r="820" spans="1:32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</row>
    <row r="821" spans="1:32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</row>
    <row r="822" spans="1:3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</row>
    <row r="823" spans="1:32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</row>
    <row r="824" spans="1:32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</row>
    <row r="825" spans="1:32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</row>
    <row r="826" spans="1:32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</row>
    <row r="827" spans="1:32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</row>
    <row r="828" spans="1:32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</row>
    <row r="829" spans="1:32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</row>
    <row r="830" spans="1:32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</row>
    <row r="831" spans="1:32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</row>
    <row r="832" spans="1: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</row>
    <row r="833" spans="1:32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</row>
    <row r="834" spans="1:32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</row>
    <row r="835" spans="1:32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</row>
    <row r="836" spans="1:32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</row>
    <row r="837" spans="1:32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</row>
    <row r="838" spans="1:32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</row>
    <row r="839" spans="1:32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</row>
    <row r="840" spans="1:32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</row>
    <row r="841" spans="1:32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</row>
    <row r="842" spans="1:3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</row>
    <row r="843" spans="1:32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</row>
    <row r="844" spans="1:32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</row>
    <row r="845" spans="1:32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</row>
    <row r="846" spans="1:32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</row>
    <row r="847" spans="1:32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</row>
    <row r="848" spans="1:32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</row>
    <row r="849" spans="1:32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</row>
    <row r="850" spans="1:32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</row>
    <row r="851" spans="1:32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</row>
    <row r="852" spans="1:3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</row>
    <row r="853" spans="1:32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</row>
    <row r="854" spans="1:32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</row>
    <row r="855" spans="1:32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</row>
    <row r="856" spans="1:32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</row>
    <row r="857" spans="1:32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</row>
    <row r="858" spans="1:32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</row>
    <row r="859" spans="1:32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</row>
    <row r="860" spans="1:32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</row>
    <row r="861" spans="1:32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</row>
    <row r="862" spans="1:3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</row>
    <row r="863" spans="1:32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</row>
    <row r="864" spans="1:32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</row>
    <row r="865" spans="1:32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</row>
    <row r="866" spans="1:32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</row>
    <row r="867" spans="1:32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</row>
    <row r="868" spans="1:32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</row>
    <row r="869" spans="1:32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</row>
    <row r="870" spans="1:32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</row>
    <row r="871" spans="1:32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</row>
    <row r="872" spans="1:3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</row>
    <row r="873" spans="1:32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</row>
    <row r="874" spans="1:32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</row>
    <row r="875" spans="1:32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</row>
    <row r="876" spans="1:32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</row>
    <row r="877" spans="1:32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</row>
    <row r="878" spans="1:32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</row>
    <row r="879" spans="1:32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</row>
    <row r="880" spans="1:32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</row>
    <row r="881" spans="1:32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</row>
    <row r="882" spans="1:3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</row>
    <row r="883" spans="1:32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</row>
    <row r="884" spans="1:32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</row>
    <row r="885" spans="1:32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</row>
    <row r="886" spans="1:32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</row>
    <row r="887" spans="1:32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</row>
    <row r="888" spans="1:32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</row>
    <row r="889" spans="1:32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</row>
    <row r="890" spans="1:32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</row>
    <row r="891" spans="1:32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</row>
    <row r="892" spans="1:3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</row>
    <row r="893" spans="1:32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</row>
    <row r="894" spans="1:32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</row>
    <row r="895" spans="1:32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</row>
    <row r="896" spans="1:32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</row>
    <row r="897" spans="1:32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</row>
    <row r="898" spans="1:32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</row>
    <row r="899" spans="1:32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</row>
    <row r="900" spans="1:32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</row>
    <row r="901" spans="1:32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</row>
    <row r="902" spans="1:3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</row>
    <row r="903" spans="1:32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</row>
    <row r="904" spans="1:32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</row>
    <row r="905" spans="1:32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</row>
    <row r="906" spans="1:32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</row>
    <row r="907" spans="1:32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</row>
    <row r="908" spans="1:32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</row>
    <row r="909" spans="1:32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</row>
    <row r="910" spans="1:32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</row>
    <row r="911" spans="1:32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</row>
    <row r="912" spans="1:3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</row>
    <row r="913" spans="1:32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</row>
    <row r="914" spans="1:32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</row>
    <row r="915" spans="1:32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</row>
    <row r="916" spans="1:32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</row>
    <row r="917" spans="1:32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</row>
    <row r="918" spans="1:32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</row>
    <row r="919" spans="1:32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</row>
    <row r="920" spans="1:32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</row>
    <row r="921" spans="1:32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</row>
    <row r="922" spans="1:3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</row>
    <row r="923" spans="1:32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</row>
    <row r="924" spans="1:32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</row>
    <row r="925" spans="1:32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</row>
    <row r="926" spans="1:32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</row>
    <row r="927" spans="1:32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</row>
    <row r="928" spans="1:32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</row>
    <row r="929" spans="1:32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</row>
    <row r="930" spans="1:32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</row>
    <row r="931" spans="1:32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</row>
    <row r="932" spans="1: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</row>
    <row r="933" spans="1:32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</row>
    <row r="934" spans="1:32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</row>
    <row r="935" spans="1:32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</row>
    <row r="936" spans="1:32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</row>
    <row r="937" spans="1:32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</row>
    <row r="938" spans="1:32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</row>
    <row r="939" spans="1:32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</row>
    <row r="940" spans="1:32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</row>
    <row r="941" spans="1:32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</row>
    <row r="942" spans="1:3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</row>
    <row r="943" spans="1:32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</row>
    <row r="944" spans="1:32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</row>
    <row r="945" spans="1:32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</row>
    <row r="946" spans="1:32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</row>
    <row r="947" spans="1:32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</row>
    <row r="948" spans="1:32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</row>
    <row r="949" spans="1:32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</row>
    <row r="950" spans="1:32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</row>
    <row r="951" spans="1:32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</row>
    <row r="952" spans="1:3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</row>
    <row r="953" spans="1:32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</row>
    <row r="954" spans="1:32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</row>
    <row r="955" spans="1:32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</row>
    <row r="956" spans="1:32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</row>
    <row r="957" spans="1:32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</row>
    <row r="958" spans="1:32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</row>
    <row r="959" spans="1:32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</row>
    <row r="960" spans="1:32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</row>
    <row r="961" spans="1:32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</row>
    <row r="962" spans="1:3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</row>
    <row r="963" spans="1:32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</row>
    <row r="964" spans="1:32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</row>
    <row r="965" spans="1:32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</row>
    <row r="966" spans="1:32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</row>
    <row r="967" spans="1:32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</row>
    <row r="968" spans="1:32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</row>
    <row r="969" spans="1:32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</row>
    <row r="970" spans="1:32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</row>
    <row r="971" spans="1:32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</row>
    <row r="972" spans="1:3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</row>
    <row r="973" spans="1:32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</row>
    <row r="974" spans="1:32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</row>
    <row r="975" spans="1:32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</row>
    <row r="976" spans="1:32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</row>
    <row r="977" spans="1:32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</row>
    <row r="978" spans="1:32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</row>
    <row r="979" spans="1:32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</row>
    <row r="980" spans="1:32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</row>
    <row r="981" spans="1:32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</row>
    <row r="982" spans="1:3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</row>
    <row r="983" spans="1:32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</row>
    <row r="984" spans="1:32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</row>
    <row r="985" spans="1:32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</row>
    <row r="986" spans="1:32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</row>
    <row r="987" spans="1:32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</row>
    <row r="988" spans="1:32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</row>
    <row r="989" spans="1:32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</row>
    <row r="990" spans="1:32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</row>
    <row r="991" spans="1:32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</row>
    <row r="992" spans="1:3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</row>
    <row r="993" spans="1:32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</row>
    <row r="994" spans="1:32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</row>
    <row r="995" spans="1:32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</row>
    <row r="996" spans="1:32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</row>
    <row r="997" spans="1:32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</row>
    <row r="998" spans="1:32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</row>
    <row r="999" spans="1:32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</row>
    <row r="1000" spans="1:32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</row>
    <row r="1001" spans="1:32" ht="15.75" customHeight="1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</row>
    <row r="1002" spans="1:32" ht="15.75" customHeight="1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  <c r="AE1002" s="59"/>
      <c r="AF1002" s="59"/>
    </row>
    <row r="1003" spans="1:32" ht="15.75" customHeight="1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  <c r="AF1003" s="59"/>
    </row>
    <row r="1004" spans="1:32" ht="15.75" customHeight="1">
      <c r="A1004" s="59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  <c r="AB1004" s="59"/>
      <c r="AC1004" s="59"/>
      <c r="AD1004" s="59"/>
      <c r="AE1004" s="59"/>
      <c r="AF1004" s="59"/>
    </row>
    <row r="1005" spans="1:32" ht="15.75" customHeight="1">
      <c r="A1005" s="59"/>
      <c r="B1005" s="59"/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  <c r="AA1005" s="59"/>
      <c r="AB1005" s="59"/>
      <c r="AC1005" s="59"/>
      <c r="AD1005" s="59"/>
      <c r="AE1005" s="59"/>
      <c r="AF1005" s="59"/>
    </row>
    <row r="1006" spans="1:32" ht="15.75" customHeight="1">
      <c r="A1006" s="59"/>
      <c r="B1006" s="59"/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  <c r="AB1006" s="59"/>
      <c r="AC1006" s="59"/>
      <c r="AD1006" s="59"/>
      <c r="AE1006" s="59"/>
      <c r="AF1006" s="59"/>
    </row>
    <row r="1007" spans="1:32" ht="15.75" customHeight="1">
      <c r="A1007" s="59"/>
      <c r="B1007" s="59"/>
      <c r="C1007" s="59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  <c r="AA1007" s="59"/>
      <c r="AB1007" s="59"/>
      <c r="AC1007" s="59"/>
      <c r="AD1007" s="59"/>
      <c r="AE1007" s="59"/>
      <c r="AF1007" s="59"/>
    </row>
    <row r="1008" spans="1:32" ht="15.75" customHeight="1">
      <c r="A1008" s="59"/>
      <c r="B1008" s="59"/>
      <c r="C1008" s="59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  <c r="AA1008" s="59"/>
      <c r="AB1008" s="59"/>
      <c r="AC1008" s="59"/>
      <c r="AD1008" s="59"/>
      <c r="AE1008" s="59"/>
      <c r="AF1008" s="59"/>
    </row>
    <row r="1009" spans="1:32" ht="15.75" customHeight="1">
      <c r="A1009" s="59"/>
      <c r="B1009" s="59"/>
      <c r="C1009" s="59"/>
      <c r="D1009" s="59"/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  <c r="AA1009" s="59"/>
      <c r="AB1009" s="59"/>
      <c r="AC1009" s="59"/>
      <c r="AD1009" s="59"/>
      <c r="AE1009" s="59"/>
      <c r="AF1009" s="59"/>
    </row>
    <row r="1010" spans="1:32" ht="15.75" customHeight="1">
      <c r="A1010" s="59"/>
      <c r="B1010" s="59"/>
      <c r="C1010" s="59"/>
      <c r="D1010" s="59"/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  <c r="AA1010" s="59"/>
      <c r="AB1010" s="59"/>
      <c r="AC1010" s="59"/>
      <c r="AD1010" s="59"/>
      <c r="AE1010" s="59"/>
      <c r="AF1010" s="59"/>
    </row>
    <row r="1011" spans="1:32" ht="15.75" customHeight="1">
      <c r="A1011" s="59"/>
      <c r="B1011" s="59"/>
      <c r="C1011" s="59"/>
      <c r="D1011" s="59"/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  <c r="AA1011" s="59"/>
      <c r="AB1011" s="59"/>
      <c r="AC1011" s="59"/>
      <c r="AD1011" s="59"/>
      <c r="AE1011" s="59"/>
      <c r="AF1011" s="59"/>
    </row>
    <row r="1012" spans="1:32" ht="15.75" customHeight="1">
      <c r="A1012" s="59"/>
      <c r="B1012" s="59"/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  <c r="AA1012" s="59"/>
      <c r="AB1012" s="59"/>
      <c r="AC1012" s="59"/>
      <c r="AD1012" s="59"/>
      <c r="AE1012" s="59"/>
      <c r="AF1012" s="59"/>
    </row>
    <row r="1013" spans="1:32" ht="15.75" customHeight="1">
      <c r="A1013" s="59"/>
      <c r="B1013" s="59"/>
      <c r="C1013" s="59"/>
      <c r="D1013" s="59"/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  <c r="AA1013" s="59"/>
      <c r="AB1013" s="59"/>
      <c r="AC1013" s="59"/>
      <c r="AD1013" s="59"/>
      <c r="AE1013" s="59"/>
      <c r="AF1013" s="59"/>
    </row>
    <row r="1014" spans="1:32" ht="15.75" customHeight="1">
      <c r="A1014" s="59"/>
      <c r="B1014" s="59"/>
      <c r="C1014" s="59"/>
      <c r="D1014" s="59"/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</row>
    <row r="1015" spans="1:32" ht="15.75" customHeight="1">
      <c r="A1015" s="59"/>
      <c r="B1015" s="59"/>
      <c r="C1015" s="59"/>
      <c r="D1015" s="59"/>
      <c r="E1015" s="59"/>
      <c r="F1015" s="59"/>
      <c r="G1015" s="59"/>
      <c r="H1015" s="59"/>
      <c r="I1015" s="59"/>
      <c r="J1015" s="59"/>
      <c r="K1015" s="59"/>
      <c r="L1015" s="59"/>
      <c r="M1015" s="59"/>
      <c r="N1015" s="59"/>
      <c r="O1015" s="59"/>
      <c r="P1015" s="59"/>
      <c r="Q1015" s="59"/>
      <c r="R1015" s="59"/>
      <c r="S1015" s="59"/>
      <c r="T1015" s="59"/>
      <c r="U1015" s="59"/>
      <c r="V1015" s="59"/>
      <c r="W1015" s="59"/>
      <c r="X1015" s="59"/>
      <c r="Y1015" s="59"/>
      <c r="Z1015" s="59"/>
      <c r="AA1015" s="59"/>
      <c r="AB1015" s="59"/>
      <c r="AC1015" s="59"/>
      <c r="AD1015" s="59"/>
      <c r="AE1015" s="59"/>
      <c r="AF1015" s="59"/>
    </row>
    <row r="1016" spans="1:32" ht="15.75" customHeight="1">
      <c r="A1016" s="59"/>
      <c r="B1016" s="59"/>
      <c r="C1016" s="59"/>
      <c r="D1016" s="59"/>
      <c r="E1016" s="59"/>
      <c r="F1016" s="59"/>
      <c r="G1016" s="59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  <c r="S1016" s="59"/>
      <c r="T1016" s="59"/>
      <c r="U1016" s="59"/>
      <c r="V1016" s="59"/>
      <c r="W1016" s="59"/>
      <c r="X1016" s="59"/>
      <c r="Y1016" s="59"/>
      <c r="Z1016" s="59"/>
      <c r="AA1016" s="59"/>
      <c r="AB1016" s="59"/>
      <c r="AC1016" s="59"/>
      <c r="AD1016" s="59"/>
      <c r="AE1016" s="59"/>
      <c r="AF1016" s="59"/>
    </row>
    <row r="1017" spans="1:32" ht="15.75" customHeight="1">
      <c r="A1017" s="59"/>
      <c r="B1017" s="59"/>
      <c r="C1017" s="59"/>
      <c r="D1017" s="59"/>
      <c r="E1017" s="59"/>
      <c r="F1017" s="59"/>
      <c r="G1017" s="59"/>
      <c r="H1017" s="59"/>
      <c r="I1017" s="59"/>
      <c r="J1017" s="59"/>
      <c r="K1017" s="59"/>
      <c r="L1017" s="59"/>
      <c r="M1017" s="59"/>
      <c r="N1017" s="59"/>
      <c r="O1017" s="59"/>
      <c r="P1017" s="59"/>
      <c r="Q1017" s="59"/>
      <c r="R1017" s="59"/>
      <c r="S1017" s="59"/>
      <c r="T1017" s="59"/>
      <c r="U1017" s="59"/>
      <c r="V1017" s="59"/>
      <c r="W1017" s="59"/>
      <c r="X1017" s="59"/>
      <c r="Y1017" s="59"/>
      <c r="Z1017" s="59"/>
      <c r="AA1017" s="59"/>
      <c r="AB1017" s="59"/>
      <c r="AC1017" s="59"/>
      <c r="AD1017" s="59"/>
      <c r="AE1017" s="59"/>
      <c r="AF1017" s="59"/>
    </row>
    <row r="1018" spans="1:32" ht="15.75" customHeight="1">
      <c r="A1018" s="59"/>
      <c r="B1018" s="59"/>
      <c r="C1018" s="59"/>
      <c r="D1018" s="59"/>
      <c r="E1018" s="59"/>
      <c r="F1018" s="59"/>
      <c r="G1018" s="59"/>
      <c r="H1018" s="59"/>
      <c r="I1018" s="59"/>
      <c r="J1018" s="59"/>
      <c r="K1018" s="59"/>
      <c r="L1018" s="59"/>
      <c r="M1018" s="59"/>
      <c r="N1018" s="59"/>
      <c r="O1018" s="59"/>
      <c r="P1018" s="59"/>
      <c r="Q1018" s="59"/>
      <c r="R1018" s="59"/>
      <c r="S1018" s="59"/>
      <c r="T1018" s="59"/>
      <c r="U1018" s="59"/>
      <c r="V1018" s="59"/>
      <c r="W1018" s="59"/>
      <c r="X1018" s="59"/>
      <c r="Y1018" s="59"/>
      <c r="Z1018" s="59"/>
      <c r="AA1018" s="59"/>
      <c r="AB1018" s="59"/>
      <c r="AC1018" s="59"/>
      <c r="AD1018" s="59"/>
      <c r="AE1018" s="59"/>
      <c r="AF1018" s="59"/>
    </row>
    <row r="1019" spans="1:32" ht="15.75" customHeight="1">
      <c r="A1019" s="59"/>
      <c r="B1019" s="59"/>
      <c r="C1019" s="59"/>
      <c r="D1019" s="59"/>
      <c r="E1019" s="59"/>
      <c r="F1019" s="59"/>
      <c r="G1019" s="59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  <c r="S1019" s="59"/>
      <c r="T1019" s="59"/>
      <c r="U1019" s="59"/>
      <c r="V1019" s="59"/>
      <c r="W1019" s="59"/>
      <c r="X1019" s="59"/>
      <c r="Y1019" s="59"/>
      <c r="Z1019" s="59"/>
      <c r="AA1019" s="59"/>
      <c r="AB1019" s="59"/>
      <c r="AC1019" s="59"/>
      <c r="AD1019" s="59"/>
      <c r="AE1019" s="59"/>
      <c r="AF1019" s="59"/>
    </row>
    <row r="1020" spans="1:32" ht="15.75" customHeight="1">
      <c r="A1020" s="59"/>
      <c r="B1020" s="59"/>
      <c r="C1020" s="59"/>
      <c r="D1020" s="59"/>
      <c r="E1020" s="59"/>
      <c r="F1020" s="59"/>
      <c r="G1020" s="59"/>
      <c r="H1020" s="59"/>
      <c r="I1020" s="59"/>
      <c r="J1020" s="59"/>
      <c r="K1020" s="59"/>
      <c r="L1020" s="59"/>
      <c r="M1020" s="59"/>
      <c r="N1020" s="59"/>
      <c r="O1020" s="59"/>
      <c r="P1020" s="59"/>
      <c r="Q1020" s="59"/>
      <c r="R1020" s="59"/>
      <c r="S1020" s="59"/>
      <c r="T1020" s="59"/>
      <c r="U1020" s="59"/>
      <c r="V1020" s="59"/>
      <c r="W1020" s="59"/>
      <c r="X1020" s="59"/>
      <c r="Y1020" s="59"/>
      <c r="Z1020" s="59"/>
      <c r="AA1020" s="59"/>
      <c r="AB1020" s="59"/>
      <c r="AC1020" s="59"/>
      <c r="AD1020" s="59"/>
      <c r="AE1020" s="59"/>
      <c r="AF1020" s="59"/>
    </row>
    <row r="1021" spans="1:32" ht="15.75" customHeight="1">
      <c r="A1021" s="59"/>
      <c r="B1021" s="59"/>
      <c r="C1021" s="59"/>
      <c r="D1021" s="59"/>
      <c r="E1021" s="59"/>
      <c r="F1021" s="59"/>
      <c r="G1021" s="59"/>
      <c r="H1021" s="59"/>
      <c r="I1021" s="59"/>
      <c r="J1021" s="59"/>
      <c r="K1021" s="59"/>
      <c r="L1021" s="59"/>
      <c r="M1021" s="59"/>
      <c r="N1021" s="59"/>
      <c r="O1021" s="59"/>
      <c r="P1021" s="59"/>
      <c r="Q1021" s="59"/>
      <c r="R1021" s="59"/>
      <c r="S1021" s="59"/>
      <c r="T1021" s="59"/>
      <c r="U1021" s="59"/>
      <c r="V1021" s="59"/>
      <c r="W1021" s="59"/>
      <c r="X1021" s="59"/>
      <c r="Y1021" s="59"/>
      <c r="Z1021" s="59"/>
      <c r="AA1021" s="59"/>
      <c r="AB1021" s="59"/>
      <c r="AC1021" s="59"/>
      <c r="AD1021" s="59"/>
      <c r="AE1021" s="59"/>
      <c r="AF1021" s="59"/>
    </row>
    <row r="1022" spans="1:32" ht="15.75" customHeight="1">
      <c r="A1022" s="59"/>
      <c r="B1022" s="59"/>
      <c r="C1022" s="59"/>
      <c r="D1022" s="59"/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59"/>
      <c r="W1022" s="59"/>
      <c r="X1022" s="59"/>
      <c r="Y1022" s="59"/>
      <c r="Z1022" s="59"/>
      <c r="AA1022" s="59"/>
      <c r="AB1022" s="59"/>
      <c r="AC1022" s="59"/>
      <c r="AD1022" s="59"/>
      <c r="AE1022" s="59"/>
      <c r="AF1022" s="59"/>
    </row>
    <row r="1023" spans="1:32" ht="15.75" customHeight="1">
      <c r="A1023" s="59"/>
      <c r="B1023" s="59"/>
      <c r="C1023" s="59"/>
      <c r="D1023" s="59"/>
      <c r="E1023" s="59"/>
      <c r="F1023" s="59"/>
      <c r="G1023" s="59"/>
      <c r="H1023" s="59"/>
      <c r="I1023" s="59"/>
      <c r="J1023" s="59"/>
      <c r="K1023" s="59"/>
      <c r="L1023" s="59"/>
      <c r="M1023" s="59"/>
      <c r="N1023" s="59"/>
      <c r="O1023" s="59"/>
      <c r="P1023" s="59"/>
      <c r="Q1023" s="59"/>
      <c r="R1023" s="59"/>
      <c r="S1023" s="59"/>
      <c r="T1023" s="59"/>
      <c r="U1023" s="59"/>
      <c r="V1023" s="59"/>
      <c r="W1023" s="59"/>
      <c r="X1023" s="59"/>
      <c r="Y1023" s="59"/>
      <c r="Z1023" s="59"/>
      <c r="AA1023" s="59"/>
      <c r="AB1023" s="59"/>
      <c r="AC1023" s="59"/>
      <c r="AD1023" s="59"/>
      <c r="AE1023" s="59"/>
      <c r="AF1023" s="59"/>
    </row>
    <row r="1024" spans="1:32" ht="15.75" customHeight="1">
      <c r="A1024" s="59"/>
      <c r="B1024" s="59"/>
      <c r="C1024" s="59"/>
      <c r="D1024" s="59"/>
      <c r="E1024" s="59"/>
      <c r="F1024" s="59"/>
      <c r="G1024" s="59"/>
      <c r="H1024" s="59"/>
      <c r="I1024" s="59"/>
      <c r="J1024" s="59"/>
      <c r="K1024" s="59"/>
      <c r="L1024" s="59"/>
      <c r="M1024" s="59"/>
      <c r="N1024" s="59"/>
      <c r="O1024" s="59"/>
      <c r="P1024" s="59"/>
      <c r="Q1024" s="59"/>
      <c r="R1024" s="59"/>
      <c r="S1024" s="59"/>
      <c r="T1024" s="59"/>
      <c r="U1024" s="59"/>
      <c r="V1024" s="59"/>
      <c r="W1024" s="59"/>
      <c r="X1024" s="59"/>
      <c r="Y1024" s="59"/>
      <c r="Z1024" s="59"/>
      <c r="AA1024" s="59"/>
      <c r="AB1024" s="59"/>
      <c r="AC1024" s="59"/>
      <c r="AD1024" s="59"/>
      <c r="AE1024" s="59"/>
      <c r="AF1024" s="59"/>
    </row>
    <row r="1025" spans="1:32" ht="15.75" customHeight="1">
      <c r="A1025" s="59"/>
      <c r="B1025" s="59"/>
      <c r="C1025" s="59"/>
      <c r="D1025" s="59"/>
      <c r="E1025" s="59"/>
      <c r="F1025" s="59"/>
      <c r="G1025" s="59"/>
      <c r="H1025" s="59"/>
      <c r="I1025" s="59"/>
      <c r="J1025" s="59"/>
      <c r="K1025" s="59"/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  <c r="Z1025" s="59"/>
      <c r="AA1025" s="59"/>
      <c r="AB1025" s="59"/>
      <c r="AC1025" s="59"/>
      <c r="AD1025" s="59"/>
      <c r="AE1025" s="59"/>
      <c r="AF1025" s="59"/>
    </row>
    <row r="1026" spans="1:32" ht="15.75" customHeight="1">
      <c r="A1026" s="59"/>
      <c r="B1026" s="59"/>
      <c r="C1026" s="59"/>
      <c r="D1026" s="59"/>
      <c r="E1026" s="59"/>
      <c r="F1026" s="59"/>
      <c r="G1026" s="59"/>
      <c r="H1026" s="59"/>
      <c r="I1026" s="59"/>
      <c r="J1026" s="59"/>
      <c r="K1026" s="59"/>
      <c r="L1026" s="59"/>
      <c r="M1026" s="59"/>
      <c r="N1026" s="59"/>
      <c r="O1026" s="59"/>
      <c r="P1026" s="59"/>
      <c r="Q1026" s="59"/>
      <c r="R1026" s="59"/>
      <c r="S1026" s="59"/>
      <c r="T1026" s="59"/>
      <c r="U1026" s="59"/>
      <c r="V1026" s="59"/>
      <c r="W1026" s="59"/>
      <c r="X1026" s="59"/>
      <c r="Y1026" s="59"/>
      <c r="Z1026" s="59"/>
      <c r="AA1026" s="59"/>
      <c r="AB1026" s="59"/>
      <c r="AC1026" s="59"/>
      <c r="AD1026" s="59"/>
      <c r="AE1026" s="59"/>
      <c r="AF1026" s="59"/>
    </row>
    <row r="1027" spans="1:32" ht="15.75" customHeight="1">
      <c r="A1027" s="59"/>
      <c r="B1027" s="59"/>
      <c r="C1027" s="59"/>
      <c r="D1027" s="59"/>
      <c r="E1027" s="59"/>
      <c r="F1027" s="59"/>
      <c r="G1027" s="59"/>
      <c r="H1027" s="59"/>
      <c r="I1027" s="59"/>
      <c r="J1027" s="59"/>
      <c r="K1027" s="59"/>
      <c r="L1027" s="59"/>
      <c r="M1027" s="59"/>
      <c r="N1027" s="59"/>
      <c r="O1027" s="59"/>
      <c r="P1027" s="59"/>
      <c r="Q1027" s="59"/>
      <c r="R1027" s="59"/>
      <c r="S1027" s="59"/>
      <c r="T1027" s="59"/>
      <c r="U1027" s="59"/>
      <c r="V1027" s="59"/>
      <c r="W1027" s="59"/>
      <c r="X1027" s="59"/>
      <c r="Y1027" s="59"/>
      <c r="Z1027" s="59"/>
      <c r="AA1027" s="59"/>
      <c r="AB1027" s="59"/>
      <c r="AC1027" s="59"/>
      <c r="AD1027" s="59"/>
      <c r="AE1027" s="59"/>
      <c r="AF1027" s="59"/>
    </row>
    <row r="1028" spans="1:32" ht="15.75" customHeight="1">
      <c r="A1028" s="59"/>
      <c r="B1028" s="59"/>
      <c r="C1028" s="59"/>
      <c r="D1028" s="59"/>
      <c r="E1028" s="59"/>
      <c r="F1028" s="59"/>
      <c r="G1028" s="59"/>
      <c r="H1028" s="59"/>
      <c r="I1028" s="59"/>
      <c r="J1028" s="59"/>
      <c r="K1028" s="59"/>
      <c r="L1028" s="59"/>
      <c r="M1028" s="59"/>
      <c r="N1028" s="59"/>
      <c r="O1028" s="59"/>
      <c r="P1028" s="59"/>
      <c r="Q1028" s="59"/>
      <c r="R1028" s="59"/>
      <c r="S1028" s="59"/>
      <c r="T1028" s="59"/>
      <c r="U1028" s="59"/>
      <c r="V1028" s="59"/>
      <c r="W1028" s="59"/>
      <c r="X1028" s="59"/>
      <c r="Y1028" s="59"/>
      <c r="Z1028" s="59"/>
      <c r="AA1028" s="59"/>
      <c r="AB1028" s="59"/>
      <c r="AC1028" s="59"/>
      <c r="AD1028" s="59"/>
      <c r="AE1028" s="59"/>
      <c r="AF1028" s="59"/>
    </row>
    <row r="1029" spans="1:32" ht="15.75" customHeight="1">
      <c r="A1029" s="59"/>
      <c r="B1029" s="59"/>
      <c r="C1029" s="59"/>
      <c r="D1029" s="59"/>
      <c r="E1029" s="59"/>
      <c r="F1029" s="59"/>
      <c r="G1029" s="59"/>
      <c r="H1029" s="59"/>
      <c r="I1029" s="59"/>
      <c r="J1029" s="59"/>
      <c r="K1029" s="59"/>
      <c r="L1029" s="59"/>
      <c r="M1029" s="59"/>
      <c r="N1029" s="59"/>
      <c r="O1029" s="59"/>
      <c r="P1029" s="59"/>
      <c r="Q1029" s="59"/>
      <c r="R1029" s="59"/>
      <c r="S1029" s="59"/>
      <c r="T1029" s="59"/>
      <c r="U1029" s="59"/>
      <c r="V1029" s="59"/>
      <c r="W1029" s="59"/>
      <c r="X1029" s="59"/>
      <c r="Y1029" s="59"/>
      <c r="Z1029" s="59"/>
      <c r="AA1029" s="59"/>
      <c r="AB1029" s="59"/>
      <c r="AC1029" s="59"/>
      <c r="AD1029" s="59"/>
      <c r="AE1029" s="59"/>
      <c r="AF1029" s="59"/>
    </row>
    <row r="1030" spans="1:32" ht="15.75" customHeight="1">
      <c r="A1030" s="59"/>
      <c r="B1030" s="59"/>
      <c r="C1030" s="59"/>
      <c r="D1030" s="59"/>
      <c r="E1030" s="59"/>
      <c r="F1030" s="59"/>
      <c r="G1030" s="59"/>
      <c r="H1030" s="59"/>
      <c r="I1030" s="59"/>
      <c r="J1030" s="59"/>
      <c r="K1030" s="59"/>
      <c r="L1030" s="59"/>
      <c r="M1030" s="59"/>
      <c r="N1030" s="59"/>
      <c r="O1030" s="59"/>
      <c r="P1030" s="59"/>
      <c r="Q1030" s="59"/>
      <c r="R1030" s="59"/>
      <c r="S1030" s="59"/>
      <c r="T1030" s="59"/>
      <c r="U1030" s="59"/>
      <c r="V1030" s="59"/>
      <c r="W1030" s="59"/>
      <c r="X1030" s="59"/>
      <c r="Y1030" s="59"/>
      <c r="Z1030" s="59"/>
      <c r="AA1030" s="59"/>
      <c r="AB1030" s="59"/>
      <c r="AC1030" s="59"/>
      <c r="AD1030" s="59"/>
      <c r="AE1030" s="59"/>
      <c r="AF1030" s="59"/>
    </row>
    <row r="1031" spans="1:32" ht="15.75" customHeight="1">
      <c r="A1031" s="59"/>
      <c r="B1031" s="59"/>
      <c r="C1031" s="59"/>
      <c r="D1031" s="59"/>
      <c r="E1031" s="59"/>
      <c r="F1031" s="59"/>
      <c r="G1031" s="59"/>
      <c r="H1031" s="59"/>
      <c r="I1031" s="59"/>
      <c r="J1031" s="59"/>
      <c r="K1031" s="59"/>
      <c r="L1031" s="59"/>
      <c r="M1031" s="59"/>
      <c r="N1031" s="59"/>
      <c r="O1031" s="59"/>
      <c r="P1031" s="59"/>
      <c r="Q1031" s="59"/>
      <c r="R1031" s="59"/>
      <c r="S1031" s="59"/>
      <c r="T1031" s="59"/>
      <c r="U1031" s="59"/>
      <c r="V1031" s="59"/>
      <c r="W1031" s="59"/>
      <c r="X1031" s="59"/>
      <c r="Y1031" s="59"/>
      <c r="Z1031" s="59"/>
      <c r="AA1031" s="59"/>
      <c r="AB1031" s="59"/>
      <c r="AC1031" s="59"/>
      <c r="AD1031" s="59"/>
      <c r="AE1031" s="59"/>
      <c r="AF1031" s="59"/>
    </row>
    <row r="1032" spans="1:32" ht="15.75" customHeight="1">
      <c r="A1032" s="59"/>
      <c r="B1032" s="59"/>
      <c r="C1032" s="59"/>
      <c r="D1032" s="59"/>
      <c r="E1032" s="59"/>
      <c r="F1032" s="59"/>
      <c r="G1032" s="59"/>
      <c r="H1032" s="59"/>
      <c r="I1032" s="59"/>
      <c r="J1032" s="59"/>
      <c r="K1032" s="59"/>
      <c r="L1032" s="59"/>
      <c r="M1032" s="59"/>
      <c r="N1032" s="59"/>
      <c r="O1032" s="59"/>
      <c r="P1032" s="59"/>
      <c r="Q1032" s="59"/>
      <c r="R1032" s="59"/>
      <c r="S1032" s="59"/>
      <c r="T1032" s="59"/>
      <c r="U1032" s="59"/>
      <c r="V1032" s="59"/>
      <c r="W1032" s="59"/>
      <c r="X1032" s="59"/>
      <c r="Y1032" s="59"/>
      <c r="Z1032" s="59"/>
      <c r="AA1032" s="59"/>
      <c r="AB1032" s="59"/>
      <c r="AC1032" s="59"/>
      <c r="AD1032" s="59"/>
      <c r="AE1032" s="59"/>
      <c r="AF1032" s="59"/>
    </row>
    <row r="1033" spans="1:32" ht="15.75" customHeight="1">
      <c r="A1033" s="59"/>
      <c r="B1033" s="59"/>
      <c r="C1033" s="59"/>
      <c r="D1033" s="59"/>
      <c r="E1033" s="59"/>
      <c r="F1033" s="59"/>
      <c r="G1033" s="59"/>
      <c r="H1033" s="59"/>
      <c r="I1033" s="59"/>
      <c r="J1033" s="59"/>
      <c r="K1033" s="59"/>
      <c r="L1033" s="59"/>
      <c r="M1033" s="59"/>
      <c r="N1033" s="59"/>
      <c r="O1033" s="59"/>
      <c r="P1033" s="59"/>
      <c r="Q1033" s="59"/>
      <c r="R1033" s="59"/>
      <c r="S1033" s="59"/>
      <c r="T1033" s="59"/>
      <c r="U1033" s="59"/>
      <c r="V1033" s="59"/>
      <c r="W1033" s="59"/>
      <c r="X1033" s="59"/>
      <c r="Y1033" s="59"/>
      <c r="Z1033" s="59"/>
      <c r="AA1033" s="59"/>
      <c r="AB1033" s="59"/>
      <c r="AC1033" s="59"/>
      <c r="AD1033" s="59"/>
      <c r="AE1033" s="59"/>
      <c r="AF1033" s="59"/>
    </row>
    <row r="1034" spans="1:32" ht="15.75" customHeight="1">
      <c r="A1034" s="59"/>
      <c r="B1034" s="59"/>
      <c r="C1034" s="59"/>
      <c r="D1034" s="59"/>
      <c r="E1034" s="59"/>
      <c r="F1034" s="59"/>
      <c r="G1034" s="59"/>
      <c r="H1034" s="59"/>
      <c r="I1034" s="59"/>
      <c r="J1034" s="59"/>
      <c r="K1034" s="59"/>
      <c r="L1034" s="59"/>
      <c r="M1034" s="59"/>
      <c r="N1034" s="59"/>
      <c r="O1034" s="59"/>
      <c r="P1034" s="59"/>
      <c r="Q1034" s="59"/>
      <c r="R1034" s="59"/>
      <c r="S1034" s="59"/>
      <c r="T1034" s="59"/>
      <c r="U1034" s="59"/>
      <c r="V1034" s="59"/>
      <c r="W1034" s="59"/>
      <c r="X1034" s="59"/>
      <c r="Y1034" s="59"/>
      <c r="Z1034" s="59"/>
      <c r="AA1034" s="59"/>
      <c r="AB1034" s="59"/>
      <c r="AC1034" s="59"/>
      <c r="AD1034" s="59"/>
      <c r="AE1034" s="59"/>
      <c r="AF1034" s="59"/>
    </row>
    <row r="1035" spans="1:32" ht="15.75" customHeight="1">
      <c r="A1035" s="59"/>
      <c r="B1035" s="59"/>
      <c r="C1035" s="59"/>
      <c r="D1035" s="59"/>
      <c r="E1035" s="59"/>
      <c r="F1035" s="59"/>
      <c r="G1035" s="59"/>
      <c r="H1035" s="59"/>
      <c r="I1035" s="59"/>
      <c r="J1035" s="59"/>
      <c r="K1035" s="59"/>
      <c r="L1035" s="59"/>
      <c r="M1035" s="59"/>
      <c r="N1035" s="59"/>
      <c r="O1035" s="59"/>
      <c r="P1035" s="59"/>
      <c r="Q1035" s="59"/>
      <c r="R1035" s="59"/>
      <c r="S1035" s="59"/>
      <c r="T1035" s="59"/>
      <c r="U1035" s="59"/>
      <c r="V1035" s="59"/>
      <c r="W1035" s="59"/>
      <c r="X1035" s="59"/>
      <c r="Y1035" s="59"/>
      <c r="Z1035" s="59"/>
      <c r="AA1035" s="59"/>
      <c r="AB1035" s="59"/>
      <c r="AC1035" s="59"/>
      <c r="AD1035" s="59"/>
      <c r="AE1035" s="59"/>
      <c r="AF1035" s="59"/>
    </row>
    <row r="1036" spans="1:32" ht="15.75" customHeight="1">
      <c r="A1036" s="59"/>
      <c r="B1036" s="59"/>
      <c r="C1036" s="59"/>
      <c r="D1036" s="59"/>
      <c r="E1036" s="59"/>
      <c r="F1036" s="59"/>
      <c r="G1036" s="59"/>
      <c r="H1036" s="59"/>
      <c r="I1036" s="59"/>
      <c r="J1036" s="59"/>
      <c r="K1036" s="59"/>
      <c r="L1036" s="59"/>
      <c r="M1036" s="59"/>
      <c r="N1036" s="59"/>
      <c r="O1036" s="59"/>
      <c r="P1036" s="59"/>
      <c r="Q1036" s="59"/>
      <c r="R1036" s="59"/>
      <c r="S1036" s="59"/>
      <c r="T1036" s="59"/>
      <c r="U1036" s="59"/>
      <c r="V1036" s="59"/>
      <c r="W1036" s="59"/>
      <c r="X1036" s="59"/>
      <c r="Y1036" s="59"/>
      <c r="Z1036" s="59"/>
      <c r="AA1036" s="59"/>
      <c r="AB1036" s="59"/>
      <c r="AC1036" s="59"/>
      <c r="AD1036" s="59"/>
      <c r="AE1036" s="59"/>
      <c r="AF1036" s="59"/>
    </row>
    <row r="1037" spans="1:32" ht="15.75" customHeight="1">
      <c r="A1037" s="59"/>
      <c r="B1037" s="59"/>
      <c r="C1037" s="59"/>
      <c r="D1037" s="59"/>
      <c r="E1037" s="59"/>
      <c r="F1037" s="59"/>
      <c r="G1037" s="59"/>
      <c r="H1037" s="59"/>
      <c r="I1037" s="59"/>
      <c r="J1037" s="59"/>
      <c r="K1037" s="59"/>
      <c r="L1037" s="59"/>
      <c r="M1037" s="59"/>
      <c r="N1037" s="59"/>
      <c r="O1037" s="59"/>
      <c r="P1037" s="59"/>
      <c r="Q1037" s="59"/>
      <c r="R1037" s="59"/>
      <c r="S1037" s="59"/>
      <c r="T1037" s="59"/>
      <c r="U1037" s="59"/>
      <c r="V1037" s="59"/>
      <c r="W1037" s="59"/>
      <c r="X1037" s="59"/>
      <c r="Y1037" s="59"/>
      <c r="Z1037" s="59"/>
      <c r="AA1037" s="59"/>
      <c r="AB1037" s="59"/>
      <c r="AC1037" s="59"/>
      <c r="AD1037" s="59"/>
      <c r="AE1037" s="59"/>
      <c r="AF1037" s="59"/>
    </row>
    <row r="1038" spans="1:32" ht="15.75" customHeight="1">
      <c r="A1038" s="59"/>
      <c r="B1038" s="59"/>
      <c r="C1038" s="59"/>
      <c r="D1038" s="59"/>
      <c r="E1038" s="59"/>
      <c r="F1038" s="59"/>
      <c r="G1038" s="59"/>
      <c r="H1038" s="59"/>
      <c r="I1038" s="59"/>
      <c r="J1038" s="59"/>
      <c r="K1038" s="59"/>
      <c r="L1038" s="59"/>
      <c r="M1038" s="59"/>
      <c r="N1038" s="59"/>
      <c r="O1038" s="59"/>
      <c r="P1038" s="59"/>
      <c r="Q1038" s="59"/>
      <c r="R1038" s="59"/>
      <c r="S1038" s="59"/>
      <c r="T1038" s="59"/>
      <c r="U1038" s="59"/>
      <c r="V1038" s="59"/>
      <c r="W1038" s="59"/>
      <c r="X1038" s="59"/>
      <c r="Y1038" s="59"/>
      <c r="Z1038" s="59"/>
      <c r="AA1038" s="59"/>
      <c r="AB1038" s="59"/>
      <c r="AC1038" s="59"/>
      <c r="AD1038" s="59"/>
      <c r="AE1038" s="59"/>
      <c r="AF1038" s="59"/>
    </row>
    <row r="1039" spans="1:32" ht="15.75" customHeight="1">
      <c r="A1039" s="59"/>
      <c r="B1039" s="59"/>
      <c r="C1039" s="59"/>
      <c r="D1039" s="59"/>
      <c r="E1039" s="59"/>
      <c r="F1039" s="59"/>
      <c r="G1039" s="59"/>
      <c r="H1039" s="59"/>
      <c r="I1039" s="59"/>
      <c r="J1039" s="59"/>
      <c r="K1039" s="59"/>
      <c r="L1039" s="59"/>
      <c r="M1039" s="59"/>
      <c r="N1039" s="59"/>
      <c r="O1039" s="59"/>
      <c r="P1039" s="59"/>
      <c r="Q1039" s="59"/>
      <c r="R1039" s="59"/>
      <c r="S1039" s="59"/>
      <c r="T1039" s="59"/>
      <c r="U1039" s="59"/>
      <c r="V1039" s="59"/>
      <c r="W1039" s="59"/>
      <c r="X1039" s="59"/>
      <c r="Y1039" s="59"/>
      <c r="Z1039" s="59"/>
      <c r="AA1039" s="59"/>
      <c r="AB1039" s="59"/>
      <c r="AC1039" s="59"/>
      <c r="AD1039" s="59"/>
      <c r="AE1039" s="59"/>
      <c r="AF1039" s="59"/>
    </row>
    <row r="1040" spans="1:32" ht="15.75" customHeight="1">
      <c r="A1040" s="59"/>
      <c r="B1040" s="59"/>
      <c r="C1040" s="59"/>
      <c r="D1040" s="59"/>
      <c r="E1040" s="59"/>
      <c r="F1040" s="59"/>
      <c r="G1040" s="59"/>
      <c r="H1040" s="59"/>
      <c r="I1040" s="59"/>
      <c r="J1040" s="59"/>
      <c r="K1040" s="59"/>
      <c r="L1040" s="59"/>
      <c r="M1040" s="59"/>
      <c r="N1040" s="59"/>
      <c r="O1040" s="59"/>
      <c r="P1040" s="59"/>
      <c r="Q1040" s="59"/>
      <c r="R1040" s="59"/>
      <c r="S1040" s="59"/>
      <c r="T1040" s="59"/>
      <c r="U1040" s="59"/>
      <c r="V1040" s="59"/>
      <c r="W1040" s="59"/>
      <c r="X1040" s="59"/>
      <c r="Y1040" s="59"/>
      <c r="Z1040" s="59"/>
      <c r="AA1040" s="59"/>
      <c r="AB1040" s="59"/>
      <c r="AC1040" s="59"/>
      <c r="AD1040" s="59"/>
      <c r="AE1040" s="59"/>
      <c r="AF1040" s="59"/>
    </row>
    <row r="1041" spans="1:32" ht="15.75" customHeight="1">
      <c r="A1041" s="59"/>
      <c r="B1041" s="59"/>
      <c r="C1041" s="59"/>
      <c r="D1041" s="59"/>
      <c r="E1041" s="59"/>
      <c r="F1041" s="59"/>
      <c r="G1041" s="59"/>
      <c r="H1041" s="59"/>
      <c r="I1041" s="59"/>
      <c r="J1041" s="59"/>
      <c r="K1041" s="59"/>
      <c r="L1041" s="59"/>
      <c r="M1041" s="59"/>
      <c r="N1041" s="59"/>
      <c r="O1041" s="59"/>
      <c r="P1041" s="59"/>
      <c r="Q1041" s="59"/>
      <c r="R1041" s="59"/>
      <c r="S1041" s="59"/>
      <c r="T1041" s="59"/>
      <c r="U1041" s="59"/>
      <c r="V1041" s="59"/>
      <c r="W1041" s="59"/>
      <c r="X1041" s="59"/>
      <c r="Y1041" s="59"/>
      <c r="Z1041" s="59"/>
      <c r="AA1041" s="59"/>
      <c r="AB1041" s="59"/>
      <c r="AC1041" s="59"/>
      <c r="AD1041" s="59"/>
      <c r="AE1041" s="59"/>
      <c r="AF1041" s="59"/>
    </row>
    <row r="1042" spans="1:32" ht="15.75" customHeight="1">
      <c r="A1042" s="59"/>
      <c r="B1042" s="59"/>
      <c r="C1042" s="59"/>
      <c r="D1042" s="59"/>
      <c r="E1042" s="59"/>
      <c r="F1042" s="59"/>
      <c r="G1042" s="59"/>
      <c r="H1042" s="59"/>
      <c r="I1042" s="59"/>
      <c r="J1042" s="59"/>
      <c r="K1042" s="59"/>
      <c r="L1042" s="59"/>
      <c r="M1042" s="59"/>
      <c r="N1042" s="59"/>
      <c r="O1042" s="59"/>
      <c r="P1042" s="59"/>
      <c r="Q1042" s="59"/>
      <c r="R1042" s="59"/>
      <c r="S1042" s="59"/>
      <c r="T1042" s="59"/>
      <c r="U1042" s="59"/>
      <c r="V1042" s="59"/>
      <c r="W1042" s="59"/>
      <c r="X1042" s="59"/>
      <c r="Y1042" s="59"/>
      <c r="Z1042" s="59"/>
      <c r="AA1042" s="59"/>
      <c r="AB1042" s="59"/>
      <c r="AC1042" s="59"/>
      <c r="AD1042" s="59"/>
      <c r="AE1042" s="59"/>
      <c r="AF1042" s="59"/>
    </row>
    <row r="1043" spans="1:32" ht="15.75" customHeight="1">
      <c r="A1043" s="59"/>
      <c r="B1043" s="59"/>
      <c r="C1043" s="59"/>
      <c r="D1043" s="59"/>
      <c r="E1043" s="59"/>
      <c r="F1043" s="59"/>
      <c r="G1043" s="59"/>
      <c r="H1043" s="59"/>
      <c r="I1043" s="59"/>
      <c r="J1043" s="59"/>
      <c r="K1043" s="59"/>
      <c r="L1043" s="59"/>
      <c r="M1043" s="59"/>
      <c r="N1043" s="59"/>
      <c r="O1043" s="59"/>
      <c r="P1043" s="59"/>
      <c r="Q1043" s="59"/>
      <c r="R1043" s="59"/>
      <c r="S1043" s="59"/>
      <c r="T1043" s="59"/>
      <c r="U1043" s="59"/>
      <c r="V1043" s="59"/>
      <c r="W1043" s="59"/>
      <c r="X1043" s="59"/>
      <c r="Y1043" s="59"/>
      <c r="Z1043" s="59"/>
      <c r="AA1043" s="59"/>
      <c r="AB1043" s="59"/>
      <c r="AC1043" s="59"/>
      <c r="AD1043" s="59"/>
      <c r="AE1043" s="59"/>
      <c r="AF1043" s="59"/>
    </row>
    <row r="1044" spans="1:32" ht="15.75" customHeight="1">
      <c r="A1044" s="59"/>
      <c r="B1044" s="59"/>
      <c r="C1044" s="59"/>
      <c r="D1044" s="59"/>
      <c r="E1044" s="59"/>
      <c r="F1044" s="59"/>
      <c r="G1044" s="59"/>
      <c r="H1044" s="59"/>
      <c r="I1044" s="59"/>
      <c r="J1044" s="59"/>
      <c r="K1044" s="59"/>
      <c r="L1044" s="59"/>
      <c r="M1044" s="59"/>
      <c r="N1044" s="59"/>
      <c r="O1044" s="59"/>
      <c r="P1044" s="59"/>
      <c r="Q1044" s="59"/>
      <c r="R1044" s="59"/>
      <c r="S1044" s="59"/>
      <c r="T1044" s="59"/>
      <c r="U1044" s="59"/>
      <c r="V1044" s="59"/>
      <c r="W1044" s="59"/>
      <c r="X1044" s="59"/>
      <c r="Y1044" s="59"/>
      <c r="Z1044" s="59"/>
      <c r="AA1044" s="59"/>
      <c r="AB1044" s="59"/>
      <c r="AC1044" s="59"/>
      <c r="AD1044" s="59"/>
      <c r="AE1044" s="59"/>
      <c r="AF1044" s="59"/>
    </row>
    <row r="1045" spans="1:32" ht="15.75" customHeight="1">
      <c r="A1045" s="59"/>
      <c r="B1045" s="59"/>
      <c r="C1045" s="59"/>
      <c r="D1045" s="59"/>
      <c r="E1045" s="59"/>
      <c r="F1045" s="59"/>
      <c r="G1045" s="59"/>
      <c r="H1045" s="59"/>
      <c r="I1045" s="59"/>
      <c r="J1045" s="59"/>
      <c r="K1045" s="59"/>
      <c r="L1045" s="59"/>
      <c r="M1045" s="59"/>
      <c r="N1045" s="59"/>
      <c r="O1045" s="59"/>
      <c r="P1045" s="59"/>
      <c r="Q1045" s="59"/>
      <c r="R1045" s="59"/>
      <c r="S1045" s="59"/>
      <c r="T1045" s="59"/>
      <c r="U1045" s="59"/>
      <c r="V1045" s="59"/>
      <c r="W1045" s="59"/>
      <c r="X1045" s="59"/>
      <c r="Y1045" s="59"/>
      <c r="Z1045" s="59"/>
      <c r="AA1045" s="59"/>
      <c r="AB1045" s="59"/>
      <c r="AC1045" s="59"/>
      <c r="AD1045" s="59"/>
      <c r="AE1045" s="59"/>
      <c r="AF1045" s="59"/>
    </row>
    <row r="1046" spans="1:32" ht="15.75" customHeight="1">
      <c r="A1046" s="59"/>
      <c r="B1046" s="59"/>
      <c r="C1046" s="59"/>
      <c r="D1046" s="59"/>
      <c r="E1046" s="59"/>
      <c r="F1046" s="59"/>
      <c r="G1046" s="59"/>
      <c r="H1046" s="59"/>
      <c r="I1046" s="59"/>
      <c r="J1046" s="59"/>
      <c r="K1046" s="59"/>
      <c r="L1046" s="59"/>
      <c r="M1046" s="59"/>
      <c r="N1046" s="59"/>
      <c r="O1046" s="59"/>
      <c r="P1046" s="59"/>
      <c r="Q1046" s="59"/>
      <c r="R1046" s="59"/>
      <c r="S1046" s="59"/>
      <c r="T1046" s="59"/>
      <c r="U1046" s="59"/>
      <c r="V1046" s="59"/>
      <c r="W1046" s="59"/>
      <c r="X1046" s="59"/>
      <c r="Y1046" s="59"/>
      <c r="Z1046" s="59"/>
      <c r="AA1046" s="59"/>
      <c r="AB1046" s="59"/>
      <c r="AC1046" s="59"/>
      <c r="AD1046" s="59"/>
      <c r="AE1046" s="59"/>
      <c r="AF1046" s="59"/>
    </row>
    <row r="1047" spans="1:32" ht="15.75" customHeight="1">
      <c r="A1047" s="59"/>
      <c r="B1047" s="59"/>
      <c r="C1047" s="59"/>
      <c r="D1047" s="59"/>
      <c r="E1047" s="59"/>
      <c r="F1047" s="59"/>
      <c r="G1047" s="59"/>
      <c r="H1047" s="59"/>
      <c r="I1047" s="59"/>
      <c r="J1047" s="59"/>
      <c r="K1047" s="59"/>
      <c r="L1047" s="59"/>
      <c r="M1047" s="59"/>
      <c r="N1047" s="59"/>
      <c r="O1047" s="59"/>
      <c r="P1047" s="59"/>
      <c r="Q1047" s="59"/>
      <c r="R1047" s="59"/>
      <c r="S1047" s="59"/>
      <c r="T1047" s="59"/>
      <c r="U1047" s="59"/>
      <c r="V1047" s="59"/>
      <c r="W1047" s="59"/>
      <c r="X1047" s="59"/>
      <c r="Y1047" s="59"/>
      <c r="Z1047" s="59"/>
      <c r="AA1047" s="59"/>
      <c r="AB1047" s="59"/>
      <c r="AC1047" s="59"/>
      <c r="AD1047" s="59"/>
      <c r="AE1047" s="59"/>
      <c r="AF1047" s="59"/>
    </row>
    <row r="1048" spans="1:32" ht="15.75" customHeight="1">
      <c r="A1048" s="59"/>
      <c r="B1048" s="59"/>
      <c r="C1048" s="59"/>
      <c r="D1048" s="59"/>
      <c r="E1048" s="59"/>
      <c r="F1048" s="59"/>
      <c r="G1048" s="59"/>
      <c r="H1048" s="59"/>
      <c r="I1048" s="59"/>
      <c r="J1048" s="59"/>
      <c r="K1048" s="59"/>
      <c r="L1048" s="59"/>
      <c r="M1048" s="59"/>
      <c r="N1048" s="59"/>
      <c r="O1048" s="59"/>
      <c r="P1048" s="59"/>
      <c r="Q1048" s="59"/>
      <c r="R1048" s="59"/>
      <c r="S1048" s="59"/>
      <c r="T1048" s="59"/>
      <c r="U1048" s="59"/>
      <c r="V1048" s="59"/>
      <c r="W1048" s="59"/>
      <c r="X1048" s="59"/>
      <c r="Y1048" s="59"/>
      <c r="Z1048" s="59"/>
      <c r="AA1048" s="59"/>
      <c r="AB1048" s="59"/>
      <c r="AC1048" s="59"/>
      <c r="AD1048" s="59"/>
      <c r="AE1048" s="59"/>
      <c r="AF1048" s="59"/>
    </row>
    <row r="1049" spans="1:32" ht="15.75" customHeight="1">
      <c r="A1049" s="59"/>
      <c r="B1049" s="59"/>
      <c r="C1049" s="59"/>
      <c r="D1049" s="59"/>
      <c r="E1049" s="59"/>
      <c r="F1049" s="59"/>
      <c r="G1049" s="59"/>
      <c r="H1049" s="59"/>
      <c r="I1049" s="59"/>
      <c r="J1049" s="59"/>
      <c r="K1049" s="59"/>
      <c r="L1049" s="59"/>
      <c r="M1049" s="59"/>
      <c r="N1049" s="59"/>
      <c r="O1049" s="59"/>
      <c r="P1049" s="59"/>
      <c r="Q1049" s="59"/>
      <c r="R1049" s="59"/>
      <c r="S1049" s="59"/>
      <c r="T1049" s="59"/>
      <c r="U1049" s="59"/>
      <c r="V1049" s="59"/>
      <c r="W1049" s="59"/>
      <c r="X1049" s="59"/>
      <c r="Y1049" s="59"/>
      <c r="Z1049" s="59"/>
      <c r="AA1049" s="59"/>
      <c r="AB1049" s="59"/>
      <c r="AC1049" s="59"/>
      <c r="AD1049" s="59"/>
      <c r="AE1049" s="59"/>
      <c r="AF1049" s="59"/>
    </row>
    <row r="1050" spans="1:32" ht="15.75" customHeight="1">
      <c r="A1050" s="59"/>
      <c r="B1050" s="59"/>
      <c r="C1050" s="59"/>
      <c r="D1050" s="59"/>
      <c r="E1050" s="59"/>
      <c r="F1050" s="59"/>
      <c r="G1050" s="59"/>
      <c r="H1050" s="59"/>
      <c r="I1050" s="59"/>
      <c r="J1050" s="59"/>
      <c r="K1050" s="59"/>
      <c r="L1050" s="59"/>
      <c r="M1050" s="59"/>
      <c r="N1050" s="59"/>
      <c r="O1050" s="59"/>
      <c r="P1050" s="59"/>
      <c r="Q1050" s="59"/>
      <c r="R1050" s="59"/>
      <c r="S1050" s="59"/>
      <c r="T1050" s="59"/>
      <c r="U1050" s="59"/>
      <c r="V1050" s="59"/>
      <c r="W1050" s="59"/>
      <c r="X1050" s="59"/>
      <c r="Y1050" s="59"/>
      <c r="Z1050" s="59"/>
      <c r="AA1050" s="59"/>
      <c r="AB1050" s="59"/>
      <c r="AC1050" s="59"/>
      <c r="AD1050" s="59"/>
      <c r="AE1050" s="59"/>
      <c r="AF1050" s="59"/>
    </row>
    <row r="1051" spans="1:32" ht="15.75" customHeight="1">
      <c r="A1051" s="59"/>
      <c r="B1051" s="59"/>
      <c r="C1051" s="59"/>
      <c r="D1051" s="59"/>
      <c r="E1051" s="59"/>
      <c r="F1051" s="59"/>
      <c r="G1051" s="59"/>
      <c r="H1051" s="59"/>
      <c r="I1051" s="59"/>
      <c r="J1051" s="59"/>
      <c r="K1051" s="59"/>
      <c r="L1051" s="59"/>
      <c r="M1051" s="59"/>
      <c r="N1051" s="59"/>
      <c r="O1051" s="59"/>
      <c r="P1051" s="59"/>
      <c r="Q1051" s="59"/>
      <c r="R1051" s="59"/>
      <c r="S1051" s="59"/>
      <c r="T1051" s="59"/>
      <c r="U1051" s="59"/>
      <c r="V1051" s="59"/>
      <c r="W1051" s="59"/>
      <c r="X1051" s="59"/>
      <c r="Y1051" s="59"/>
      <c r="Z1051" s="59"/>
      <c r="AA1051" s="59"/>
      <c r="AB1051" s="59"/>
      <c r="AC1051" s="59"/>
      <c r="AD1051" s="59"/>
      <c r="AE1051" s="59"/>
      <c r="AF1051" s="59"/>
    </row>
    <row r="1052" spans="1:32" ht="15.75" customHeight="1">
      <c r="A1052" s="59"/>
      <c r="B1052" s="59"/>
      <c r="C1052" s="59"/>
      <c r="D1052" s="59"/>
      <c r="E1052" s="59"/>
      <c r="F1052" s="59"/>
      <c r="G1052" s="59"/>
      <c r="H1052" s="59"/>
      <c r="I1052" s="59"/>
      <c r="J1052" s="59"/>
      <c r="K1052" s="59"/>
      <c r="L1052" s="59"/>
      <c r="M1052" s="59"/>
      <c r="N1052" s="59"/>
      <c r="O1052" s="59"/>
      <c r="P1052" s="59"/>
      <c r="Q1052" s="59"/>
      <c r="R1052" s="59"/>
      <c r="S1052" s="59"/>
      <c r="T1052" s="59"/>
      <c r="U1052" s="59"/>
      <c r="V1052" s="59"/>
      <c r="W1052" s="59"/>
      <c r="X1052" s="59"/>
      <c r="Y1052" s="59"/>
      <c r="Z1052" s="59"/>
      <c r="AA1052" s="59"/>
      <c r="AB1052" s="59"/>
      <c r="AC1052" s="59"/>
      <c r="AD1052" s="59"/>
      <c r="AE1052" s="59"/>
      <c r="AF1052" s="59"/>
    </row>
    <row r="1053" spans="1:32" ht="15.75" customHeight="1">
      <c r="A1053" s="59"/>
      <c r="B1053" s="59"/>
      <c r="C1053" s="59"/>
      <c r="D1053" s="59"/>
      <c r="E1053" s="59"/>
      <c r="F1053" s="59"/>
      <c r="G1053" s="59"/>
      <c r="H1053" s="59"/>
      <c r="I1053" s="59"/>
      <c r="J1053" s="59"/>
      <c r="K1053" s="59"/>
      <c r="L1053" s="59"/>
      <c r="M1053" s="59"/>
      <c r="N1053" s="59"/>
      <c r="O1053" s="59"/>
      <c r="P1053" s="59"/>
      <c r="Q1053" s="59"/>
      <c r="R1053" s="59"/>
      <c r="S1053" s="59"/>
      <c r="T1053" s="59"/>
      <c r="U1053" s="59"/>
      <c r="V1053" s="59"/>
      <c r="W1053" s="59"/>
      <c r="X1053" s="59"/>
      <c r="Y1053" s="59"/>
      <c r="Z1053" s="59"/>
      <c r="AA1053" s="59"/>
      <c r="AB1053" s="59"/>
      <c r="AC1053" s="59"/>
      <c r="AD1053" s="59"/>
      <c r="AE1053" s="59"/>
      <c r="AF1053" s="59"/>
    </row>
    <row r="1054" spans="1:32" ht="15.75" customHeight="1">
      <c r="A1054" s="59"/>
      <c r="B1054" s="59"/>
      <c r="C1054" s="59"/>
      <c r="D1054" s="59"/>
      <c r="E1054" s="59"/>
      <c r="F1054" s="59"/>
      <c r="G1054" s="59"/>
      <c r="H1054" s="59"/>
      <c r="I1054" s="59"/>
      <c r="J1054" s="59"/>
      <c r="K1054" s="59"/>
      <c r="L1054" s="59"/>
      <c r="M1054" s="59"/>
      <c r="N1054" s="59"/>
      <c r="O1054" s="59"/>
      <c r="P1054" s="59"/>
      <c r="Q1054" s="59"/>
      <c r="R1054" s="59"/>
      <c r="S1054" s="59"/>
      <c r="T1054" s="59"/>
      <c r="U1054" s="59"/>
      <c r="V1054" s="59"/>
      <c r="W1054" s="59"/>
      <c r="X1054" s="59"/>
      <c r="Y1054" s="59"/>
      <c r="Z1054" s="59"/>
      <c r="AA1054" s="59"/>
      <c r="AB1054" s="59"/>
      <c r="AC1054" s="59"/>
      <c r="AD1054" s="59"/>
      <c r="AE1054" s="59"/>
      <c r="AF1054" s="59"/>
    </row>
    <row r="1055" spans="1:32" ht="15.75" customHeight="1">
      <c r="A1055" s="59"/>
      <c r="B1055" s="59"/>
      <c r="C1055" s="59"/>
      <c r="D1055" s="59"/>
      <c r="E1055" s="59"/>
      <c r="F1055" s="59"/>
      <c r="G1055" s="59"/>
      <c r="H1055" s="59"/>
      <c r="I1055" s="59"/>
      <c r="J1055" s="59"/>
      <c r="K1055" s="59"/>
      <c r="L1055" s="59"/>
      <c r="M1055" s="59"/>
      <c r="N1055" s="59"/>
      <c r="O1055" s="59"/>
      <c r="P1055" s="59"/>
      <c r="Q1055" s="59"/>
      <c r="R1055" s="59"/>
      <c r="S1055" s="59"/>
      <c r="T1055" s="59"/>
      <c r="U1055" s="59"/>
      <c r="V1055" s="59"/>
      <c r="W1055" s="59"/>
      <c r="X1055" s="59"/>
      <c r="Y1055" s="59"/>
      <c r="Z1055" s="59"/>
      <c r="AA1055" s="59"/>
      <c r="AB1055" s="59"/>
      <c r="AC1055" s="59"/>
      <c r="AD1055" s="59"/>
      <c r="AE1055" s="59"/>
      <c r="AF1055" s="59"/>
    </row>
    <row r="1056" spans="1:32" ht="15.75" customHeight="1">
      <c r="A1056" s="59"/>
      <c r="B1056" s="59"/>
      <c r="C1056" s="59"/>
      <c r="D1056" s="59"/>
      <c r="E1056" s="59"/>
      <c r="F1056" s="59"/>
      <c r="G1056" s="59"/>
      <c r="H1056" s="59"/>
      <c r="I1056" s="59"/>
      <c r="J1056" s="59"/>
      <c r="K1056" s="59"/>
      <c r="L1056" s="59"/>
      <c r="M1056" s="59"/>
      <c r="N1056" s="59"/>
      <c r="O1056" s="59"/>
      <c r="P1056" s="59"/>
      <c r="Q1056" s="59"/>
      <c r="R1056" s="59"/>
      <c r="S1056" s="59"/>
      <c r="T1056" s="59"/>
      <c r="U1056" s="59"/>
      <c r="V1056" s="59"/>
      <c r="W1056" s="59"/>
      <c r="X1056" s="59"/>
      <c r="Y1056" s="59"/>
      <c r="Z1056" s="59"/>
      <c r="AA1056" s="59"/>
      <c r="AB1056" s="59"/>
      <c r="AC1056" s="59"/>
      <c r="AD1056" s="59"/>
      <c r="AE1056" s="59"/>
      <c r="AF1056" s="59"/>
    </row>
    <row r="1057" spans="1:32" ht="15.75" customHeight="1">
      <c r="A1057" s="59"/>
      <c r="B1057" s="59"/>
      <c r="C1057" s="59"/>
      <c r="D1057" s="59"/>
      <c r="E1057" s="59"/>
      <c r="F1057" s="59"/>
      <c r="G1057" s="59"/>
      <c r="H1057" s="59"/>
      <c r="I1057" s="59"/>
      <c r="J1057" s="59"/>
      <c r="K1057" s="59"/>
      <c r="L1057" s="59"/>
      <c r="M1057" s="59"/>
      <c r="N1057" s="59"/>
      <c r="O1057" s="59"/>
      <c r="P1057" s="59"/>
      <c r="Q1057" s="59"/>
      <c r="R1057" s="59"/>
      <c r="S1057" s="59"/>
      <c r="T1057" s="59"/>
      <c r="U1057" s="59"/>
      <c r="V1057" s="59"/>
      <c r="W1057" s="59"/>
      <c r="X1057" s="59"/>
      <c r="Y1057" s="59"/>
      <c r="Z1057" s="59"/>
      <c r="AA1057" s="59"/>
      <c r="AB1057" s="59"/>
      <c r="AC1057" s="59"/>
      <c r="AD1057" s="59"/>
      <c r="AE1057" s="59"/>
      <c r="AF1057" s="59"/>
    </row>
    <row r="1058" spans="1:32" ht="15.75" customHeight="1">
      <c r="A1058" s="59"/>
      <c r="B1058" s="59"/>
      <c r="C1058" s="59"/>
      <c r="D1058" s="59"/>
      <c r="E1058" s="59"/>
      <c r="F1058" s="59"/>
      <c r="G1058" s="59"/>
      <c r="H1058" s="59"/>
      <c r="I1058" s="59"/>
      <c r="J1058" s="59"/>
      <c r="K1058" s="59"/>
      <c r="L1058" s="59"/>
      <c r="M1058" s="59"/>
      <c r="N1058" s="59"/>
      <c r="O1058" s="59"/>
      <c r="P1058" s="59"/>
      <c r="Q1058" s="59"/>
      <c r="R1058" s="59"/>
      <c r="S1058" s="59"/>
      <c r="T1058" s="59"/>
      <c r="U1058" s="59"/>
      <c r="V1058" s="59"/>
      <c r="W1058" s="59"/>
      <c r="X1058" s="59"/>
      <c r="Y1058" s="59"/>
      <c r="Z1058" s="59"/>
      <c r="AA1058" s="59"/>
      <c r="AB1058" s="59"/>
      <c r="AC1058" s="59"/>
      <c r="AD1058" s="59"/>
      <c r="AE1058" s="59"/>
      <c r="AF1058" s="59"/>
    </row>
    <row r="1059" spans="1:32" ht="15.75" customHeight="1">
      <c r="A1059" s="59"/>
      <c r="B1059" s="59"/>
      <c r="C1059" s="59"/>
      <c r="D1059" s="59"/>
      <c r="E1059" s="59"/>
      <c r="F1059" s="59"/>
      <c r="G1059" s="59"/>
      <c r="H1059" s="59"/>
      <c r="I1059" s="59"/>
      <c r="J1059" s="59"/>
      <c r="K1059" s="59"/>
      <c r="L1059" s="59"/>
      <c r="M1059" s="59"/>
      <c r="N1059" s="59"/>
      <c r="O1059" s="59"/>
      <c r="P1059" s="59"/>
      <c r="Q1059" s="59"/>
      <c r="R1059" s="59"/>
      <c r="S1059" s="59"/>
      <c r="T1059" s="59"/>
      <c r="U1059" s="59"/>
      <c r="V1059" s="59"/>
      <c r="W1059" s="59"/>
      <c r="X1059" s="59"/>
      <c r="Y1059" s="59"/>
      <c r="Z1059" s="59"/>
      <c r="AA1059" s="59"/>
      <c r="AB1059" s="59"/>
      <c r="AC1059" s="59"/>
      <c r="AD1059" s="59"/>
      <c r="AE1059" s="59"/>
      <c r="AF1059" s="59"/>
    </row>
    <row r="1060" spans="1:32" ht="15.75" customHeight="1">
      <c r="A1060" s="59"/>
      <c r="B1060" s="59"/>
      <c r="C1060" s="59"/>
      <c r="D1060" s="59"/>
      <c r="E1060" s="59"/>
      <c r="F1060" s="59"/>
      <c r="G1060" s="59"/>
      <c r="H1060" s="59"/>
      <c r="I1060" s="59"/>
      <c r="J1060" s="59"/>
      <c r="K1060" s="59"/>
      <c r="L1060" s="59"/>
      <c r="M1060" s="59"/>
      <c r="N1060" s="59"/>
      <c r="O1060" s="59"/>
      <c r="P1060" s="59"/>
      <c r="Q1060" s="59"/>
      <c r="R1060" s="59"/>
      <c r="S1060" s="59"/>
      <c r="T1060" s="59"/>
      <c r="U1060" s="59"/>
      <c r="V1060" s="59"/>
      <c r="W1060" s="59"/>
      <c r="X1060" s="59"/>
      <c r="Y1060" s="59"/>
      <c r="Z1060" s="59"/>
      <c r="AA1060" s="59"/>
      <c r="AB1060" s="59"/>
      <c r="AC1060" s="59"/>
      <c r="AD1060" s="59"/>
      <c r="AE1060" s="59"/>
      <c r="AF1060" s="59"/>
    </row>
    <row r="1061" spans="1:32" ht="15.75" customHeight="1">
      <c r="A1061" s="59"/>
      <c r="B1061" s="59"/>
      <c r="C1061" s="59"/>
      <c r="D1061" s="59"/>
      <c r="E1061" s="59"/>
      <c r="F1061" s="59"/>
      <c r="G1061" s="59"/>
      <c r="H1061" s="59"/>
      <c r="I1061" s="59"/>
      <c r="J1061" s="59"/>
      <c r="K1061" s="59"/>
      <c r="L1061" s="59"/>
      <c r="M1061" s="59"/>
      <c r="N1061" s="59"/>
      <c r="O1061" s="59"/>
      <c r="P1061" s="59"/>
      <c r="Q1061" s="59"/>
      <c r="R1061" s="59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</row>
    <row r="1062" spans="1:32" ht="15.75" customHeight="1">
      <c r="A1062" s="59"/>
      <c r="B1062" s="59"/>
      <c r="C1062" s="59"/>
      <c r="D1062" s="59"/>
      <c r="E1062" s="59"/>
      <c r="F1062" s="59"/>
      <c r="G1062" s="59"/>
      <c r="H1062" s="59"/>
      <c r="I1062" s="59"/>
      <c r="J1062" s="59"/>
      <c r="K1062" s="59"/>
      <c r="L1062" s="59"/>
      <c r="M1062" s="59"/>
      <c r="N1062" s="59"/>
      <c r="O1062" s="59"/>
      <c r="P1062" s="59"/>
      <c r="Q1062" s="59"/>
      <c r="R1062" s="59"/>
      <c r="S1062" s="59"/>
      <c r="T1062" s="59"/>
      <c r="U1062" s="59"/>
      <c r="V1062" s="59"/>
      <c r="W1062" s="59"/>
      <c r="X1062" s="59"/>
      <c r="Y1062" s="59"/>
      <c r="Z1062" s="59"/>
      <c r="AA1062" s="59"/>
      <c r="AB1062" s="59"/>
      <c r="AC1062" s="59"/>
      <c r="AD1062" s="59"/>
      <c r="AE1062" s="59"/>
      <c r="AF1062" s="59"/>
    </row>
    <row r="1063" spans="1:32" ht="15.75" customHeight="1">
      <c r="A1063" s="59"/>
      <c r="B1063" s="59"/>
      <c r="C1063" s="59"/>
      <c r="D1063" s="59"/>
      <c r="E1063" s="59"/>
      <c r="F1063" s="59"/>
      <c r="G1063" s="59"/>
      <c r="H1063" s="59"/>
      <c r="I1063" s="59"/>
      <c r="J1063" s="59"/>
      <c r="K1063" s="59"/>
      <c r="L1063" s="59"/>
      <c r="M1063" s="59"/>
      <c r="N1063" s="59"/>
      <c r="O1063" s="59"/>
      <c r="P1063" s="59"/>
      <c r="Q1063" s="59"/>
      <c r="R1063" s="59"/>
      <c r="S1063" s="59"/>
      <c r="T1063" s="59"/>
      <c r="U1063" s="59"/>
      <c r="V1063" s="59"/>
      <c r="W1063" s="59"/>
      <c r="X1063" s="59"/>
      <c r="Y1063" s="59"/>
      <c r="Z1063" s="59"/>
      <c r="AA1063" s="59"/>
      <c r="AB1063" s="59"/>
      <c r="AC1063" s="59"/>
      <c r="AD1063" s="59"/>
      <c r="AE1063" s="59"/>
      <c r="AF1063" s="59"/>
    </row>
    <row r="1064" spans="1:32" ht="15.75" customHeight="1">
      <c r="A1064" s="59"/>
      <c r="B1064" s="59"/>
      <c r="C1064" s="59"/>
      <c r="D1064" s="59"/>
      <c r="E1064" s="59"/>
      <c r="F1064" s="59"/>
      <c r="G1064" s="59"/>
      <c r="H1064" s="59"/>
      <c r="I1064" s="59"/>
      <c r="J1064" s="59"/>
      <c r="K1064" s="59"/>
      <c r="L1064" s="59"/>
      <c r="M1064" s="59"/>
      <c r="N1064" s="59"/>
      <c r="O1064" s="59"/>
      <c r="P1064" s="59"/>
      <c r="Q1064" s="59"/>
      <c r="R1064" s="59"/>
      <c r="S1064" s="59"/>
      <c r="T1064" s="59"/>
      <c r="U1064" s="59"/>
      <c r="V1064" s="59"/>
      <c r="W1064" s="59"/>
      <c r="X1064" s="59"/>
      <c r="Y1064" s="59"/>
      <c r="Z1064" s="59"/>
      <c r="AA1064" s="59"/>
      <c r="AB1064" s="59"/>
      <c r="AC1064" s="59"/>
      <c r="AD1064" s="59"/>
      <c r="AE1064" s="59"/>
      <c r="AF1064" s="59"/>
    </row>
    <row r="1065" spans="1:32" ht="15.75" customHeight="1">
      <c r="A1065" s="59"/>
      <c r="B1065" s="59"/>
      <c r="C1065" s="59"/>
      <c r="D1065" s="59"/>
      <c r="E1065" s="59"/>
      <c r="F1065" s="59"/>
      <c r="G1065" s="59"/>
      <c r="H1065" s="59"/>
      <c r="I1065" s="59"/>
      <c r="J1065" s="59"/>
      <c r="K1065" s="59"/>
      <c r="L1065" s="59"/>
      <c r="M1065" s="59"/>
      <c r="N1065" s="59"/>
      <c r="O1065" s="59"/>
      <c r="P1065" s="59"/>
      <c r="Q1065" s="59"/>
      <c r="R1065" s="59"/>
      <c r="S1065" s="59"/>
      <c r="T1065" s="59"/>
      <c r="U1065" s="59"/>
      <c r="V1065" s="59"/>
      <c r="W1065" s="59"/>
      <c r="X1065" s="59"/>
      <c r="Y1065" s="59"/>
      <c r="Z1065" s="59"/>
      <c r="AA1065" s="59"/>
      <c r="AB1065" s="59"/>
      <c r="AC1065" s="59"/>
      <c r="AD1065" s="59"/>
      <c r="AE1065" s="59"/>
      <c r="AF1065" s="59"/>
    </row>
    <row r="1066" spans="1:32" ht="15.75" customHeight="1">
      <c r="A1066" s="59"/>
      <c r="B1066" s="59"/>
      <c r="C1066" s="59"/>
      <c r="D1066" s="59"/>
      <c r="E1066" s="59"/>
      <c r="F1066" s="59"/>
      <c r="G1066" s="59"/>
      <c r="H1066" s="59"/>
      <c r="I1066" s="59"/>
      <c r="J1066" s="59"/>
      <c r="K1066" s="59"/>
      <c r="L1066" s="59"/>
      <c r="M1066" s="59"/>
      <c r="N1066" s="59"/>
      <c r="O1066" s="59"/>
      <c r="P1066" s="59"/>
      <c r="Q1066" s="59"/>
      <c r="R1066" s="59"/>
      <c r="S1066" s="59"/>
      <c r="T1066" s="59"/>
      <c r="U1066" s="59"/>
      <c r="V1066" s="59"/>
      <c r="W1066" s="59"/>
      <c r="X1066" s="59"/>
      <c r="Y1066" s="59"/>
      <c r="Z1066" s="59"/>
      <c r="AA1066" s="59"/>
      <c r="AB1066" s="59"/>
      <c r="AC1066" s="59"/>
      <c r="AD1066" s="59"/>
      <c r="AE1066" s="59"/>
      <c r="AF1066" s="59"/>
    </row>
    <row r="1067" spans="1:32" ht="15.75" customHeight="1">
      <c r="A1067" s="59"/>
      <c r="B1067" s="59"/>
      <c r="C1067" s="59"/>
      <c r="D1067" s="59"/>
      <c r="E1067" s="59"/>
      <c r="F1067" s="59"/>
      <c r="G1067" s="59"/>
      <c r="H1067" s="59"/>
      <c r="I1067" s="59"/>
      <c r="J1067" s="59"/>
      <c r="K1067" s="59"/>
      <c r="L1067" s="59"/>
      <c r="M1067" s="59"/>
      <c r="N1067" s="59"/>
      <c r="O1067" s="59"/>
      <c r="P1067" s="59"/>
      <c r="Q1067" s="59"/>
      <c r="R1067" s="59"/>
      <c r="S1067" s="59"/>
      <c r="T1067" s="59"/>
      <c r="U1067" s="59"/>
      <c r="V1067" s="59"/>
      <c r="W1067" s="59"/>
      <c r="X1067" s="59"/>
      <c r="Y1067" s="59"/>
      <c r="Z1067" s="59"/>
      <c r="AA1067" s="59"/>
      <c r="AB1067" s="59"/>
      <c r="AC1067" s="59"/>
      <c r="AD1067" s="59"/>
      <c r="AE1067" s="59"/>
      <c r="AF1067" s="59"/>
    </row>
    <row r="1068" spans="1:32" ht="15.75" customHeight="1">
      <c r="A1068" s="59"/>
      <c r="B1068" s="59"/>
      <c r="C1068" s="59"/>
      <c r="D1068" s="59"/>
      <c r="E1068" s="59"/>
      <c r="F1068" s="59"/>
      <c r="G1068" s="59"/>
      <c r="H1068" s="59"/>
      <c r="I1068" s="59"/>
      <c r="J1068" s="59"/>
      <c r="K1068" s="59"/>
      <c r="L1068" s="59"/>
      <c r="M1068" s="59"/>
      <c r="N1068" s="59"/>
      <c r="O1068" s="59"/>
      <c r="P1068" s="59"/>
      <c r="Q1068" s="59"/>
      <c r="R1068" s="59"/>
      <c r="S1068" s="59"/>
      <c r="T1068" s="59"/>
      <c r="U1068" s="59"/>
      <c r="V1068" s="59"/>
      <c r="W1068" s="59"/>
      <c r="X1068" s="59"/>
      <c r="Y1068" s="59"/>
      <c r="Z1068" s="59"/>
      <c r="AA1068" s="59"/>
      <c r="AB1068" s="59"/>
      <c r="AC1068" s="59"/>
      <c r="AD1068" s="59"/>
      <c r="AE1068" s="59"/>
      <c r="AF1068" s="59"/>
    </row>
    <row r="1069" spans="1:32" ht="15.75" customHeight="1">
      <c r="A1069" s="59"/>
      <c r="B1069" s="59"/>
      <c r="C1069" s="59"/>
      <c r="D1069" s="59"/>
      <c r="E1069" s="59"/>
      <c r="F1069" s="59"/>
      <c r="G1069" s="59"/>
      <c r="H1069" s="59"/>
      <c r="I1069" s="59"/>
      <c r="J1069" s="59"/>
      <c r="K1069" s="59"/>
      <c r="L1069" s="59"/>
      <c r="M1069" s="59"/>
      <c r="N1069" s="59"/>
      <c r="O1069" s="59"/>
      <c r="P1069" s="59"/>
      <c r="Q1069" s="59"/>
      <c r="R1069" s="59"/>
      <c r="S1069" s="59"/>
      <c r="T1069" s="59"/>
      <c r="U1069" s="59"/>
      <c r="V1069" s="59"/>
      <c r="W1069" s="59"/>
      <c r="X1069" s="59"/>
      <c r="Y1069" s="59"/>
      <c r="Z1069" s="59"/>
      <c r="AA1069" s="59"/>
      <c r="AB1069" s="59"/>
      <c r="AC1069" s="59"/>
      <c r="AD1069" s="59"/>
      <c r="AE1069" s="59"/>
      <c r="AF1069" s="59"/>
    </row>
    <row r="1070" spans="1:32" ht="15.75" customHeight="1">
      <c r="A1070" s="59"/>
      <c r="B1070" s="59"/>
      <c r="C1070" s="59"/>
      <c r="D1070" s="59"/>
      <c r="E1070" s="59"/>
      <c r="F1070" s="59"/>
      <c r="G1070" s="59"/>
      <c r="H1070" s="59"/>
      <c r="I1070" s="59"/>
      <c r="J1070" s="59"/>
      <c r="K1070" s="59"/>
      <c r="L1070" s="59"/>
      <c r="M1070" s="59"/>
      <c r="N1070" s="59"/>
      <c r="O1070" s="59"/>
      <c r="P1070" s="59"/>
      <c r="Q1070" s="59"/>
      <c r="R1070" s="59"/>
      <c r="S1070" s="59"/>
      <c r="T1070" s="59"/>
      <c r="U1070" s="59"/>
      <c r="V1070" s="59"/>
      <c r="W1070" s="59"/>
      <c r="X1070" s="59"/>
      <c r="Y1070" s="59"/>
      <c r="Z1070" s="59"/>
      <c r="AA1070" s="59"/>
      <c r="AB1070" s="59"/>
      <c r="AC1070" s="59"/>
      <c r="AD1070" s="59"/>
      <c r="AE1070" s="59"/>
      <c r="AF1070" s="59"/>
    </row>
    <row r="1071" spans="1:32" ht="15.75" customHeight="1">
      <c r="A1071" s="59"/>
      <c r="B1071" s="59"/>
      <c r="C1071" s="59"/>
      <c r="D1071" s="59"/>
      <c r="E1071" s="59"/>
      <c r="F1071" s="59"/>
      <c r="G1071" s="59"/>
      <c r="H1071" s="59"/>
      <c r="I1071" s="59"/>
      <c r="J1071" s="59"/>
      <c r="K1071" s="59"/>
      <c r="L1071" s="59"/>
      <c r="M1071" s="59"/>
      <c r="N1071" s="59"/>
      <c r="O1071" s="59"/>
      <c r="P1071" s="59"/>
      <c r="Q1071" s="59"/>
      <c r="R1071" s="59"/>
      <c r="S1071" s="59"/>
      <c r="T1071" s="59"/>
      <c r="U1071" s="59"/>
      <c r="V1071" s="59"/>
      <c r="W1071" s="59"/>
      <c r="X1071" s="59"/>
      <c r="Y1071" s="59"/>
      <c r="Z1071" s="59"/>
      <c r="AA1071" s="59"/>
      <c r="AB1071" s="59"/>
      <c r="AC1071" s="59"/>
      <c r="AD1071" s="59"/>
      <c r="AE1071" s="59"/>
      <c r="AF1071" s="59"/>
    </row>
    <row r="1072" spans="1:32" ht="15.75" customHeight="1">
      <c r="A1072" s="59"/>
      <c r="B1072" s="59"/>
      <c r="C1072" s="59"/>
      <c r="D1072" s="59"/>
      <c r="E1072" s="59"/>
      <c r="F1072" s="59"/>
      <c r="G1072" s="59"/>
      <c r="H1072" s="59"/>
      <c r="I1072" s="59"/>
      <c r="J1072" s="59"/>
      <c r="K1072" s="59"/>
      <c r="L1072" s="59"/>
      <c r="M1072" s="59"/>
      <c r="N1072" s="59"/>
      <c r="O1072" s="59"/>
      <c r="P1072" s="59"/>
      <c r="Q1072" s="59"/>
      <c r="R1072" s="59"/>
      <c r="S1072" s="59"/>
      <c r="T1072" s="59"/>
      <c r="U1072" s="59"/>
      <c r="V1072" s="59"/>
      <c r="W1072" s="59"/>
      <c r="X1072" s="59"/>
      <c r="Y1072" s="59"/>
      <c r="Z1072" s="59"/>
      <c r="AA1072" s="59"/>
      <c r="AB1072" s="59"/>
      <c r="AC1072" s="59"/>
      <c r="AD1072" s="59"/>
      <c r="AE1072" s="59"/>
      <c r="AF1072" s="59"/>
    </row>
    <row r="1073" spans="1:32" ht="15.75" customHeight="1">
      <c r="A1073" s="59"/>
      <c r="B1073" s="59"/>
      <c r="C1073" s="59"/>
      <c r="D1073" s="59"/>
      <c r="E1073" s="59"/>
      <c r="F1073" s="59"/>
      <c r="G1073" s="59"/>
      <c r="H1073" s="59"/>
      <c r="I1073" s="59"/>
      <c r="J1073" s="59"/>
      <c r="K1073" s="59"/>
      <c r="L1073" s="59"/>
      <c r="M1073" s="59"/>
      <c r="N1073" s="59"/>
      <c r="O1073" s="59"/>
      <c r="P1073" s="59"/>
      <c r="Q1073" s="59"/>
      <c r="R1073" s="59"/>
      <c r="S1073" s="59"/>
      <c r="T1073" s="59"/>
      <c r="U1073" s="59"/>
      <c r="V1073" s="59"/>
      <c r="W1073" s="59"/>
      <c r="X1073" s="59"/>
      <c r="Y1073" s="59"/>
      <c r="Z1073" s="59"/>
      <c r="AA1073" s="59"/>
      <c r="AB1073" s="59"/>
      <c r="AC1073" s="59"/>
      <c r="AD1073" s="59"/>
      <c r="AE1073" s="59"/>
      <c r="AF1073" s="59"/>
    </row>
    <row r="1074" spans="1:32" ht="15.75" customHeight="1">
      <c r="A1074" s="59"/>
      <c r="B1074" s="59"/>
      <c r="C1074" s="59"/>
      <c r="D1074" s="59"/>
      <c r="E1074" s="59"/>
      <c r="F1074" s="59"/>
      <c r="G1074" s="59"/>
      <c r="H1074" s="59"/>
      <c r="I1074" s="59"/>
      <c r="J1074" s="59"/>
      <c r="K1074" s="59"/>
      <c r="L1074" s="59"/>
      <c r="M1074" s="59"/>
      <c r="N1074" s="59"/>
      <c r="O1074" s="59"/>
      <c r="P1074" s="59"/>
      <c r="Q1074" s="59"/>
      <c r="R1074" s="59"/>
      <c r="S1074" s="59"/>
      <c r="T1074" s="59"/>
      <c r="U1074" s="59"/>
      <c r="V1074" s="59"/>
      <c r="W1074" s="59"/>
      <c r="X1074" s="59"/>
      <c r="Y1074" s="59"/>
      <c r="Z1074" s="59"/>
      <c r="AA1074" s="59"/>
      <c r="AB1074" s="59"/>
      <c r="AC1074" s="59"/>
      <c r="AD1074" s="59"/>
      <c r="AE1074" s="59"/>
      <c r="AF1074" s="59"/>
    </row>
    <row r="1075" spans="1:32" ht="15.75" customHeight="1">
      <c r="A1075" s="59"/>
      <c r="B1075" s="59"/>
      <c r="C1075" s="59"/>
      <c r="D1075" s="59"/>
      <c r="E1075" s="59"/>
      <c r="F1075" s="59"/>
      <c r="G1075" s="59"/>
      <c r="H1075" s="59"/>
      <c r="I1075" s="59"/>
      <c r="J1075" s="59"/>
      <c r="K1075" s="59"/>
      <c r="L1075" s="59"/>
      <c r="M1075" s="59"/>
      <c r="N1075" s="59"/>
      <c r="O1075" s="59"/>
      <c r="P1075" s="59"/>
      <c r="Q1075" s="59"/>
      <c r="R1075" s="59"/>
      <c r="S1075" s="59"/>
      <c r="T1075" s="59"/>
      <c r="U1075" s="59"/>
      <c r="V1075" s="59"/>
      <c r="W1075" s="59"/>
      <c r="X1075" s="59"/>
      <c r="Y1075" s="59"/>
      <c r="Z1075" s="59"/>
      <c r="AA1075" s="59"/>
      <c r="AB1075" s="59"/>
      <c r="AC1075" s="59"/>
      <c r="AD1075" s="59"/>
      <c r="AE1075" s="59"/>
      <c r="AF1075" s="59"/>
    </row>
    <row r="1076" spans="1:32" ht="15.75" customHeight="1">
      <c r="A1076" s="59"/>
      <c r="B1076" s="59"/>
      <c r="C1076" s="59"/>
      <c r="D1076" s="59"/>
      <c r="E1076" s="59"/>
      <c r="F1076" s="59"/>
      <c r="G1076" s="59"/>
      <c r="H1076" s="59"/>
      <c r="I1076" s="59"/>
      <c r="J1076" s="59"/>
      <c r="K1076" s="59"/>
      <c r="L1076" s="59"/>
      <c r="M1076" s="59"/>
      <c r="N1076" s="59"/>
      <c r="O1076" s="59"/>
      <c r="P1076" s="59"/>
      <c r="Q1076" s="59"/>
      <c r="R1076" s="59"/>
      <c r="S1076" s="59"/>
      <c r="T1076" s="59"/>
      <c r="U1076" s="59"/>
      <c r="V1076" s="59"/>
      <c r="W1076" s="59"/>
      <c r="X1076" s="59"/>
      <c r="Y1076" s="59"/>
      <c r="Z1076" s="59"/>
      <c r="AA1076" s="59"/>
      <c r="AB1076" s="59"/>
      <c r="AC1076" s="59"/>
      <c r="AD1076" s="59"/>
      <c r="AE1076" s="59"/>
      <c r="AF1076" s="59"/>
    </row>
    <row r="1077" spans="1:32" ht="15.75" customHeight="1">
      <c r="A1077" s="59"/>
      <c r="B1077" s="59"/>
      <c r="C1077" s="59"/>
      <c r="D1077" s="59"/>
      <c r="E1077" s="59"/>
      <c r="F1077" s="59"/>
      <c r="G1077" s="59"/>
      <c r="H1077" s="59"/>
      <c r="I1077" s="59"/>
      <c r="J1077" s="59"/>
      <c r="K1077" s="59"/>
      <c r="L1077" s="59"/>
      <c r="M1077" s="59"/>
      <c r="N1077" s="59"/>
      <c r="O1077" s="59"/>
      <c r="P1077" s="59"/>
      <c r="Q1077" s="59"/>
      <c r="R1077" s="59"/>
      <c r="S1077" s="59"/>
      <c r="T1077" s="59"/>
      <c r="U1077" s="59"/>
      <c r="V1077" s="59"/>
      <c r="W1077" s="59"/>
      <c r="X1077" s="59"/>
      <c r="Y1077" s="59"/>
      <c r="Z1077" s="59"/>
      <c r="AA1077" s="59"/>
      <c r="AB1077" s="59"/>
      <c r="AC1077" s="59"/>
      <c r="AD1077" s="59"/>
      <c r="AE1077" s="59"/>
      <c r="AF1077" s="59"/>
    </row>
    <row r="1078" spans="1:32" ht="15.75" customHeight="1">
      <c r="A1078" s="59"/>
      <c r="B1078" s="59"/>
      <c r="C1078" s="59"/>
      <c r="D1078" s="59"/>
      <c r="E1078" s="59"/>
      <c r="F1078" s="59"/>
      <c r="G1078" s="59"/>
      <c r="H1078" s="59"/>
      <c r="I1078" s="59"/>
      <c r="J1078" s="59"/>
      <c r="K1078" s="59"/>
      <c r="L1078" s="59"/>
      <c r="M1078" s="59"/>
      <c r="N1078" s="59"/>
      <c r="O1078" s="59"/>
      <c r="P1078" s="59"/>
      <c r="Q1078" s="59"/>
      <c r="R1078" s="59"/>
      <c r="S1078" s="59"/>
      <c r="T1078" s="59"/>
      <c r="U1078" s="59"/>
      <c r="V1078" s="59"/>
      <c r="W1078" s="59"/>
      <c r="X1078" s="59"/>
      <c r="Y1078" s="59"/>
      <c r="Z1078" s="59"/>
      <c r="AA1078" s="59"/>
      <c r="AB1078" s="59"/>
      <c r="AC1078" s="59"/>
      <c r="AD1078" s="59"/>
      <c r="AE1078" s="59"/>
      <c r="AF1078" s="59"/>
    </row>
    <row r="1079" spans="1:32" ht="15.75" customHeight="1">
      <c r="A1079" s="59"/>
      <c r="B1079" s="59"/>
      <c r="C1079" s="59"/>
      <c r="D1079" s="59"/>
      <c r="E1079" s="59"/>
      <c r="F1079" s="59"/>
      <c r="G1079" s="59"/>
      <c r="H1079" s="59"/>
      <c r="I1079" s="59"/>
      <c r="J1079" s="59"/>
      <c r="K1079" s="59"/>
      <c r="L1079" s="59"/>
      <c r="M1079" s="59"/>
      <c r="N1079" s="59"/>
      <c r="O1079" s="59"/>
      <c r="P1079" s="59"/>
      <c r="Q1079" s="59"/>
      <c r="R1079" s="59"/>
      <c r="S1079" s="59"/>
      <c r="T1079" s="59"/>
      <c r="U1079" s="59"/>
      <c r="V1079" s="59"/>
      <c r="W1079" s="59"/>
      <c r="X1079" s="59"/>
      <c r="Y1079" s="59"/>
      <c r="Z1079" s="59"/>
      <c r="AA1079" s="59"/>
      <c r="AB1079" s="59"/>
      <c r="AC1079" s="59"/>
      <c r="AD1079" s="59"/>
      <c r="AE1079" s="59"/>
      <c r="AF1079" s="59"/>
    </row>
    <row r="1080" spans="1:32" ht="15.75" customHeight="1">
      <c r="A1080" s="59"/>
      <c r="B1080" s="59"/>
      <c r="C1080" s="59"/>
      <c r="D1080" s="59"/>
      <c r="E1080" s="59"/>
      <c r="F1080" s="59"/>
      <c r="G1080" s="59"/>
      <c r="H1080" s="59"/>
      <c r="I1080" s="59"/>
      <c r="J1080" s="59"/>
      <c r="K1080" s="59"/>
      <c r="L1080" s="59"/>
      <c r="M1080" s="59"/>
      <c r="N1080" s="59"/>
      <c r="O1080" s="59"/>
      <c r="P1080" s="59"/>
      <c r="Q1080" s="59"/>
      <c r="R1080" s="59"/>
      <c r="S1080" s="59"/>
      <c r="T1080" s="59"/>
      <c r="U1080" s="59"/>
      <c r="V1080" s="59"/>
      <c r="W1080" s="59"/>
      <c r="X1080" s="59"/>
      <c r="Y1080" s="59"/>
      <c r="Z1080" s="59"/>
      <c r="AA1080" s="59"/>
      <c r="AB1080" s="59"/>
      <c r="AC1080" s="59"/>
      <c r="AD1080" s="59"/>
      <c r="AE1080" s="59"/>
      <c r="AF1080" s="59"/>
    </row>
    <row r="1081" spans="1:32" ht="15.75" customHeight="1">
      <c r="A1081" s="59"/>
      <c r="B1081" s="59"/>
      <c r="C1081" s="59"/>
      <c r="D1081" s="59"/>
      <c r="E1081" s="59"/>
      <c r="F1081" s="59"/>
      <c r="G1081" s="59"/>
      <c r="H1081" s="59"/>
      <c r="I1081" s="59"/>
      <c r="J1081" s="59"/>
      <c r="K1081" s="59"/>
      <c r="L1081" s="59"/>
      <c r="M1081" s="59"/>
      <c r="N1081" s="59"/>
      <c r="O1081" s="59"/>
      <c r="P1081" s="59"/>
      <c r="Q1081" s="59"/>
      <c r="R1081" s="59"/>
      <c r="S1081" s="59"/>
      <c r="T1081" s="59"/>
      <c r="U1081" s="59"/>
      <c r="V1081" s="59"/>
      <c r="W1081" s="59"/>
      <c r="X1081" s="59"/>
      <c r="Y1081" s="59"/>
      <c r="Z1081" s="59"/>
      <c r="AA1081" s="59"/>
      <c r="AB1081" s="59"/>
      <c r="AC1081" s="59"/>
      <c r="AD1081" s="59"/>
      <c r="AE1081" s="59"/>
      <c r="AF1081" s="59"/>
    </row>
    <row r="1082" spans="1:32" ht="15.75" customHeight="1">
      <c r="A1082" s="59"/>
      <c r="B1082" s="59"/>
      <c r="C1082" s="59"/>
      <c r="D1082" s="59"/>
      <c r="E1082" s="59"/>
      <c r="F1082" s="59"/>
      <c r="G1082" s="59"/>
      <c r="H1082" s="59"/>
      <c r="I1082" s="59"/>
      <c r="J1082" s="59"/>
      <c r="K1082" s="59"/>
      <c r="L1082" s="59"/>
      <c r="M1082" s="59"/>
      <c r="N1082" s="59"/>
      <c r="O1082" s="59"/>
      <c r="P1082" s="59"/>
      <c r="Q1082" s="59"/>
      <c r="R1082" s="59"/>
      <c r="S1082" s="59"/>
      <c r="T1082" s="59"/>
      <c r="U1082" s="59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  <c r="AF1082" s="59"/>
    </row>
    <row r="1083" spans="1:32" ht="15.75" customHeight="1">
      <c r="A1083" s="59"/>
      <c r="B1083" s="59"/>
      <c r="C1083" s="59"/>
      <c r="D1083" s="59"/>
      <c r="E1083" s="59"/>
      <c r="F1083" s="59"/>
      <c r="G1083" s="59"/>
      <c r="H1083" s="59"/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59"/>
      <c r="T1083" s="59"/>
      <c r="U1083" s="59"/>
      <c r="V1083" s="59"/>
      <c r="W1083" s="59"/>
      <c r="X1083" s="59"/>
      <c r="Y1083" s="59"/>
      <c r="Z1083" s="59"/>
      <c r="AA1083" s="59"/>
      <c r="AB1083" s="59"/>
      <c r="AC1083" s="59"/>
      <c r="AD1083" s="59"/>
      <c r="AE1083" s="59"/>
      <c r="AF1083" s="59"/>
    </row>
    <row r="1084" spans="1:32" ht="15.75" customHeight="1">
      <c r="A1084" s="59"/>
      <c r="B1084" s="59"/>
      <c r="C1084" s="59"/>
      <c r="D1084" s="59"/>
      <c r="E1084" s="59"/>
      <c r="F1084" s="59"/>
      <c r="G1084" s="59"/>
      <c r="H1084" s="59"/>
      <c r="I1084" s="59"/>
      <c r="J1084" s="59"/>
      <c r="K1084" s="59"/>
      <c r="L1084" s="59"/>
      <c r="M1084" s="59"/>
      <c r="N1084" s="59"/>
      <c r="O1084" s="59"/>
      <c r="P1084" s="59"/>
      <c r="Q1084" s="59"/>
      <c r="R1084" s="59"/>
      <c r="S1084" s="59"/>
      <c r="T1084" s="59"/>
      <c r="U1084" s="59"/>
      <c r="V1084" s="59"/>
      <c r="W1084" s="59"/>
      <c r="X1084" s="59"/>
      <c r="Y1084" s="59"/>
      <c r="Z1084" s="59"/>
      <c r="AA1084" s="59"/>
      <c r="AB1084" s="59"/>
      <c r="AC1084" s="59"/>
      <c r="AD1084" s="59"/>
      <c r="AE1084" s="59"/>
      <c r="AF1084" s="59"/>
    </row>
    <row r="1085" spans="1:32" ht="15.75" customHeight="1">
      <c r="A1085" s="59"/>
      <c r="B1085" s="59"/>
      <c r="C1085" s="59"/>
      <c r="D1085" s="59"/>
      <c r="E1085" s="59"/>
      <c r="F1085" s="59"/>
      <c r="G1085" s="59"/>
      <c r="H1085" s="59"/>
      <c r="I1085" s="59"/>
      <c r="J1085" s="59"/>
      <c r="K1085" s="59"/>
      <c r="L1085" s="59"/>
      <c r="M1085" s="59"/>
      <c r="N1085" s="59"/>
      <c r="O1085" s="59"/>
      <c r="P1085" s="59"/>
      <c r="Q1085" s="59"/>
      <c r="R1085" s="59"/>
      <c r="S1085" s="59"/>
      <c r="T1085" s="59"/>
      <c r="U1085" s="59"/>
      <c r="V1085" s="59"/>
      <c r="W1085" s="59"/>
      <c r="X1085" s="59"/>
      <c r="Y1085" s="59"/>
      <c r="Z1085" s="59"/>
      <c r="AA1085" s="59"/>
      <c r="AB1085" s="59"/>
      <c r="AC1085" s="59"/>
      <c r="AD1085" s="59"/>
      <c r="AE1085" s="59"/>
      <c r="AF1085" s="59"/>
    </row>
    <row r="1086" spans="1:32" ht="15.75" customHeight="1">
      <c r="A1086" s="59"/>
      <c r="B1086" s="59"/>
      <c r="C1086" s="59"/>
      <c r="D1086" s="59"/>
      <c r="E1086" s="59"/>
      <c r="F1086" s="59"/>
      <c r="G1086" s="59"/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59"/>
      <c r="AB1086" s="59"/>
      <c r="AC1086" s="59"/>
      <c r="AD1086" s="59"/>
      <c r="AE1086" s="59"/>
      <c r="AF1086" s="59"/>
    </row>
    <row r="1087" spans="1:32" ht="15.75" customHeight="1">
      <c r="A1087" s="59"/>
      <c r="B1087" s="59"/>
      <c r="C1087" s="59"/>
      <c r="D1087" s="59"/>
      <c r="E1087" s="59"/>
      <c r="F1087" s="59"/>
      <c r="G1087" s="59"/>
      <c r="H1087" s="59"/>
      <c r="I1087" s="59"/>
      <c r="J1087" s="59"/>
      <c r="K1087" s="59"/>
      <c r="L1087" s="59"/>
      <c r="M1087" s="59"/>
      <c r="N1087" s="59"/>
      <c r="O1087" s="59"/>
      <c r="P1087" s="59"/>
      <c r="Q1087" s="59"/>
      <c r="R1087" s="59"/>
      <c r="S1087" s="59"/>
      <c r="T1087" s="59"/>
      <c r="U1087" s="59"/>
      <c r="V1087" s="59"/>
      <c r="W1087" s="59"/>
      <c r="X1087" s="59"/>
      <c r="Y1087" s="59"/>
      <c r="Z1087" s="59"/>
      <c r="AA1087" s="59"/>
      <c r="AB1087" s="59"/>
      <c r="AC1087" s="59"/>
      <c r="AD1087" s="59"/>
      <c r="AE1087" s="59"/>
      <c r="AF1087" s="59"/>
    </row>
    <row r="1088" spans="1:32" ht="15.75" customHeight="1">
      <c r="A1088" s="59"/>
      <c r="B1088" s="59"/>
      <c r="C1088" s="59"/>
      <c r="D1088" s="59"/>
      <c r="E1088" s="59"/>
      <c r="F1088" s="59"/>
      <c r="G1088" s="59"/>
      <c r="H1088" s="59"/>
      <c r="I1088" s="59"/>
      <c r="J1088" s="59"/>
      <c r="K1088" s="59"/>
      <c r="L1088" s="59"/>
      <c r="M1088" s="59"/>
      <c r="N1088" s="59"/>
      <c r="O1088" s="59"/>
      <c r="P1088" s="59"/>
      <c r="Q1088" s="59"/>
      <c r="R1088" s="59"/>
      <c r="S1088" s="59"/>
      <c r="T1088" s="59"/>
      <c r="U1088" s="59"/>
      <c r="V1088" s="59"/>
      <c r="W1088" s="59"/>
      <c r="X1088" s="59"/>
      <c r="Y1088" s="59"/>
      <c r="Z1088" s="59"/>
      <c r="AA1088" s="59"/>
      <c r="AB1088" s="59"/>
      <c r="AC1088" s="59"/>
      <c r="AD1088" s="59"/>
      <c r="AE1088" s="59"/>
      <c r="AF1088" s="59"/>
    </row>
    <row r="1089" spans="1:32" ht="15.75" customHeight="1">
      <c r="A1089" s="59"/>
      <c r="B1089" s="59"/>
      <c r="C1089" s="59"/>
      <c r="D1089" s="59"/>
      <c r="E1089" s="59"/>
      <c r="F1089" s="59"/>
      <c r="G1089" s="59"/>
      <c r="H1089" s="59"/>
      <c r="I1089" s="59"/>
      <c r="J1089" s="59"/>
      <c r="K1089" s="59"/>
      <c r="L1089" s="59"/>
      <c r="M1089" s="59"/>
      <c r="N1089" s="59"/>
      <c r="O1089" s="59"/>
      <c r="P1089" s="59"/>
      <c r="Q1089" s="59"/>
      <c r="R1089" s="59"/>
      <c r="S1089" s="59"/>
      <c r="T1089" s="59"/>
      <c r="U1089" s="59"/>
      <c r="V1089" s="59"/>
      <c r="W1089" s="59"/>
      <c r="X1089" s="59"/>
      <c r="Y1089" s="59"/>
      <c r="Z1089" s="59"/>
      <c r="AA1089" s="59"/>
      <c r="AB1089" s="59"/>
      <c r="AC1089" s="59"/>
      <c r="AD1089" s="59"/>
      <c r="AE1089" s="59"/>
      <c r="AF1089" s="59"/>
    </row>
    <row r="1090" spans="1:32" ht="15.75" customHeight="1">
      <c r="A1090" s="59"/>
      <c r="B1090" s="59"/>
      <c r="C1090" s="59"/>
      <c r="D1090" s="59"/>
      <c r="E1090" s="59"/>
      <c r="F1090" s="59"/>
      <c r="G1090" s="59"/>
      <c r="H1090" s="59"/>
      <c r="I1090" s="59"/>
      <c r="J1090" s="59"/>
      <c r="K1090" s="59"/>
      <c r="L1090" s="59"/>
      <c r="M1090" s="59"/>
      <c r="N1090" s="59"/>
      <c r="O1090" s="59"/>
      <c r="P1090" s="59"/>
      <c r="Q1090" s="59"/>
      <c r="R1090" s="59"/>
      <c r="S1090" s="59"/>
      <c r="T1090" s="59"/>
      <c r="U1090" s="59"/>
      <c r="V1090" s="59"/>
      <c r="W1090" s="59"/>
      <c r="X1090" s="59"/>
      <c r="Y1090" s="59"/>
      <c r="Z1090" s="59"/>
      <c r="AA1090" s="59"/>
      <c r="AB1090" s="59"/>
      <c r="AC1090" s="59"/>
      <c r="AD1090" s="59"/>
      <c r="AE1090" s="59"/>
      <c r="AF1090" s="59"/>
    </row>
    <row r="1091" spans="1:32" ht="15.75" customHeight="1">
      <c r="A1091" s="59"/>
      <c r="B1091" s="59"/>
      <c r="C1091" s="59"/>
      <c r="D1091" s="59"/>
      <c r="E1091" s="59"/>
      <c r="F1091" s="59"/>
      <c r="G1091" s="59"/>
      <c r="H1091" s="59"/>
      <c r="I1091" s="59"/>
      <c r="J1091" s="59"/>
      <c r="K1091" s="59"/>
      <c r="L1091" s="59"/>
      <c r="M1091" s="59"/>
      <c r="N1091" s="59"/>
      <c r="O1091" s="59"/>
      <c r="P1091" s="59"/>
      <c r="Q1091" s="59"/>
      <c r="R1091" s="59"/>
      <c r="S1091" s="59"/>
      <c r="T1091" s="59"/>
      <c r="U1091" s="59"/>
      <c r="V1091" s="59"/>
      <c r="W1091" s="59"/>
      <c r="X1091" s="59"/>
      <c r="Y1091" s="59"/>
      <c r="Z1091" s="59"/>
      <c r="AA1091" s="59"/>
      <c r="AB1091" s="59"/>
      <c r="AC1091" s="59"/>
      <c r="AD1091" s="59"/>
      <c r="AE1091" s="59"/>
      <c r="AF1091" s="59"/>
    </row>
    <row r="1092" spans="1:32" ht="15.75" customHeight="1">
      <c r="A1092" s="59"/>
      <c r="B1092" s="59"/>
      <c r="C1092" s="59"/>
      <c r="D1092" s="59"/>
      <c r="E1092" s="59"/>
      <c r="F1092" s="59"/>
      <c r="G1092" s="59"/>
      <c r="H1092" s="59"/>
      <c r="I1092" s="59"/>
      <c r="J1092" s="59"/>
      <c r="K1092" s="59"/>
      <c r="L1092" s="59"/>
      <c r="M1092" s="59"/>
      <c r="N1092" s="59"/>
      <c r="O1092" s="59"/>
      <c r="P1092" s="59"/>
      <c r="Q1092" s="59"/>
      <c r="R1092" s="59"/>
      <c r="S1092" s="59"/>
      <c r="T1092" s="59"/>
      <c r="U1092" s="59"/>
      <c r="V1092" s="59"/>
      <c r="W1092" s="59"/>
      <c r="X1092" s="59"/>
      <c r="Y1092" s="59"/>
      <c r="Z1092" s="59"/>
      <c r="AA1092" s="59"/>
      <c r="AB1092" s="59"/>
      <c r="AC1092" s="59"/>
      <c r="AD1092" s="59"/>
      <c r="AE1092" s="59"/>
      <c r="AF1092" s="59"/>
    </row>
    <row r="1093" spans="1:32" ht="15.75" customHeight="1">
      <c r="A1093" s="59"/>
      <c r="B1093" s="59"/>
      <c r="C1093" s="59"/>
      <c r="D1093" s="59"/>
      <c r="E1093" s="59"/>
      <c r="F1093" s="59"/>
      <c r="G1093" s="59"/>
      <c r="H1093" s="59"/>
      <c r="I1093" s="59"/>
      <c r="J1093" s="59"/>
      <c r="K1093" s="59"/>
      <c r="L1093" s="59"/>
      <c r="M1093" s="59"/>
      <c r="N1093" s="59"/>
      <c r="O1093" s="59"/>
      <c r="P1093" s="59"/>
      <c r="Q1093" s="59"/>
      <c r="R1093" s="59"/>
      <c r="S1093" s="59"/>
      <c r="T1093" s="59"/>
      <c r="U1093" s="59"/>
      <c r="V1093" s="59"/>
      <c r="W1093" s="59"/>
      <c r="X1093" s="59"/>
      <c r="Y1093" s="59"/>
      <c r="Z1093" s="59"/>
      <c r="AA1093" s="59"/>
      <c r="AB1093" s="59"/>
      <c r="AC1093" s="59"/>
      <c r="AD1093" s="59"/>
      <c r="AE1093" s="59"/>
      <c r="AF1093" s="59"/>
    </row>
    <row r="1094" spans="1:32" ht="15.75" customHeight="1">
      <c r="A1094" s="59"/>
      <c r="B1094" s="59"/>
      <c r="C1094" s="59"/>
      <c r="D1094" s="59"/>
      <c r="E1094" s="59"/>
      <c r="F1094" s="59"/>
      <c r="G1094" s="59"/>
      <c r="H1094" s="59"/>
      <c r="I1094" s="59"/>
      <c r="J1094" s="59"/>
      <c r="K1094" s="59"/>
      <c r="L1094" s="59"/>
      <c r="M1094" s="59"/>
      <c r="N1094" s="59"/>
      <c r="O1094" s="59"/>
      <c r="P1094" s="59"/>
      <c r="Q1094" s="59"/>
      <c r="R1094" s="59"/>
      <c r="S1094" s="59"/>
      <c r="T1094" s="59"/>
      <c r="U1094" s="59"/>
      <c r="V1094" s="59"/>
      <c r="W1094" s="59"/>
      <c r="X1094" s="59"/>
      <c r="Y1094" s="59"/>
      <c r="Z1094" s="59"/>
      <c r="AA1094" s="59"/>
      <c r="AB1094" s="59"/>
      <c r="AC1094" s="59"/>
      <c r="AD1094" s="59"/>
      <c r="AE1094" s="59"/>
      <c r="AF1094" s="59"/>
    </row>
    <row r="1095" spans="1:32" ht="15.75" customHeight="1">
      <c r="A1095" s="59"/>
      <c r="B1095" s="59"/>
      <c r="C1095" s="59"/>
      <c r="D1095" s="59"/>
      <c r="E1095" s="59"/>
      <c r="F1095" s="59"/>
      <c r="G1095" s="59"/>
      <c r="H1095" s="59"/>
      <c r="I1095" s="59"/>
      <c r="J1095" s="59"/>
      <c r="K1095" s="59"/>
      <c r="L1095" s="59"/>
      <c r="M1095" s="59"/>
      <c r="N1095" s="59"/>
      <c r="O1095" s="59"/>
      <c r="P1095" s="59"/>
      <c r="Q1095" s="59"/>
      <c r="R1095" s="59"/>
      <c r="S1095" s="59"/>
      <c r="T1095" s="59"/>
      <c r="U1095" s="59"/>
      <c r="V1095" s="59"/>
      <c r="W1095" s="59"/>
      <c r="X1095" s="59"/>
      <c r="Y1095" s="59"/>
      <c r="Z1095" s="59"/>
      <c r="AA1095" s="59"/>
      <c r="AB1095" s="59"/>
      <c r="AC1095" s="59"/>
      <c r="AD1095" s="59"/>
      <c r="AE1095" s="59"/>
      <c r="AF1095" s="59"/>
    </row>
    <row r="1096" spans="1:32" ht="15.75" customHeight="1">
      <c r="A1096" s="59"/>
      <c r="B1096" s="59"/>
      <c r="C1096" s="59"/>
      <c r="D1096" s="59"/>
      <c r="E1096" s="59"/>
      <c r="F1096" s="59"/>
      <c r="G1096" s="59"/>
      <c r="H1096" s="59"/>
      <c r="I1096" s="59"/>
      <c r="J1096" s="59"/>
      <c r="K1096" s="59"/>
      <c r="L1096" s="59"/>
      <c r="M1096" s="59"/>
      <c r="N1096" s="59"/>
      <c r="O1096" s="59"/>
      <c r="P1096" s="59"/>
      <c r="Q1096" s="59"/>
      <c r="R1096" s="59"/>
      <c r="S1096" s="59"/>
      <c r="T1096" s="59"/>
      <c r="U1096" s="59"/>
      <c r="V1096" s="59"/>
      <c r="W1096" s="59"/>
      <c r="X1096" s="59"/>
      <c r="Y1096" s="59"/>
      <c r="Z1096" s="59"/>
      <c r="AA1096" s="59"/>
      <c r="AB1096" s="59"/>
      <c r="AC1096" s="59"/>
      <c r="AD1096" s="59"/>
      <c r="AE1096" s="59"/>
      <c r="AF1096" s="59"/>
    </row>
    <row r="1097" spans="1:32" ht="15.75" customHeight="1">
      <c r="A1097" s="59"/>
      <c r="B1097" s="59"/>
      <c r="C1097" s="59"/>
      <c r="D1097" s="59"/>
      <c r="E1097" s="59"/>
      <c r="F1097" s="59"/>
      <c r="G1097" s="59"/>
      <c r="H1097" s="59"/>
      <c r="I1097" s="59"/>
      <c r="J1097" s="59"/>
      <c r="K1097" s="59"/>
      <c r="L1097" s="59"/>
      <c r="M1097" s="59"/>
      <c r="N1097" s="59"/>
      <c r="O1097" s="59"/>
      <c r="P1097" s="59"/>
      <c r="Q1097" s="59"/>
      <c r="R1097" s="59"/>
      <c r="S1097" s="59"/>
      <c r="T1097" s="59"/>
      <c r="U1097" s="59"/>
      <c r="V1097" s="59"/>
      <c r="W1097" s="59"/>
      <c r="X1097" s="59"/>
      <c r="Y1097" s="59"/>
      <c r="Z1097" s="59"/>
      <c r="AA1097" s="59"/>
      <c r="AB1097" s="59"/>
      <c r="AC1097" s="59"/>
      <c r="AD1097" s="59"/>
      <c r="AE1097" s="59"/>
      <c r="AF1097" s="59"/>
    </row>
    <row r="1098" spans="1:32" ht="15.75" customHeight="1">
      <c r="A1098" s="59"/>
      <c r="B1098" s="59"/>
      <c r="C1098" s="59"/>
      <c r="D1098" s="59"/>
      <c r="E1098" s="59"/>
      <c r="F1098" s="59"/>
      <c r="G1098" s="59"/>
      <c r="H1098" s="59"/>
      <c r="I1098" s="59"/>
      <c r="J1098" s="59"/>
      <c r="K1098" s="59"/>
      <c r="L1098" s="59"/>
      <c r="M1098" s="59"/>
      <c r="N1098" s="59"/>
      <c r="O1098" s="59"/>
      <c r="P1098" s="59"/>
      <c r="Q1098" s="59"/>
      <c r="R1098" s="59"/>
      <c r="S1098" s="59"/>
      <c r="T1098" s="59"/>
      <c r="U1098" s="59"/>
      <c r="V1098" s="59"/>
      <c r="W1098" s="59"/>
      <c r="X1098" s="59"/>
      <c r="Y1098" s="59"/>
      <c r="Z1098" s="59"/>
      <c r="AA1098" s="59"/>
      <c r="AB1098" s="59"/>
      <c r="AC1098" s="59"/>
      <c r="AD1098" s="59"/>
      <c r="AE1098" s="59"/>
      <c r="AF1098" s="59"/>
    </row>
    <row r="1099" spans="1:32" ht="15.75" customHeight="1">
      <c r="A1099" s="59"/>
      <c r="B1099" s="59"/>
      <c r="C1099" s="59"/>
      <c r="D1099" s="59"/>
      <c r="E1099" s="59"/>
      <c r="F1099" s="59"/>
      <c r="G1099" s="59"/>
      <c r="H1099" s="59"/>
      <c r="I1099" s="59"/>
      <c r="J1099" s="59"/>
      <c r="K1099" s="59"/>
      <c r="L1099" s="59"/>
      <c r="M1099" s="59"/>
      <c r="N1099" s="59"/>
      <c r="O1099" s="59"/>
      <c r="P1099" s="59"/>
      <c r="Q1099" s="59"/>
      <c r="R1099" s="59"/>
      <c r="S1099" s="59"/>
      <c r="T1099" s="59"/>
      <c r="U1099" s="59"/>
      <c r="V1099" s="59"/>
      <c r="W1099" s="59"/>
      <c r="X1099" s="59"/>
      <c r="Y1099" s="59"/>
      <c r="Z1099" s="59"/>
      <c r="AA1099" s="59"/>
      <c r="AB1099" s="59"/>
      <c r="AC1099" s="59"/>
      <c r="AD1099" s="59"/>
      <c r="AE1099" s="59"/>
      <c r="AF1099" s="59"/>
    </row>
    <row r="1100" spans="1:32" ht="15.75" customHeight="1">
      <c r="A1100" s="59"/>
      <c r="B1100" s="59"/>
      <c r="C1100" s="59"/>
      <c r="D1100" s="59"/>
      <c r="E1100" s="59"/>
      <c r="F1100" s="59"/>
      <c r="G1100" s="59"/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  <c r="AF1100" s="59"/>
    </row>
    <row r="1101" spans="1:32" ht="15.75" customHeight="1">
      <c r="A1101" s="59"/>
      <c r="B1101" s="59"/>
      <c r="C1101" s="59"/>
      <c r="D1101" s="59"/>
      <c r="E1101" s="59"/>
      <c r="F1101" s="59"/>
      <c r="G1101" s="59"/>
      <c r="H1101" s="59"/>
      <c r="I1101" s="59"/>
      <c r="J1101" s="59"/>
      <c r="K1101" s="59"/>
      <c r="L1101" s="59"/>
      <c r="M1101" s="59"/>
      <c r="N1101" s="59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59"/>
      <c r="AB1101" s="59"/>
      <c r="AC1101" s="59"/>
      <c r="AD1101" s="59"/>
      <c r="AE1101" s="59"/>
      <c r="AF1101" s="59"/>
    </row>
    <row r="1102" spans="1:32" ht="15.75" customHeight="1">
      <c r="A1102" s="59"/>
      <c r="B1102" s="59"/>
      <c r="C1102" s="59"/>
      <c r="D1102" s="59"/>
      <c r="E1102" s="59"/>
      <c r="F1102" s="59"/>
      <c r="G1102" s="59"/>
      <c r="H1102" s="59"/>
      <c r="I1102" s="59"/>
      <c r="J1102" s="59"/>
      <c r="K1102" s="59"/>
      <c r="L1102" s="59"/>
      <c r="M1102" s="59"/>
      <c r="N1102" s="59"/>
      <c r="O1102" s="59"/>
      <c r="P1102" s="59"/>
      <c r="Q1102" s="59"/>
      <c r="R1102" s="59"/>
      <c r="S1102" s="59"/>
      <c r="T1102" s="59"/>
      <c r="U1102" s="59"/>
      <c r="V1102" s="59"/>
      <c r="W1102" s="59"/>
      <c r="X1102" s="59"/>
      <c r="Y1102" s="59"/>
      <c r="Z1102" s="59"/>
      <c r="AA1102" s="59"/>
      <c r="AB1102" s="59"/>
      <c r="AC1102" s="59"/>
      <c r="AD1102" s="59"/>
      <c r="AE1102" s="59"/>
      <c r="AF1102" s="59"/>
    </row>
    <row r="1103" spans="1:32" ht="15.75" customHeight="1">
      <c r="A1103" s="59"/>
      <c r="B1103" s="59"/>
      <c r="C1103" s="59"/>
      <c r="D1103" s="59"/>
      <c r="E1103" s="59"/>
      <c r="F1103" s="59"/>
      <c r="G1103" s="59"/>
      <c r="H1103" s="59"/>
      <c r="I1103" s="59"/>
      <c r="J1103" s="59"/>
      <c r="K1103" s="59"/>
      <c r="L1103" s="59"/>
      <c r="M1103" s="59"/>
      <c r="N1103" s="59"/>
      <c r="O1103" s="59"/>
      <c r="P1103" s="59"/>
      <c r="Q1103" s="59"/>
      <c r="R1103" s="59"/>
      <c r="S1103" s="59"/>
      <c r="T1103" s="59"/>
      <c r="U1103" s="59"/>
      <c r="V1103" s="59"/>
      <c r="W1103" s="59"/>
      <c r="X1103" s="59"/>
      <c r="Y1103" s="59"/>
      <c r="Z1103" s="59"/>
      <c r="AA1103" s="59"/>
      <c r="AB1103" s="59"/>
      <c r="AC1103" s="59"/>
      <c r="AD1103" s="59"/>
      <c r="AE1103" s="59"/>
      <c r="AF1103" s="59"/>
    </row>
    <row r="1104" spans="1:32" ht="15.75" customHeight="1">
      <c r="A1104" s="59"/>
      <c r="B1104" s="59"/>
      <c r="C1104" s="59"/>
      <c r="D1104" s="59"/>
      <c r="E1104" s="59"/>
      <c r="F1104" s="59"/>
      <c r="G1104" s="59"/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  <c r="AF1104" s="59"/>
    </row>
    <row r="1105" spans="1:32" ht="15.75" customHeight="1">
      <c r="A1105" s="59"/>
      <c r="B1105" s="59"/>
      <c r="C1105" s="59"/>
      <c r="D1105" s="59"/>
      <c r="E1105" s="59"/>
      <c r="F1105" s="59"/>
      <c r="G1105" s="59"/>
      <c r="H1105" s="59"/>
      <c r="I1105" s="59"/>
      <c r="J1105" s="59"/>
      <c r="K1105" s="59"/>
      <c r="L1105" s="59"/>
      <c r="M1105" s="59"/>
      <c r="N1105" s="59"/>
      <c r="O1105" s="59"/>
      <c r="P1105" s="59"/>
      <c r="Q1105" s="59"/>
      <c r="R1105" s="59"/>
      <c r="S1105" s="59"/>
      <c r="T1105" s="59"/>
      <c r="U1105" s="59"/>
      <c r="V1105" s="59"/>
      <c r="W1105" s="59"/>
      <c r="X1105" s="59"/>
      <c r="Y1105" s="59"/>
      <c r="Z1105" s="59"/>
      <c r="AA1105" s="59"/>
      <c r="AB1105" s="59"/>
      <c r="AC1105" s="59"/>
      <c r="AD1105" s="59"/>
      <c r="AE1105" s="59"/>
      <c r="AF1105" s="59"/>
    </row>
    <row r="1106" spans="1:32" ht="15.75" customHeight="1">
      <c r="A1106" s="59"/>
      <c r="B1106" s="59"/>
      <c r="C1106" s="59"/>
      <c r="D1106" s="59"/>
      <c r="E1106" s="59"/>
      <c r="F1106" s="59"/>
      <c r="G1106" s="59"/>
      <c r="H1106" s="59"/>
      <c r="I1106" s="59"/>
      <c r="J1106" s="59"/>
      <c r="K1106" s="59"/>
      <c r="L1106" s="59"/>
      <c r="M1106" s="59"/>
      <c r="N1106" s="59"/>
      <c r="O1106" s="59"/>
      <c r="P1106" s="59"/>
      <c r="Q1106" s="59"/>
      <c r="R1106" s="59"/>
      <c r="S1106" s="59"/>
      <c r="T1106" s="59"/>
      <c r="U1106" s="59"/>
      <c r="V1106" s="59"/>
      <c r="W1106" s="59"/>
      <c r="X1106" s="59"/>
      <c r="Y1106" s="59"/>
      <c r="Z1106" s="59"/>
      <c r="AA1106" s="59"/>
      <c r="AB1106" s="59"/>
      <c r="AC1106" s="59"/>
      <c r="AD1106" s="59"/>
      <c r="AE1106" s="59"/>
      <c r="AF1106" s="59"/>
    </row>
    <row r="1107" spans="1:32" ht="15.75" customHeight="1">
      <c r="A1107" s="59"/>
      <c r="B1107" s="59"/>
      <c r="C1107" s="59"/>
      <c r="D1107" s="59"/>
      <c r="E1107" s="59"/>
      <c r="F1107" s="59"/>
      <c r="G1107" s="59"/>
      <c r="H1107" s="59"/>
      <c r="I1107" s="59"/>
      <c r="J1107" s="59"/>
      <c r="K1107" s="59"/>
      <c r="L1107" s="59"/>
      <c r="M1107" s="59"/>
      <c r="N1107" s="59"/>
      <c r="O1107" s="59"/>
      <c r="P1107" s="59"/>
      <c r="Q1107" s="59"/>
      <c r="R1107" s="59"/>
      <c r="S1107" s="59"/>
      <c r="T1107" s="59"/>
      <c r="U1107" s="59"/>
      <c r="V1107" s="59"/>
      <c r="W1107" s="59"/>
      <c r="X1107" s="59"/>
      <c r="Y1107" s="59"/>
      <c r="Z1107" s="59"/>
      <c r="AA1107" s="59"/>
      <c r="AB1107" s="59"/>
      <c r="AC1107" s="59"/>
      <c r="AD1107" s="59"/>
      <c r="AE1107" s="59"/>
      <c r="AF1107" s="59"/>
    </row>
    <row r="1108" spans="1:32" ht="15.75" customHeight="1">
      <c r="A1108" s="59"/>
      <c r="B1108" s="59"/>
      <c r="C1108" s="59"/>
      <c r="D1108" s="59"/>
      <c r="E1108" s="59"/>
      <c r="F1108" s="59"/>
      <c r="G1108" s="59"/>
      <c r="H1108" s="59"/>
      <c r="I1108" s="59"/>
      <c r="J1108" s="59"/>
      <c r="K1108" s="59"/>
      <c r="L1108" s="59"/>
      <c r="M1108" s="59"/>
      <c r="N1108" s="59"/>
      <c r="O1108" s="59"/>
      <c r="P1108" s="59"/>
      <c r="Q1108" s="59"/>
      <c r="R1108" s="59"/>
      <c r="S1108" s="59"/>
      <c r="T1108" s="59"/>
      <c r="U1108" s="59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  <c r="AF1108" s="59"/>
    </row>
    <row r="1109" spans="1:32" ht="15.75" customHeight="1">
      <c r="A1109" s="59"/>
      <c r="B1109" s="59"/>
      <c r="C1109" s="59"/>
      <c r="D1109" s="59"/>
      <c r="E1109" s="59"/>
      <c r="F1109" s="59"/>
      <c r="G1109" s="59"/>
      <c r="H1109" s="59"/>
      <c r="I1109" s="59"/>
      <c r="J1109" s="59"/>
      <c r="K1109" s="59"/>
      <c r="L1109" s="59"/>
      <c r="M1109" s="59"/>
      <c r="N1109" s="59"/>
      <c r="O1109" s="59"/>
      <c r="P1109" s="59"/>
      <c r="Q1109" s="59"/>
      <c r="R1109" s="59"/>
      <c r="S1109" s="59"/>
      <c r="T1109" s="59"/>
      <c r="U1109" s="59"/>
      <c r="V1109" s="59"/>
      <c r="W1109" s="59"/>
      <c r="X1109" s="59"/>
      <c r="Y1109" s="59"/>
      <c r="Z1109" s="59"/>
      <c r="AA1109" s="59"/>
      <c r="AB1109" s="59"/>
      <c r="AC1109" s="59"/>
      <c r="AD1109" s="59"/>
      <c r="AE1109" s="59"/>
      <c r="AF1109" s="59"/>
    </row>
    <row r="1110" spans="1:32" ht="15.75" customHeight="1">
      <c r="A1110" s="59"/>
      <c r="B1110" s="59"/>
      <c r="C1110" s="59"/>
      <c r="D1110" s="59"/>
      <c r="E1110" s="59"/>
      <c r="F1110" s="59"/>
      <c r="G1110" s="59"/>
      <c r="H1110" s="59"/>
      <c r="I1110" s="59"/>
      <c r="J1110" s="59"/>
      <c r="K1110" s="59"/>
      <c r="L1110" s="59"/>
      <c r="M1110" s="59"/>
      <c r="N1110" s="59"/>
      <c r="O1110" s="59"/>
      <c r="P1110" s="59"/>
      <c r="Q1110" s="59"/>
      <c r="R1110" s="59"/>
      <c r="S1110" s="59"/>
      <c r="T1110" s="59"/>
      <c r="U1110" s="59"/>
      <c r="V1110" s="59"/>
      <c r="W1110" s="59"/>
      <c r="X1110" s="59"/>
      <c r="Y1110" s="59"/>
      <c r="Z1110" s="59"/>
      <c r="AA1110" s="59"/>
      <c r="AB1110" s="59"/>
      <c r="AC1110" s="59"/>
      <c r="AD1110" s="59"/>
      <c r="AE1110" s="59"/>
      <c r="AF1110" s="59"/>
    </row>
    <row r="1111" spans="1:32" ht="15.75" customHeight="1">
      <c r="A1111" s="59"/>
      <c r="B1111" s="59"/>
      <c r="C1111" s="59"/>
      <c r="D1111" s="59"/>
      <c r="E1111" s="59"/>
      <c r="F1111" s="59"/>
      <c r="G1111" s="59"/>
      <c r="H1111" s="59"/>
      <c r="I1111" s="59"/>
      <c r="J1111" s="59"/>
      <c r="K1111" s="59"/>
      <c r="L1111" s="59"/>
      <c r="M1111" s="59"/>
      <c r="N1111" s="59"/>
      <c r="O1111" s="59"/>
      <c r="P1111" s="59"/>
      <c r="Q1111" s="59"/>
      <c r="R1111" s="59"/>
      <c r="S1111" s="59"/>
      <c r="T1111" s="59"/>
      <c r="U1111" s="59"/>
      <c r="V1111" s="59"/>
      <c r="W1111" s="59"/>
      <c r="X1111" s="59"/>
      <c r="Y1111" s="59"/>
      <c r="Z1111" s="59"/>
      <c r="AA1111" s="59"/>
      <c r="AB1111" s="59"/>
      <c r="AC1111" s="59"/>
      <c r="AD1111" s="59"/>
      <c r="AE1111" s="59"/>
      <c r="AF1111" s="59"/>
    </row>
    <row r="1112" spans="1:32" ht="15.75" customHeight="1">
      <c r="A1112" s="59"/>
      <c r="B1112" s="59"/>
      <c r="C1112" s="59"/>
      <c r="D1112" s="59"/>
      <c r="E1112" s="59"/>
      <c r="F1112" s="59"/>
      <c r="G1112" s="59"/>
      <c r="H1112" s="59"/>
      <c r="I1112" s="59"/>
      <c r="J1112" s="59"/>
      <c r="K1112" s="59"/>
      <c r="L1112" s="59"/>
      <c r="M1112" s="59"/>
      <c r="N1112" s="59"/>
      <c r="O1112" s="59"/>
      <c r="P1112" s="59"/>
      <c r="Q1112" s="59"/>
      <c r="R1112" s="59"/>
      <c r="S1112" s="59"/>
      <c r="T1112" s="59"/>
      <c r="U1112" s="59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  <c r="AF1112" s="59"/>
    </row>
    <row r="1113" spans="1:32" ht="15.75" customHeight="1">
      <c r="A1113" s="59"/>
      <c r="B1113" s="59"/>
      <c r="C1113" s="59"/>
      <c r="D1113" s="59"/>
      <c r="E1113" s="59"/>
      <c r="F1113" s="59"/>
      <c r="G1113" s="59"/>
      <c r="H1113" s="59"/>
      <c r="I1113" s="59"/>
      <c r="J1113" s="59"/>
      <c r="K1113" s="59"/>
      <c r="L1113" s="59"/>
      <c r="M1113" s="59"/>
      <c r="N1113" s="59"/>
      <c r="O1113" s="59"/>
      <c r="P1113" s="59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59"/>
      <c r="AB1113" s="59"/>
      <c r="AC1113" s="59"/>
      <c r="AD1113" s="59"/>
      <c r="AE1113" s="59"/>
      <c r="AF1113" s="59"/>
    </row>
    <row r="1114" spans="1:32" ht="15.75" customHeight="1">
      <c r="A1114" s="59"/>
      <c r="B1114" s="59"/>
      <c r="C1114" s="59"/>
      <c r="D1114" s="59"/>
      <c r="E1114" s="59"/>
      <c r="F1114" s="59"/>
      <c r="G1114" s="59"/>
      <c r="H1114" s="59"/>
      <c r="I1114" s="59"/>
      <c r="J1114" s="59"/>
      <c r="K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59"/>
      <c r="AB1114" s="59"/>
      <c r="AC1114" s="59"/>
      <c r="AD1114" s="59"/>
      <c r="AE1114" s="59"/>
      <c r="AF1114" s="59"/>
    </row>
    <row r="1115" spans="1:32" ht="15.75" customHeight="1">
      <c r="A1115" s="59"/>
      <c r="B1115" s="59"/>
      <c r="C1115" s="59"/>
      <c r="D1115" s="59"/>
      <c r="E1115" s="59"/>
      <c r="F1115" s="59"/>
      <c r="G1115" s="59"/>
      <c r="H1115" s="59"/>
      <c r="I1115" s="59"/>
      <c r="J1115" s="59"/>
      <c r="K1115" s="59"/>
      <c r="L1115" s="59"/>
      <c r="M1115" s="59"/>
      <c r="N1115" s="59"/>
      <c r="O1115" s="59"/>
      <c r="P1115" s="59"/>
      <c r="Q1115" s="59"/>
      <c r="R1115" s="59"/>
      <c r="S1115" s="59"/>
      <c r="T1115" s="59"/>
      <c r="U1115" s="59"/>
      <c r="V1115" s="59"/>
      <c r="W1115" s="59"/>
      <c r="X1115" s="59"/>
      <c r="Y1115" s="59"/>
      <c r="Z1115" s="59"/>
      <c r="AA1115" s="59"/>
      <c r="AB1115" s="59"/>
      <c r="AC1115" s="59"/>
      <c r="AD1115" s="59"/>
      <c r="AE1115" s="59"/>
      <c r="AF1115" s="59"/>
    </row>
    <row r="1116" spans="1:32" ht="15.75" customHeight="1">
      <c r="A1116" s="59"/>
      <c r="B1116" s="59"/>
      <c r="C1116" s="59"/>
      <c r="D1116" s="59"/>
      <c r="E1116" s="59"/>
      <c r="F1116" s="59"/>
      <c r="G1116" s="59"/>
      <c r="H1116" s="59"/>
      <c r="I1116" s="59"/>
      <c r="J1116" s="59"/>
      <c r="K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  <c r="AF1116" s="59"/>
    </row>
    <row r="1117" spans="1:32" ht="15.75" customHeight="1">
      <c r="A1117" s="59"/>
      <c r="B1117" s="59"/>
      <c r="C1117" s="59"/>
      <c r="D1117" s="59"/>
      <c r="E1117" s="59"/>
      <c r="F1117" s="59"/>
      <c r="G1117" s="59"/>
      <c r="H1117" s="59"/>
      <c r="I1117" s="59"/>
      <c r="J1117" s="59"/>
      <c r="K1117" s="59"/>
      <c r="L1117" s="59"/>
      <c r="M1117" s="59"/>
      <c r="N1117" s="59"/>
      <c r="O1117" s="59"/>
      <c r="P1117" s="59"/>
      <c r="Q1117" s="59"/>
      <c r="R1117" s="59"/>
      <c r="S1117" s="59"/>
      <c r="T1117" s="59"/>
      <c r="U1117" s="59"/>
      <c r="V1117" s="59"/>
      <c r="W1117" s="59"/>
      <c r="X1117" s="59"/>
      <c r="Y1117" s="59"/>
      <c r="Z1117" s="59"/>
      <c r="AA1117" s="59"/>
      <c r="AB1117" s="59"/>
      <c r="AC1117" s="59"/>
      <c r="AD1117" s="59"/>
      <c r="AE1117" s="59"/>
      <c r="AF1117" s="59"/>
    </row>
    <row r="1118" spans="1:32" ht="15.75" customHeight="1">
      <c r="A1118" s="59"/>
      <c r="B1118" s="59"/>
      <c r="C1118" s="59"/>
      <c r="D1118" s="59"/>
      <c r="E1118" s="59"/>
      <c r="F1118" s="59"/>
      <c r="G1118" s="59"/>
      <c r="H1118" s="59"/>
      <c r="I1118" s="59"/>
      <c r="J1118" s="59"/>
      <c r="K1118" s="59"/>
      <c r="L1118" s="59"/>
      <c r="M1118" s="59"/>
      <c r="N1118" s="59"/>
      <c r="O1118" s="59"/>
      <c r="P1118" s="59"/>
      <c r="Q1118" s="59"/>
      <c r="R1118" s="59"/>
      <c r="S1118" s="59"/>
      <c r="T1118" s="59"/>
      <c r="U1118" s="59"/>
      <c r="V1118" s="59"/>
      <c r="W1118" s="59"/>
      <c r="X1118" s="59"/>
      <c r="Y1118" s="59"/>
      <c r="Z1118" s="59"/>
      <c r="AA1118" s="59"/>
      <c r="AB1118" s="59"/>
      <c r="AC1118" s="59"/>
      <c r="AD1118" s="59"/>
      <c r="AE1118" s="59"/>
      <c r="AF1118" s="59"/>
    </row>
    <row r="1119" spans="1:32" ht="15.75" customHeight="1">
      <c r="A1119" s="59"/>
      <c r="B1119" s="59"/>
      <c r="C1119" s="59"/>
      <c r="D1119" s="59"/>
      <c r="E1119" s="59"/>
      <c r="F1119" s="59"/>
      <c r="G1119" s="59"/>
      <c r="H1119" s="59"/>
      <c r="I1119" s="59"/>
      <c r="J1119" s="59"/>
      <c r="K1119" s="59"/>
      <c r="L1119" s="59"/>
      <c r="M1119" s="59"/>
      <c r="N1119" s="59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  <c r="AF1119" s="59"/>
    </row>
    <row r="1120" spans="1:32" ht="15.75" customHeight="1">
      <c r="A1120" s="59"/>
      <c r="B1120" s="59"/>
      <c r="C1120" s="59"/>
      <c r="D1120" s="59"/>
      <c r="E1120" s="59"/>
      <c r="F1120" s="59"/>
      <c r="G1120" s="59"/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</row>
    <row r="1121" spans="1:32" ht="15.75" customHeight="1">
      <c r="A1121" s="59"/>
      <c r="B1121" s="59"/>
      <c r="C1121" s="59"/>
      <c r="D1121" s="59"/>
      <c r="E1121" s="59"/>
      <c r="F1121" s="59"/>
      <c r="G1121" s="59"/>
      <c r="H1121" s="59"/>
      <c r="I1121" s="59"/>
      <c r="J1121" s="59"/>
      <c r="K1121" s="59"/>
      <c r="L1121" s="59"/>
      <c r="M1121" s="59"/>
      <c r="N1121" s="59"/>
      <c r="O1121" s="59"/>
      <c r="P1121" s="59"/>
      <c r="Q1121" s="59"/>
      <c r="R1121" s="59"/>
      <c r="S1121" s="59"/>
      <c r="T1121" s="59"/>
      <c r="U1121" s="59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  <c r="AF1121" s="59"/>
    </row>
    <row r="1122" spans="1:32" ht="15.75" customHeight="1">
      <c r="A1122" s="59"/>
      <c r="B1122" s="59"/>
      <c r="C1122" s="59"/>
      <c r="D1122" s="59"/>
      <c r="E1122" s="59"/>
      <c r="F1122" s="59"/>
      <c r="G1122" s="59"/>
      <c r="H1122" s="59"/>
      <c r="I1122" s="59"/>
      <c r="J1122" s="59"/>
      <c r="K1122" s="59"/>
      <c r="L1122" s="59"/>
      <c r="M1122" s="59"/>
      <c r="N1122" s="59"/>
      <c r="O1122" s="59"/>
      <c r="P1122" s="59"/>
      <c r="Q1122" s="59"/>
      <c r="R1122" s="59"/>
      <c r="S1122" s="59"/>
      <c r="T1122" s="59"/>
      <c r="U1122" s="59"/>
      <c r="V1122" s="59"/>
      <c r="W1122" s="59"/>
      <c r="X1122" s="59"/>
      <c r="Y1122" s="59"/>
      <c r="Z1122" s="59"/>
      <c r="AA1122" s="59"/>
      <c r="AB1122" s="59"/>
      <c r="AC1122" s="59"/>
      <c r="AD1122" s="59"/>
      <c r="AE1122" s="59"/>
      <c r="AF1122" s="59"/>
    </row>
    <row r="1123" spans="1:32" ht="15.75" customHeight="1">
      <c r="A1123" s="59"/>
      <c r="B1123" s="59"/>
      <c r="C1123" s="59"/>
      <c r="D1123" s="59"/>
      <c r="E1123" s="59"/>
      <c r="F1123" s="59"/>
      <c r="G1123" s="59"/>
      <c r="H1123" s="59"/>
      <c r="I1123" s="59"/>
      <c r="J1123" s="59"/>
      <c r="K1123" s="59"/>
      <c r="L1123" s="59"/>
      <c r="M1123" s="59"/>
      <c r="N1123" s="59"/>
      <c r="O1123" s="59"/>
      <c r="P1123" s="59"/>
      <c r="Q1123" s="59"/>
      <c r="R1123" s="59"/>
      <c r="S1123" s="59"/>
      <c r="T1123" s="59"/>
      <c r="U1123" s="59"/>
      <c r="V1123" s="59"/>
      <c r="W1123" s="59"/>
      <c r="X1123" s="59"/>
      <c r="Y1123" s="59"/>
      <c r="Z1123" s="59"/>
      <c r="AA1123" s="59"/>
      <c r="AB1123" s="59"/>
      <c r="AC1123" s="59"/>
      <c r="AD1123" s="59"/>
      <c r="AE1123" s="59"/>
      <c r="AF1123" s="59"/>
    </row>
    <row r="1124" spans="1:32" ht="15.75" customHeight="1">
      <c r="A1124" s="59"/>
      <c r="B1124" s="59"/>
      <c r="C1124" s="59"/>
      <c r="D1124" s="59"/>
      <c r="E1124" s="59"/>
      <c r="F1124" s="59"/>
      <c r="G1124" s="59"/>
      <c r="H1124" s="59"/>
      <c r="I1124" s="59"/>
      <c r="J1124" s="59"/>
      <c r="K1124" s="59"/>
      <c r="L1124" s="59"/>
      <c r="M1124" s="59"/>
      <c r="N1124" s="59"/>
      <c r="O1124" s="59"/>
      <c r="P1124" s="59"/>
      <c r="Q1124" s="59"/>
      <c r="R1124" s="59"/>
      <c r="S1124" s="59"/>
      <c r="T1124" s="59"/>
      <c r="U1124" s="59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  <c r="AF1124" s="59"/>
    </row>
    <row r="1125" spans="1:32" ht="15.75" customHeight="1">
      <c r="A1125" s="59"/>
      <c r="B1125" s="59"/>
      <c r="C1125" s="59"/>
      <c r="D1125" s="59"/>
      <c r="E1125" s="59"/>
      <c r="F1125" s="59"/>
      <c r="G1125" s="59"/>
      <c r="H1125" s="59"/>
      <c r="I1125" s="59"/>
      <c r="J1125" s="59"/>
      <c r="K1125" s="59"/>
      <c r="L1125" s="59"/>
      <c r="M1125" s="59"/>
      <c r="N1125" s="59"/>
      <c r="O1125" s="59"/>
      <c r="P1125" s="59"/>
      <c r="Q1125" s="59"/>
      <c r="R1125" s="59"/>
      <c r="S1125" s="59"/>
      <c r="T1125" s="59"/>
      <c r="U1125" s="59"/>
      <c r="V1125" s="59"/>
      <c r="W1125" s="59"/>
      <c r="X1125" s="59"/>
      <c r="Y1125" s="59"/>
      <c r="Z1125" s="59"/>
      <c r="AA1125" s="59"/>
      <c r="AB1125" s="59"/>
      <c r="AC1125" s="59"/>
      <c r="AD1125" s="59"/>
      <c r="AE1125" s="59"/>
      <c r="AF1125" s="59"/>
    </row>
    <row r="1126" spans="1:32" ht="15.75" customHeight="1">
      <c r="A1126" s="59"/>
      <c r="B1126" s="59"/>
      <c r="C1126" s="59"/>
      <c r="D1126" s="59"/>
      <c r="E1126" s="59"/>
      <c r="F1126" s="59"/>
      <c r="G1126" s="59"/>
      <c r="H1126" s="59"/>
      <c r="I1126" s="59"/>
      <c r="J1126" s="59"/>
      <c r="K1126" s="59"/>
      <c r="L1126" s="59"/>
      <c r="M1126" s="59"/>
      <c r="N1126" s="59"/>
      <c r="O1126" s="59"/>
      <c r="P1126" s="59"/>
      <c r="Q1126" s="59"/>
      <c r="R1126" s="59"/>
      <c r="S1126" s="59"/>
      <c r="T1126" s="59"/>
      <c r="U1126" s="59"/>
      <c r="V1126" s="59"/>
      <c r="W1126" s="59"/>
      <c r="X1126" s="59"/>
      <c r="Y1126" s="59"/>
      <c r="Z1126" s="59"/>
      <c r="AA1126" s="59"/>
      <c r="AB1126" s="59"/>
      <c r="AC1126" s="59"/>
      <c r="AD1126" s="59"/>
      <c r="AE1126" s="59"/>
      <c r="AF1126" s="59"/>
    </row>
    <row r="1127" spans="1:32" ht="15.75" customHeight="1">
      <c r="A1127" s="59"/>
      <c r="B1127" s="59"/>
      <c r="C1127" s="59"/>
      <c r="D1127" s="59"/>
      <c r="E1127" s="59"/>
      <c r="F1127" s="59"/>
      <c r="G1127" s="59"/>
      <c r="H1127" s="59"/>
      <c r="I1127" s="59"/>
      <c r="J1127" s="59"/>
      <c r="K1127" s="59"/>
      <c r="L1127" s="59"/>
      <c r="M1127" s="59"/>
      <c r="N1127" s="59"/>
      <c r="O1127" s="59"/>
      <c r="P1127" s="59"/>
      <c r="Q1127" s="59"/>
      <c r="R1127" s="59"/>
      <c r="S1127" s="59"/>
      <c r="T1127" s="59"/>
      <c r="U1127" s="59"/>
      <c r="V1127" s="59"/>
      <c r="W1127" s="59"/>
      <c r="X1127" s="59"/>
      <c r="Y1127" s="59"/>
      <c r="Z1127" s="59"/>
      <c r="AA1127" s="59"/>
      <c r="AB1127" s="59"/>
      <c r="AC1127" s="59"/>
      <c r="AD1127" s="59"/>
      <c r="AE1127" s="59"/>
      <c r="AF1127" s="59"/>
    </row>
    <row r="1128" spans="1:32" ht="15.75" customHeight="1">
      <c r="A1128" s="59"/>
      <c r="B1128" s="59"/>
      <c r="C1128" s="59"/>
      <c r="D1128" s="59"/>
      <c r="E1128" s="59"/>
      <c r="F1128" s="59"/>
      <c r="G1128" s="59"/>
      <c r="H1128" s="59"/>
      <c r="I1128" s="59"/>
      <c r="J1128" s="59"/>
      <c r="K1128" s="59"/>
      <c r="L1128" s="59"/>
      <c r="M1128" s="59"/>
      <c r="N1128" s="59"/>
      <c r="O1128" s="59"/>
      <c r="P1128" s="59"/>
      <c r="Q1128" s="59"/>
      <c r="R1128" s="59"/>
      <c r="S1128" s="59"/>
      <c r="T1128" s="59"/>
      <c r="U1128" s="59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  <c r="AF1128" s="59"/>
    </row>
    <row r="1129" spans="1:32" ht="15.75" customHeight="1">
      <c r="A1129" s="59"/>
      <c r="B1129" s="59"/>
      <c r="C1129" s="59"/>
      <c r="D1129" s="59"/>
      <c r="E1129" s="59"/>
      <c r="F1129" s="59"/>
      <c r="G1129" s="59"/>
      <c r="H1129" s="59"/>
      <c r="I1129" s="59"/>
      <c r="J1129" s="59"/>
      <c r="K1129" s="59"/>
      <c r="L1129" s="59"/>
      <c r="M1129" s="59"/>
      <c r="N1129" s="59"/>
      <c r="O1129" s="59"/>
      <c r="P1129" s="59"/>
      <c r="Q1129" s="59"/>
      <c r="R1129" s="59"/>
      <c r="S1129" s="59"/>
      <c r="T1129" s="59"/>
      <c r="U1129" s="59"/>
      <c r="V1129" s="59"/>
      <c r="W1129" s="59"/>
      <c r="X1129" s="59"/>
      <c r="Y1129" s="59"/>
      <c r="Z1129" s="59"/>
      <c r="AA1129" s="59"/>
      <c r="AB1129" s="59"/>
      <c r="AC1129" s="59"/>
      <c r="AD1129" s="59"/>
      <c r="AE1129" s="59"/>
      <c r="AF1129" s="59"/>
    </row>
    <row r="1130" spans="1:32" ht="15.75" customHeight="1">
      <c r="A1130" s="59"/>
      <c r="B1130" s="59"/>
      <c r="C1130" s="59"/>
      <c r="D1130" s="59"/>
      <c r="E1130" s="59"/>
      <c r="F1130" s="59"/>
      <c r="G1130" s="59"/>
      <c r="H1130" s="59"/>
      <c r="I1130" s="59"/>
      <c r="J1130" s="59"/>
      <c r="K1130" s="59"/>
      <c r="L1130" s="59"/>
      <c r="M1130" s="59"/>
      <c r="N1130" s="59"/>
      <c r="O1130" s="59"/>
      <c r="P1130" s="59"/>
      <c r="Q1130" s="59"/>
      <c r="R1130" s="59"/>
      <c r="S1130" s="59"/>
      <c r="T1130" s="59"/>
      <c r="U1130" s="59"/>
      <c r="V1130" s="59"/>
      <c r="W1130" s="59"/>
      <c r="X1130" s="59"/>
      <c r="Y1130" s="59"/>
      <c r="Z1130" s="59"/>
      <c r="AA1130" s="59"/>
      <c r="AB1130" s="59"/>
      <c r="AC1130" s="59"/>
      <c r="AD1130" s="59"/>
      <c r="AE1130" s="59"/>
      <c r="AF1130" s="59"/>
    </row>
    <row r="1131" spans="1:32" ht="15.75" customHeight="1">
      <c r="A1131" s="59"/>
      <c r="B1131" s="59"/>
      <c r="C1131" s="59"/>
      <c r="D1131" s="59"/>
      <c r="E1131" s="59"/>
      <c r="F1131" s="59"/>
      <c r="G1131" s="59"/>
      <c r="H1131" s="59"/>
      <c r="I1131" s="59"/>
      <c r="J1131" s="59"/>
      <c r="K1131" s="59"/>
      <c r="L1131" s="59"/>
      <c r="M1131" s="59"/>
      <c r="N1131" s="59"/>
      <c r="O1131" s="59"/>
      <c r="P1131" s="59"/>
      <c r="Q1131" s="59"/>
      <c r="R1131" s="59"/>
      <c r="S1131" s="59"/>
      <c r="T1131" s="59"/>
      <c r="U1131" s="59"/>
      <c r="V1131" s="59"/>
      <c r="W1131" s="59"/>
      <c r="X1131" s="59"/>
      <c r="Y1131" s="59"/>
      <c r="Z1131" s="59"/>
      <c r="AA1131" s="59"/>
      <c r="AB1131" s="59"/>
      <c r="AC1131" s="59"/>
      <c r="AD1131" s="59"/>
      <c r="AE1131" s="59"/>
      <c r="AF1131" s="59"/>
    </row>
    <row r="1132" spans="1:32" ht="15.75" customHeight="1">
      <c r="A1132" s="59"/>
      <c r="B1132" s="59"/>
      <c r="C1132" s="59"/>
      <c r="D1132" s="59"/>
      <c r="E1132" s="59"/>
      <c r="F1132" s="59"/>
      <c r="G1132" s="59"/>
      <c r="H1132" s="59"/>
      <c r="I1132" s="59"/>
      <c r="J1132" s="59"/>
      <c r="K1132" s="59"/>
      <c r="L1132" s="59"/>
      <c r="M1132" s="59"/>
      <c r="N1132" s="59"/>
      <c r="O1132" s="59"/>
      <c r="P1132" s="59"/>
      <c r="Q1132" s="59"/>
      <c r="R1132" s="59"/>
      <c r="S1132" s="59"/>
      <c r="T1132" s="59"/>
      <c r="U1132" s="59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  <c r="AF1132" s="59"/>
    </row>
    <row r="1133" spans="1:32" ht="15.75" customHeight="1">
      <c r="A1133" s="59"/>
      <c r="B1133" s="59"/>
      <c r="C1133" s="59"/>
      <c r="D1133" s="59"/>
      <c r="E1133" s="59"/>
      <c r="F1133" s="59"/>
      <c r="G1133" s="59"/>
      <c r="H1133" s="59"/>
      <c r="I1133" s="59"/>
      <c r="J1133" s="59"/>
      <c r="K1133" s="59"/>
      <c r="L1133" s="59"/>
      <c r="M1133" s="59"/>
      <c r="N1133" s="59"/>
      <c r="O1133" s="59"/>
      <c r="P1133" s="59"/>
      <c r="Q1133" s="59"/>
      <c r="R1133" s="59"/>
      <c r="S1133" s="59"/>
      <c r="T1133" s="59"/>
      <c r="U1133" s="59"/>
      <c r="V1133" s="59"/>
      <c r="W1133" s="59"/>
      <c r="X1133" s="59"/>
      <c r="Y1133" s="59"/>
      <c r="Z1133" s="59"/>
      <c r="AA1133" s="59"/>
      <c r="AB1133" s="59"/>
      <c r="AC1133" s="59"/>
      <c r="AD1133" s="59"/>
      <c r="AE1133" s="59"/>
      <c r="AF1133" s="59"/>
    </row>
    <row r="1134" spans="1:32" ht="15.75" customHeight="1">
      <c r="A1134" s="59"/>
      <c r="B1134" s="59"/>
      <c r="C1134" s="59"/>
      <c r="D1134" s="59"/>
      <c r="E1134" s="59"/>
      <c r="F1134" s="59"/>
      <c r="G1134" s="59"/>
      <c r="H1134" s="59"/>
      <c r="I1134" s="59"/>
      <c r="J1134" s="59"/>
      <c r="K1134" s="59"/>
      <c r="L1134" s="59"/>
      <c r="M1134" s="59"/>
      <c r="N1134" s="59"/>
      <c r="O1134" s="59"/>
      <c r="P1134" s="59"/>
      <c r="Q1134" s="59"/>
      <c r="R1134" s="59"/>
      <c r="S1134" s="59"/>
      <c r="T1134" s="59"/>
      <c r="U1134" s="59"/>
      <c r="V1134" s="59"/>
      <c r="W1134" s="59"/>
      <c r="X1134" s="59"/>
      <c r="Y1134" s="59"/>
      <c r="Z1134" s="59"/>
      <c r="AA1134" s="59"/>
      <c r="AB1134" s="59"/>
      <c r="AC1134" s="59"/>
      <c r="AD1134" s="59"/>
      <c r="AE1134" s="59"/>
      <c r="AF1134" s="59"/>
    </row>
    <row r="1135" spans="1:32" ht="15.75" customHeight="1">
      <c r="A1135" s="59"/>
      <c r="B1135" s="59"/>
      <c r="C1135" s="59"/>
      <c r="D1135" s="59"/>
      <c r="E1135" s="59"/>
      <c r="F1135" s="59"/>
      <c r="G1135" s="59"/>
      <c r="H1135" s="59"/>
      <c r="I1135" s="59"/>
      <c r="J1135" s="59"/>
      <c r="K1135" s="59"/>
      <c r="L1135" s="59"/>
      <c r="M1135" s="59"/>
      <c r="N1135" s="59"/>
      <c r="O1135" s="59"/>
      <c r="P1135" s="59"/>
      <c r="Q1135" s="59"/>
      <c r="R1135" s="59"/>
      <c r="S1135" s="59"/>
      <c r="T1135" s="59"/>
      <c r="U1135" s="59"/>
      <c r="V1135" s="59"/>
      <c r="W1135" s="59"/>
      <c r="X1135" s="59"/>
      <c r="Y1135" s="59"/>
      <c r="Z1135" s="59"/>
      <c r="AA1135" s="59"/>
      <c r="AB1135" s="59"/>
      <c r="AC1135" s="59"/>
      <c r="AD1135" s="59"/>
      <c r="AE1135" s="59"/>
      <c r="AF1135" s="59"/>
    </row>
    <row r="1136" spans="1:32" ht="15.75" customHeight="1">
      <c r="A1136" s="59"/>
      <c r="B1136" s="59"/>
      <c r="C1136" s="59"/>
      <c r="D1136" s="59"/>
      <c r="E1136" s="59"/>
      <c r="F1136" s="59"/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</row>
    <row r="1137" spans="1:32" ht="15.75" customHeight="1">
      <c r="A1137" s="59"/>
      <c r="B1137" s="59"/>
      <c r="C1137" s="59"/>
      <c r="D1137" s="59"/>
      <c r="E1137" s="59"/>
      <c r="F1137" s="59"/>
      <c r="G1137" s="59"/>
      <c r="H1137" s="59"/>
      <c r="I1137" s="59"/>
      <c r="J1137" s="59"/>
      <c r="K1137" s="59"/>
      <c r="L1137" s="59"/>
      <c r="M1137" s="59"/>
      <c r="N1137" s="59"/>
      <c r="O1137" s="59"/>
      <c r="P1137" s="59"/>
      <c r="Q1137" s="59"/>
      <c r="R1137" s="59"/>
      <c r="S1137" s="59"/>
      <c r="T1137" s="59"/>
      <c r="U1137" s="59"/>
      <c r="V1137" s="59"/>
      <c r="W1137" s="59"/>
      <c r="X1137" s="59"/>
      <c r="Y1137" s="59"/>
      <c r="Z1137" s="59"/>
      <c r="AA1137" s="59"/>
      <c r="AB1137" s="59"/>
      <c r="AC1137" s="59"/>
      <c r="AD1137" s="59"/>
      <c r="AE1137" s="59"/>
      <c r="AF1137" s="59"/>
    </row>
    <row r="1138" spans="1:32" ht="15.75" customHeight="1">
      <c r="A1138" s="59"/>
      <c r="B1138" s="59"/>
      <c r="C1138" s="59"/>
      <c r="D1138" s="59"/>
      <c r="E1138" s="59"/>
      <c r="F1138" s="59"/>
      <c r="G1138" s="59"/>
      <c r="H1138" s="59"/>
      <c r="I1138" s="59"/>
      <c r="J1138" s="59"/>
      <c r="K1138" s="59"/>
      <c r="L1138" s="59"/>
      <c r="M1138" s="59"/>
      <c r="N1138" s="59"/>
      <c r="O1138" s="59"/>
      <c r="P1138" s="59"/>
      <c r="Q1138" s="59"/>
      <c r="R1138" s="59"/>
      <c r="S1138" s="59"/>
      <c r="T1138" s="59"/>
      <c r="U1138" s="59"/>
      <c r="V1138" s="59"/>
      <c r="W1138" s="59"/>
      <c r="X1138" s="59"/>
      <c r="Y1138" s="59"/>
      <c r="Z1138" s="59"/>
      <c r="AA1138" s="59"/>
      <c r="AB1138" s="59"/>
      <c r="AC1138" s="59"/>
      <c r="AD1138" s="59"/>
      <c r="AE1138" s="59"/>
      <c r="AF1138" s="59"/>
    </row>
    <row r="1139" spans="1:32" ht="15.75" customHeight="1">
      <c r="A1139" s="59"/>
      <c r="B1139" s="59"/>
      <c r="C1139" s="59"/>
      <c r="D1139" s="59"/>
      <c r="E1139" s="59"/>
      <c r="F1139" s="59"/>
      <c r="G1139" s="59"/>
      <c r="H1139" s="59"/>
      <c r="I1139" s="59"/>
      <c r="J1139" s="59"/>
      <c r="K1139" s="59"/>
      <c r="L1139" s="59"/>
      <c r="M1139" s="59"/>
      <c r="N1139" s="59"/>
      <c r="O1139" s="59"/>
      <c r="P1139" s="59"/>
      <c r="Q1139" s="59"/>
      <c r="R1139" s="59"/>
      <c r="S1139" s="59"/>
      <c r="T1139" s="59"/>
      <c r="U1139" s="59"/>
      <c r="V1139" s="59"/>
      <c r="W1139" s="59"/>
      <c r="X1139" s="59"/>
      <c r="Y1139" s="59"/>
      <c r="Z1139" s="59"/>
      <c r="AA1139" s="59"/>
      <c r="AB1139" s="59"/>
      <c r="AC1139" s="59"/>
      <c r="AD1139" s="59"/>
      <c r="AE1139" s="59"/>
      <c r="AF1139" s="59"/>
    </row>
    <row r="1140" spans="1:32" ht="15.75" customHeight="1">
      <c r="A1140" s="59"/>
      <c r="B1140" s="59"/>
      <c r="C1140" s="59"/>
      <c r="D1140" s="59"/>
      <c r="E1140" s="59"/>
      <c r="F1140" s="59"/>
      <c r="G1140" s="59"/>
      <c r="H1140" s="59"/>
      <c r="I1140" s="59"/>
      <c r="J1140" s="59"/>
      <c r="K1140" s="59"/>
      <c r="L1140" s="59"/>
      <c r="M1140" s="59"/>
      <c r="N1140" s="59"/>
      <c r="O1140" s="59"/>
      <c r="P1140" s="59"/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</row>
    <row r="1141" spans="1:32" ht="15.75" customHeight="1">
      <c r="A1141" s="59"/>
      <c r="B1141" s="59"/>
      <c r="C1141" s="59"/>
      <c r="D1141" s="59"/>
      <c r="E1141" s="59"/>
      <c r="F1141" s="59"/>
      <c r="G1141" s="59"/>
      <c r="H1141" s="59"/>
      <c r="I1141" s="59"/>
      <c r="J1141" s="59"/>
      <c r="K1141" s="59"/>
      <c r="L1141" s="59"/>
      <c r="M1141" s="59"/>
      <c r="N1141" s="59"/>
      <c r="O1141" s="59"/>
      <c r="P1141" s="59"/>
      <c r="Q1141" s="59"/>
      <c r="R1141" s="59"/>
      <c r="S1141" s="59"/>
      <c r="T1141" s="59"/>
      <c r="U1141" s="59"/>
      <c r="V1141" s="59"/>
      <c r="W1141" s="59"/>
      <c r="X1141" s="59"/>
      <c r="Y1141" s="59"/>
      <c r="Z1141" s="59"/>
      <c r="AA1141" s="59"/>
      <c r="AB1141" s="59"/>
      <c r="AC1141" s="59"/>
      <c r="AD1141" s="59"/>
      <c r="AE1141" s="59"/>
      <c r="AF1141" s="59"/>
    </row>
    <row r="1142" spans="1:32" ht="15.75" customHeight="1">
      <c r="A1142" s="59"/>
      <c r="B1142" s="59"/>
      <c r="C1142" s="59"/>
      <c r="D1142" s="59"/>
      <c r="E1142" s="59"/>
      <c r="F1142" s="59"/>
      <c r="G1142" s="59"/>
      <c r="H1142" s="59"/>
      <c r="I1142" s="59"/>
      <c r="J1142" s="59"/>
      <c r="K1142" s="59"/>
      <c r="L1142" s="59"/>
      <c r="M1142" s="59"/>
      <c r="N1142" s="59"/>
      <c r="O1142" s="59"/>
      <c r="P1142" s="59"/>
      <c r="Q1142" s="59"/>
      <c r="R1142" s="59"/>
      <c r="S1142" s="59"/>
      <c r="T1142" s="59"/>
      <c r="U1142" s="59"/>
      <c r="V1142" s="59"/>
      <c r="W1142" s="59"/>
      <c r="X1142" s="59"/>
      <c r="Y1142" s="59"/>
      <c r="Z1142" s="59"/>
      <c r="AA1142" s="59"/>
      <c r="AB1142" s="59"/>
      <c r="AC1142" s="59"/>
      <c r="AD1142" s="59"/>
      <c r="AE1142" s="59"/>
      <c r="AF1142" s="59"/>
    </row>
    <row r="1143" spans="1:32" ht="15.75" customHeight="1">
      <c r="A1143" s="59"/>
      <c r="B1143" s="59"/>
      <c r="C1143" s="59"/>
      <c r="D1143" s="59"/>
      <c r="E1143" s="59"/>
      <c r="F1143" s="59"/>
      <c r="G1143" s="59"/>
      <c r="H1143" s="59"/>
      <c r="I1143" s="59"/>
      <c r="J1143" s="59"/>
      <c r="K1143" s="59"/>
      <c r="L1143" s="59"/>
      <c r="M1143" s="59"/>
      <c r="N1143" s="59"/>
      <c r="O1143" s="59"/>
      <c r="P1143" s="59"/>
      <c r="Q1143" s="59"/>
      <c r="R1143" s="59"/>
      <c r="S1143" s="59"/>
      <c r="T1143" s="59"/>
      <c r="U1143" s="59"/>
      <c r="V1143" s="59"/>
      <c r="W1143" s="59"/>
      <c r="X1143" s="59"/>
      <c r="Y1143" s="59"/>
      <c r="Z1143" s="59"/>
      <c r="AA1143" s="59"/>
      <c r="AB1143" s="59"/>
      <c r="AC1143" s="59"/>
      <c r="AD1143" s="59"/>
      <c r="AE1143" s="59"/>
      <c r="AF1143" s="59"/>
    </row>
    <row r="1144" spans="1:32" ht="15.75" customHeight="1">
      <c r="A1144" s="59"/>
      <c r="B1144" s="59"/>
      <c r="C1144" s="59"/>
      <c r="D1144" s="59"/>
      <c r="E1144" s="59"/>
      <c r="F1144" s="59"/>
      <c r="G1144" s="59"/>
      <c r="H1144" s="59"/>
      <c r="I1144" s="59"/>
      <c r="J1144" s="59"/>
      <c r="K1144" s="59"/>
      <c r="L1144" s="59"/>
      <c r="M1144" s="59"/>
      <c r="N1144" s="59"/>
      <c r="O1144" s="59"/>
      <c r="P1144" s="59"/>
      <c r="Q1144" s="59"/>
      <c r="R1144" s="59"/>
      <c r="S1144" s="59"/>
      <c r="T1144" s="59"/>
      <c r="U1144" s="59"/>
      <c r="V1144" s="59"/>
      <c r="W1144" s="59"/>
      <c r="X1144" s="59"/>
      <c r="Y1144" s="59"/>
      <c r="Z1144" s="59"/>
      <c r="AA1144" s="59"/>
      <c r="AB1144" s="59"/>
      <c r="AC1144" s="59"/>
      <c r="AD1144" s="59"/>
      <c r="AE1144" s="59"/>
      <c r="AF1144" s="59"/>
    </row>
    <row r="1145" spans="1:32" ht="15.75" customHeight="1">
      <c r="A1145" s="59"/>
      <c r="B1145" s="59"/>
      <c r="C1145" s="59"/>
      <c r="D1145" s="59"/>
      <c r="E1145" s="59"/>
      <c r="F1145" s="59"/>
      <c r="G1145" s="59"/>
      <c r="H1145" s="59"/>
      <c r="I1145" s="59"/>
      <c r="J1145" s="59"/>
      <c r="K1145" s="59"/>
      <c r="L1145" s="59"/>
      <c r="M1145" s="59"/>
      <c r="N1145" s="59"/>
      <c r="O1145" s="59"/>
      <c r="P1145" s="59"/>
      <c r="Q1145" s="59"/>
      <c r="R1145" s="59"/>
      <c r="S1145" s="59"/>
      <c r="T1145" s="59"/>
      <c r="U1145" s="59"/>
      <c r="V1145" s="59"/>
      <c r="W1145" s="59"/>
      <c r="X1145" s="59"/>
      <c r="Y1145" s="59"/>
      <c r="Z1145" s="59"/>
      <c r="AA1145" s="59"/>
      <c r="AB1145" s="59"/>
      <c r="AC1145" s="59"/>
      <c r="AD1145" s="59"/>
      <c r="AE1145" s="59"/>
      <c r="AF1145" s="59"/>
    </row>
    <row r="1146" spans="1:32" ht="15.75" customHeight="1">
      <c r="A1146" s="59"/>
      <c r="B1146" s="59"/>
      <c r="C1146" s="59"/>
      <c r="D1146" s="59"/>
      <c r="E1146" s="59"/>
      <c r="F1146" s="59"/>
      <c r="G1146" s="59"/>
      <c r="H1146" s="59"/>
      <c r="I1146" s="59"/>
      <c r="J1146" s="59"/>
      <c r="K1146" s="59"/>
      <c r="L1146" s="59"/>
      <c r="M1146" s="59"/>
      <c r="N1146" s="59"/>
      <c r="O1146" s="59"/>
      <c r="P1146" s="59"/>
      <c r="Q1146" s="59"/>
      <c r="R1146" s="59"/>
      <c r="S1146" s="59"/>
      <c r="T1146" s="59"/>
      <c r="U1146" s="59"/>
      <c r="V1146" s="59"/>
      <c r="W1146" s="59"/>
      <c r="X1146" s="59"/>
      <c r="Y1146" s="59"/>
      <c r="Z1146" s="59"/>
      <c r="AA1146" s="59"/>
      <c r="AB1146" s="59"/>
      <c r="AC1146" s="59"/>
      <c r="AD1146" s="59"/>
      <c r="AE1146" s="59"/>
      <c r="AF1146" s="59"/>
    </row>
    <row r="1147" spans="1:32" ht="15.75" customHeight="1">
      <c r="A1147" s="59"/>
      <c r="B1147" s="59"/>
      <c r="C1147" s="59"/>
      <c r="D1147" s="59"/>
      <c r="E1147" s="59"/>
      <c r="F1147" s="59"/>
      <c r="G1147" s="59"/>
      <c r="H1147" s="59"/>
      <c r="I1147" s="59"/>
      <c r="J1147" s="59"/>
      <c r="K1147" s="59"/>
      <c r="L1147" s="59"/>
      <c r="M1147" s="59"/>
      <c r="N1147" s="59"/>
      <c r="O1147" s="59"/>
      <c r="P1147" s="59"/>
      <c r="Q1147" s="59"/>
      <c r="R1147" s="59"/>
      <c r="S1147" s="59"/>
      <c r="T1147" s="59"/>
      <c r="U1147" s="59"/>
      <c r="V1147" s="59"/>
      <c r="W1147" s="59"/>
      <c r="X1147" s="59"/>
      <c r="Y1147" s="59"/>
      <c r="Z1147" s="59"/>
      <c r="AA1147" s="59"/>
      <c r="AB1147" s="59"/>
      <c r="AC1147" s="59"/>
      <c r="AD1147" s="59"/>
      <c r="AE1147" s="59"/>
      <c r="AF1147" s="59"/>
    </row>
    <row r="1148" spans="1:32" ht="15.75" customHeight="1">
      <c r="A1148" s="59"/>
      <c r="B1148" s="59"/>
      <c r="C1148" s="59"/>
      <c r="D1148" s="59"/>
      <c r="E1148" s="59"/>
      <c r="F1148" s="59"/>
      <c r="G1148" s="59"/>
      <c r="H1148" s="59"/>
      <c r="I1148" s="59"/>
      <c r="J1148" s="59"/>
      <c r="K1148" s="59"/>
      <c r="L1148" s="59"/>
      <c r="M1148" s="59"/>
      <c r="N1148" s="59"/>
      <c r="O1148" s="59"/>
      <c r="P1148" s="59"/>
      <c r="Q1148" s="59"/>
      <c r="R1148" s="59"/>
      <c r="S1148" s="59"/>
      <c r="T1148" s="59"/>
      <c r="U1148" s="59"/>
      <c r="V1148" s="59"/>
      <c r="W1148" s="59"/>
      <c r="X1148" s="59"/>
      <c r="Y1148" s="59"/>
      <c r="Z1148" s="59"/>
      <c r="AA1148" s="59"/>
      <c r="AB1148" s="59"/>
      <c r="AC1148" s="59"/>
      <c r="AD1148" s="59"/>
      <c r="AE1148" s="59"/>
      <c r="AF1148" s="59"/>
    </row>
    <row r="1149" spans="1:32" ht="15.75" customHeight="1">
      <c r="A1149" s="59"/>
      <c r="B1149" s="59"/>
      <c r="C1149" s="59"/>
      <c r="D1149" s="59"/>
      <c r="E1149" s="59"/>
      <c r="F1149" s="59"/>
      <c r="G1149" s="59"/>
      <c r="H1149" s="59"/>
      <c r="I1149" s="59"/>
      <c r="J1149" s="59"/>
      <c r="K1149" s="59"/>
      <c r="L1149" s="59"/>
      <c r="M1149" s="59"/>
      <c r="N1149" s="59"/>
      <c r="O1149" s="59"/>
      <c r="P1149" s="59"/>
      <c r="Q1149" s="59"/>
      <c r="R1149" s="59"/>
      <c r="S1149" s="59"/>
      <c r="T1149" s="59"/>
      <c r="U1149" s="59"/>
      <c r="V1149" s="59"/>
      <c r="W1149" s="59"/>
      <c r="X1149" s="59"/>
      <c r="Y1149" s="59"/>
      <c r="Z1149" s="59"/>
      <c r="AA1149" s="59"/>
      <c r="AB1149" s="59"/>
      <c r="AC1149" s="59"/>
      <c r="AD1149" s="59"/>
      <c r="AE1149" s="59"/>
      <c r="AF1149" s="59"/>
    </row>
    <row r="1150" spans="1:32" ht="15.75" customHeight="1">
      <c r="A1150" s="59"/>
      <c r="B1150" s="59"/>
      <c r="C1150" s="59"/>
      <c r="D1150" s="59"/>
      <c r="E1150" s="59"/>
      <c r="F1150" s="59"/>
      <c r="G1150" s="59"/>
      <c r="H1150" s="59"/>
      <c r="I1150" s="59"/>
      <c r="J1150" s="59"/>
      <c r="K1150" s="59"/>
      <c r="L1150" s="59"/>
      <c r="M1150" s="59"/>
      <c r="N1150" s="59"/>
      <c r="O1150" s="59"/>
      <c r="P1150" s="59"/>
      <c r="Q1150" s="59"/>
      <c r="R1150" s="59"/>
      <c r="S1150" s="59"/>
      <c r="T1150" s="59"/>
      <c r="U1150" s="59"/>
      <c r="V1150" s="59"/>
      <c r="W1150" s="59"/>
      <c r="X1150" s="59"/>
      <c r="Y1150" s="59"/>
      <c r="Z1150" s="59"/>
      <c r="AA1150" s="59"/>
      <c r="AB1150" s="59"/>
      <c r="AC1150" s="59"/>
      <c r="AD1150" s="59"/>
      <c r="AE1150" s="59"/>
      <c r="AF1150" s="59"/>
    </row>
    <row r="1151" spans="1:32" ht="15.75" customHeight="1">
      <c r="A1151" s="59"/>
      <c r="B1151" s="59"/>
      <c r="C1151" s="59"/>
      <c r="D1151" s="59"/>
      <c r="E1151" s="59"/>
      <c r="F1151" s="59"/>
      <c r="G1151" s="59"/>
      <c r="H1151" s="59"/>
      <c r="I1151" s="59"/>
      <c r="J1151" s="59"/>
      <c r="K1151" s="59"/>
      <c r="L1151" s="59"/>
      <c r="M1151" s="59"/>
      <c r="N1151" s="59"/>
      <c r="O1151" s="59"/>
      <c r="P1151" s="59"/>
      <c r="Q1151" s="59"/>
      <c r="R1151" s="59"/>
      <c r="S1151" s="59"/>
      <c r="T1151" s="59"/>
      <c r="U1151" s="59"/>
      <c r="V1151" s="59"/>
      <c r="W1151" s="59"/>
      <c r="X1151" s="59"/>
      <c r="Y1151" s="59"/>
      <c r="Z1151" s="59"/>
      <c r="AA1151" s="59"/>
      <c r="AB1151" s="59"/>
      <c r="AC1151" s="59"/>
      <c r="AD1151" s="59"/>
      <c r="AE1151" s="59"/>
      <c r="AF1151" s="59"/>
    </row>
    <row r="1152" spans="1:32" ht="15.75" customHeight="1">
      <c r="A1152" s="59"/>
      <c r="B1152" s="59"/>
      <c r="C1152" s="59"/>
      <c r="D1152" s="59"/>
      <c r="E1152" s="59"/>
      <c r="F1152" s="59"/>
      <c r="G1152" s="59"/>
      <c r="H1152" s="59"/>
      <c r="I1152" s="59"/>
      <c r="J1152" s="59"/>
      <c r="K1152" s="59"/>
      <c r="L1152" s="59"/>
      <c r="M1152" s="59"/>
      <c r="N1152" s="59"/>
      <c r="O1152" s="59"/>
      <c r="P1152" s="59"/>
      <c r="Q1152" s="59"/>
      <c r="R1152" s="59"/>
      <c r="S1152" s="59"/>
      <c r="T1152" s="59"/>
      <c r="U1152" s="59"/>
      <c r="V1152" s="59"/>
      <c r="W1152" s="59"/>
      <c r="X1152" s="59"/>
      <c r="Y1152" s="59"/>
      <c r="Z1152" s="59"/>
      <c r="AA1152" s="59"/>
      <c r="AB1152" s="59"/>
      <c r="AC1152" s="59"/>
      <c r="AD1152" s="59"/>
      <c r="AE1152" s="59"/>
      <c r="AF1152" s="59"/>
    </row>
    <row r="1153" spans="1:32" ht="15.75" customHeight="1">
      <c r="A1153" s="59"/>
      <c r="B1153" s="59"/>
      <c r="C1153" s="59"/>
      <c r="D1153" s="59"/>
      <c r="E1153" s="59"/>
      <c r="F1153" s="59"/>
      <c r="G1153" s="59"/>
      <c r="H1153" s="59"/>
      <c r="I1153" s="59"/>
      <c r="J1153" s="59"/>
      <c r="K1153" s="59"/>
      <c r="L1153" s="59"/>
      <c r="M1153" s="59"/>
      <c r="N1153" s="59"/>
      <c r="O1153" s="59"/>
      <c r="P1153" s="59"/>
      <c r="Q1153" s="59"/>
      <c r="R1153" s="59"/>
      <c r="S1153" s="59"/>
      <c r="T1153" s="59"/>
      <c r="U1153" s="59"/>
      <c r="V1153" s="59"/>
      <c r="W1153" s="59"/>
      <c r="X1153" s="59"/>
      <c r="Y1153" s="59"/>
      <c r="Z1153" s="59"/>
      <c r="AA1153" s="59"/>
      <c r="AB1153" s="59"/>
      <c r="AC1153" s="59"/>
      <c r="AD1153" s="59"/>
      <c r="AE1153" s="59"/>
      <c r="AF1153" s="59"/>
    </row>
    <row r="1154" spans="1:32" ht="15.75" customHeight="1">
      <c r="A1154" s="59"/>
      <c r="B1154" s="59"/>
      <c r="C1154" s="59"/>
      <c r="D1154" s="59"/>
      <c r="E1154" s="59"/>
      <c r="F1154" s="59"/>
      <c r="G1154" s="59"/>
      <c r="H1154" s="59"/>
      <c r="I1154" s="59"/>
      <c r="J1154" s="59"/>
      <c r="K1154" s="59"/>
      <c r="L1154" s="59"/>
      <c r="M1154" s="59"/>
      <c r="N1154" s="59"/>
      <c r="O1154" s="59"/>
      <c r="P1154" s="59"/>
      <c r="Q1154" s="59"/>
      <c r="R1154" s="59"/>
      <c r="S1154" s="59"/>
      <c r="T1154" s="59"/>
      <c r="U1154" s="59"/>
      <c r="V1154" s="59"/>
      <c r="W1154" s="59"/>
      <c r="X1154" s="59"/>
      <c r="Y1154" s="59"/>
      <c r="Z1154" s="59"/>
      <c r="AA1154" s="59"/>
      <c r="AB1154" s="59"/>
      <c r="AC1154" s="59"/>
      <c r="AD1154" s="59"/>
      <c r="AE1154" s="59"/>
      <c r="AF1154" s="59"/>
    </row>
    <row r="1155" spans="1:32" ht="15.75" customHeight="1">
      <c r="A1155" s="59"/>
      <c r="B1155" s="59"/>
      <c r="C1155" s="59"/>
      <c r="D1155" s="59"/>
      <c r="E1155" s="59"/>
      <c r="F1155" s="59"/>
      <c r="G1155" s="59"/>
      <c r="H1155" s="59"/>
      <c r="I1155" s="59"/>
      <c r="J1155" s="59"/>
      <c r="K1155" s="59"/>
      <c r="L1155" s="59"/>
      <c r="M1155" s="59"/>
      <c r="N1155" s="59"/>
      <c r="O1155" s="59"/>
      <c r="P1155" s="59"/>
      <c r="Q1155" s="59"/>
      <c r="R1155" s="59"/>
      <c r="S1155" s="59"/>
      <c r="T1155" s="59"/>
      <c r="U1155" s="59"/>
      <c r="V1155" s="59"/>
      <c r="W1155" s="59"/>
      <c r="X1155" s="59"/>
      <c r="Y1155" s="59"/>
      <c r="Z1155" s="59"/>
      <c r="AA1155" s="59"/>
      <c r="AB1155" s="59"/>
      <c r="AC1155" s="59"/>
      <c r="AD1155" s="59"/>
      <c r="AE1155" s="59"/>
      <c r="AF1155" s="59"/>
    </row>
    <row r="1156" spans="1:32" ht="15.75" customHeight="1">
      <c r="A1156" s="59"/>
      <c r="B1156" s="59"/>
      <c r="C1156" s="59"/>
      <c r="D1156" s="59"/>
      <c r="E1156" s="59"/>
      <c r="F1156" s="59"/>
      <c r="G1156" s="59"/>
      <c r="H1156" s="59"/>
      <c r="I1156" s="59"/>
      <c r="J1156" s="59"/>
      <c r="K1156" s="59"/>
      <c r="L1156" s="59"/>
      <c r="M1156" s="59"/>
      <c r="N1156" s="59"/>
      <c r="O1156" s="59"/>
      <c r="P1156" s="59"/>
      <c r="Q1156" s="59"/>
      <c r="R1156" s="59"/>
      <c r="S1156" s="59"/>
      <c r="T1156" s="59"/>
      <c r="U1156" s="59"/>
      <c r="V1156" s="59"/>
      <c r="W1156" s="59"/>
      <c r="X1156" s="59"/>
      <c r="Y1156" s="59"/>
      <c r="Z1156" s="59"/>
      <c r="AA1156" s="59"/>
      <c r="AB1156" s="59"/>
      <c r="AC1156" s="59"/>
      <c r="AD1156" s="59"/>
      <c r="AE1156" s="59"/>
      <c r="AF1156" s="59"/>
    </row>
    <row r="1157" spans="1:32" ht="15.75" customHeight="1">
      <c r="A1157" s="59"/>
      <c r="B1157" s="59"/>
      <c r="C1157" s="59"/>
      <c r="D1157" s="59"/>
      <c r="E1157" s="59"/>
      <c r="F1157" s="59"/>
      <c r="G1157" s="59"/>
      <c r="H1157" s="59"/>
      <c r="I1157" s="59"/>
      <c r="J1157" s="59"/>
      <c r="K1157" s="59"/>
      <c r="L1157" s="59"/>
      <c r="M1157" s="59"/>
      <c r="N1157" s="59"/>
      <c r="O1157" s="59"/>
      <c r="P1157" s="59"/>
      <c r="Q1157" s="59"/>
      <c r="R1157" s="59"/>
      <c r="S1157" s="59"/>
      <c r="T1157" s="59"/>
      <c r="U1157" s="59"/>
      <c r="V1157" s="59"/>
      <c r="W1157" s="59"/>
      <c r="X1157" s="59"/>
      <c r="Y1157" s="59"/>
      <c r="Z1157" s="59"/>
      <c r="AA1157" s="59"/>
      <c r="AB1157" s="59"/>
      <c r="AC1157" s="59"/>
      <c r="AD1157" s="59"/>
      <c r="AE1157" s="59"/>
      <c r="AF1157" s="59"/>
    </row>
    <row r="1158" spans="1:32" ht="15.75" customHeight="1">
      <c r="A1158" s="59"/>
      <c r="B1158" s="59"/>
      <c r="C1158" s="59"/>
      <c r="D1158" s="59"/>
      <c r="E1158" s="59"/>
      <c r="F1158" s="59"/>
      <c r="G1158" s="59"/>
      <c r="H1158" s="59"/>
      <c r="I1158" s="59"/>
      <c r="J1158" s="59"/>
      <c r="K1158" s="59"/>
      <c r="L1158" s="59"/>
      <c r="M1158" s="59"/>
      <c r="N1158" s="59"/>
      <c r="O1158" s="59"/>
      <c r="P1158" s="59"/>
      <c r="Q1158" s="59"/>
      <c r="R1158" s="59"/>
      <c r="S1158" s="59"/>
      <c r="T1158" s="59"/>
      <c r="U1158" s="59"/>
      <c r="V1158" s="59"/>
      <c r="W1158" s="59"/>
      <c r="X1158" s="59"/>
      <c r="Y1158" s="59"/>
      <c r="Z1158" s="59"/>
      <c r="AA1158" s="59"/>
      <c r="AB1158" s="59"/>
      <c r="AC1158" s="59"/>
      <c r="AD1158" s="59"/>
      <c r="AE1158" s="59"/>
      <c r="AF1158" s="59"/>
    </row>
    <row r="1159" spans="1:32" ht="15.75" customHeight="1">
      <c r="A1159" s="59"/>
      <c r="B1159" s="59"/>
      <c r="C1159" s="59"/>
      <c r="D1159" s="59"/>
      <c r="E1159" s="59"/>
      <c r="F1159" s="59"/>
      <c r="G1159" s="59"/>
      <c r="H1159" s="59"/>
      <c r="I1159" s="59"/>
      <c r="J1159" s="59"/>
      <c r="K1159" s="59"/>
      <c r="L1159" s="59"/>
      <c r="M1159" s="59"/>
      <c r="N1159" s="59"/>
      <c r="O1159" s="59"/>
      <c r="P1159" s="59"/>
      <c r="Q1159" s="59"/>
      <c r="R1159" s="59"/>
      <c r="S1159" s="59"/>
      <c r="T1159" s="59"/>
      <c r="U1159" s="59"/>
      <c r="V1159" s="59"/>
      <c r="W1159" s="59"/>
      <c r="X1159" s="59"/>
      <c r="Y1159" s="59"/>
      <c r="Z1159" s="59"/>
      <c r="AA1159" s="59"/>
      <c r="AB1159" s="59"/>
      <c r="AC1159" s="59"/>
      <c r="AD1159" s="59"/>
      <c r="AE1159" s="59"/>
      <c r="AF1159" s="59"/>
    </row>
    <row r="1160" spans="1:32" ht="15.75" customHeight="1">
      <c r="A1160" s="59"/>
      <c r="B1160" s="59"/>
      <c r="C1160" s="59"/>
      <c r="D1160" s="59"/>
      <c r="E1160" s="59"/>
      <c r="F1160" s="59"/>
      <c r="G1160" s="59"/>
      <c r="H1160" s="59"/>
      <c r="I1160" s="59"/>
      <c r="J1160" s="59"/>
      <c r="K1160" s="59"/>
      <c r="L1160" s="59"/>
      <c r="M1160" s="59"/>
      <c r="N1160" s="59"/>
      <c r="O1160" s="59"/>
      <c r="P1160" s="59"/>
      <c r="Q1160" s="59"/>
      <c r="R1160" s="59"/>
      <c r="S1160" s="59"/>
      <c r="T1160" s="59"/>
      <c r="U1160" s="59"/>
      <c r="V1160" s="59"/>
      <c r="W1160" s="59"/>
      <c r="X1160" s="59"/>
      <c r="Y1160" s="59"/>
      <c r="Z1160" s="59"/>
      <c r="AA1160" s="59"/>
      <c r="AB1160" s="59"/>
      <c r="AC1160" s="59"/>
      <c r="AD1160" s="59"/>
      <c r="AE1160" s="59"/>
      <c r="AF1160" s="59"/>
    </row>
    <row r="1161" spans="1:32" ht="15.75" customHeight="1">
      <c r="A1161" s="59"/>
      <c r="B1161" s="59"/>
      <c r="C1161" s="59"/>
      <c r="D1161" s="59"/>
      <c r="E1161" s="59"/>
      <c r="F1161" s="59"/>
      <c r="G1161" s="59"/>
      <c r="H1161" s="59"/>
      <c r="I1161" s="59"/>
      <c r="J1161" s="59"/>
      <c r="K1161" s="59"/>
      <c r="L1161" s="59"/>
      <c r="M1161" s="59"/>
      <c r="N1161" s="59"/>
      <c r="O1161" s="59"/>
      <c r="P1161" s="59"/>
      <c r="Q1161" s="59"/>
      <c r="R1161" s="59"/>
      <c r="S1161" s="59"/>
      <c r="T1161" s="59"/>
      <c r="U1161" s="59"/>
      <c r="V1161" s="59"/>
      <c r="W1161" s="59"/>
      <c r="X1161" s="59"/>
      <c r="Y1161" s="59"/>
      <c r="Z1161" s="59"/>
      <c r="AA1161" s="59"/>
      <c r="AB1161" s="59"/>
      <c r="AC1161" s="59"/>
      <c r="AD1161" s="59"/>
      <c r="AE1161" s="59"/>
      <c r="AF1161" s="59"/>
    </row>
    <row r="1162" spans="1:32" ht="15.75" customHeight="1">
      <c r="A1162" s="59"/>
      <c r="B1162" s="59"/>
      <c r="C1162" s="59"/>
      <c r="D1162" s="59"/>
      <c r="E1162" s="59"/>
      <c r="F1162" s="59"/>
      <c r="G1162" s="59"/>
      <c r="H1162" s="59"/>
      <c r="I1162" s="59"/>
      <c r="J1162" s="59"/>
      <c r="K1162" s="59"/>
      <c r="L1162" s="59"/>
      <c r="M1162" s="59"/>
      <c r="N1162" s="59"/>
      <c r="O1162" s="59"/>
      <c r="P1162" s="59"/>
      <c r="Q1162" s="59"/>
      <c r="R1162" s="59"/>
      <c r="S1162" s="59"/>
      <c r="T1162" s="59"/>
      <c r="U1162" s="59"/>
      <c r="V1162" s="59"/>
      <c r="W1162" s="59"/>
      <c r="X1162" s="59"/>
      <c r="Y1162" s="59"/>
      <c r="Z1162" s="59"/>
      <c r="AA1162" s="59"/>
      <c r="AB1162" s="59"/>
      <c r="AC1162" s="59"/>
      <c r="AD1162" s="59"/>
      <c r="AE1162" s="59"/>
      <c r="AF1162" s="59"/>
    </row>
    <row r="1163" spans="1:32" ht="15.75" customHeight="1">
      <c r="A1163" s="59"/>
      <c r="B1163" s="59"/>
      <c r="C1163" s="59"/>
      <c r="D1163" s="59"/>
      <c r="E1163" s="59"/>
      <c r="F1163" s="59"/>
      <c r="G1163" s="59"/>
      <c r="H1163" s="59"/>
      <c r="I1163" s="59"/>
      <c r="J1163" s="59"/>
      <c r="K1163" s="59"/>
      <c r="L1163" s="59"/>
      <c r="M1163" s="59"/>
      <c r="N1163" s="59"/>
      <c r="O1163" s="59"/>
      <c r="P1163" s="59"/>
      <c r="Q1163" s="59"/>
      <c r="R1163" s="59"/>
      <c r="S1163" s="59"/>
      <c r="T1163" s="59"/>
      <c r="U1163" s="59"/>
      <c r="V1163" s="59"/>
      <c r="W1163" s="59"/>
      <c r="X1163" s="59"/>
      <c r="Y1163" s="59"/>
      <c r="Z1163" s="59"/>
      <c r="AA1163" s="59"/>
      <c r="AB1163" s="59"/>
      <c r="AC1163" s="59"/>
      <c r="AD1163" s="59"/>
      <c r="AE1163" s="59"/>
      <c r="AF1163" s="59"/>
    </row>
    <row r="1164" spans="1:32" ht="15.75" customHeight="1">
      <c r="A1164" s="59"/>
      <c r="B1164" s="59"/>
      <c r="C1164" s="59"/>
      <c r="D1164" s="59"/>
      <c r="E1164" s="59"/>
      <c r="F1164" s="59"/>
      <c r="G1164" s="59"/>
      <c r="H1164" s="59"/>
      <c r="I1164" s="59"/>
      <c r="J1164" s="59"/>
      <c r="K1164" s="59"/>
      <c r="L1164" s="59"/>
      <c r="M1164" s="59"/>
      <c r="N1164" s="59"/>
      <c r="O1164" s="59"/>
      <c r="P1164" s="59"/>
      <c r="Q1164" s="59"/>
      <c r="R1164" s="59"/>
      <c r="S1164" s="59"/>
      <c r="T1164" s="59"/>
      <c r="U1164" s="59"/>
      <c r="V1164" s="59"/>
      <c r="W1164" s="59"/>
      <c r="X1164" s="59"/>
      <c r="Y1164" s="59"/>
      <c r="Z1164" s="59"/>
      <c r="AA1164" s="59"/>
      <c r="AB1164" s="59"/>
      <c r="AC1164" s="59"/>
      <c r="AD1164" s="59"/>
      <c r="AE1164" s="59"/>
      <c r="AF1164" s="59"/>
    </row>
    <row r="1165" spans="1:32" ht="15.75" customHeight="1">
      <c r="A1165" s="59"/>
      <c r="B1165" s="59"/>
      <c r="C1165" s="59"/>
      <c r="D1165" s="59"/>
      <c r="E1165" s="59"/>
      <c r="F1165" s="59"/>
      <c r="G1165" s="59"/>
      <c r="H1165" s="59"/>
      <c r="I1165" s="59"/>
      <c r="J1165" s="59"/>
      <c r="K1165" s="59"/>
      <c r="L1165" s="59"/>
      <c r="M1165" s="59"/>
      <c r="N1165" s="59"/>
      <c r="O1165" s="59"/>
      <c r="P1165" s="59"/>
      <c r="Q1165" s="59"/>
      <c r="R1165" s="59"/>
      <c r="S1165" s="59"/>
      <c r="T1165" s="59"/>
      <c r="U1165" s="59"/>
      <c r="V1165" s="59"/>
      <c r="W1165" s="59"/>
      <c r="X1165" s="59"/>
      <c r="Y1165" s="59"/>
      <c r="Z1165" s="59"/>
      <c r="AA1165" s="59"/>
      <c r="AB1165" s="59"/>
      <c r="AC1165" s="59"/>
      <c r="AD1165" s="59"/>
      <c r="AE1165" s="59"/>
      <c r="AF1165" s="59"/>
    </row>
    <row r="1166" spans="1:32" ht="15.75" customHeight="1">
      <c r="A1166" s="59"/>
      <c r="B1166" s="59"/>
      <c r="C1166" s="59"/>
      <c r="D1166" s="59"/>
      <c r="E1166" s="59"/>
      <c r="F1166" s="59"/>
      <c r="G1166" s="59"/>
      <c r="H1166" s="59"/>
      <c r="I1166" s="59"/>
      <c r="J1166" s="59"/>
      <c r="K1166" s="59"/>
      <c r="L1166" s="59"/>
      <c r="M1166" s="59"/>
      <c r="N1166" s="59"/>
      <c r="O1166" s="59"/>
      <c r="P1166" s="59"/>
      <c r="Q1166" s="59"/>
      <c r="R1166" s="59"/>
      <c r="S1166" s="59"/>
      <c r="T1166" s="59"/>
      <c r="U1166" s="59"/>
      <c r="V1166" s="59"/>
      <c r="W1166" s="59"/>
      <c r="X1166" s="59"/>
      <c r="Y1166" s="59"/>
      <c r="Z1166" s="59"/>
      <c r="AA1166" s="59"/>
      <c r="AB1166" s="59"/>
      <c r="AC1166" s="59"/>
      <c r="AD1166" s="59"/>
      <c r="AE1166" s="59"/>
      <c r="AF1166" s="59"/>
    </row>
    <row r="1167" spans="1:32" ht="15.75" customHeight="1">
      <c r="A1167" s="59"/>
      <c r="B1167" s="59"/>
      <c r="C1167" s="59"/>
      <c r="D1167" s="59"/>
      <c r="E1167" s="59"/>
      <c r="F1167" s="59"/>
      <c r="G1167" s="59"/>
      <c r="H1167" s="59"/>
      <c r="I1167" s="59"/>
      <c r="J1167" s="59"/>
      <c r="K1167" s="59"/>
      <c r="L1167" s="59"/>
      <c r="M1167" s="59"/>
      <c r="N1167" s="59"/>
      <c r="O1167" s="59"/>
      <c r="P1167" s="59"/>
      <c r="Q1167" s="59"/>
      <c r="R1167" s="59"/>
      <c r="S1167" s="59"/>
      <c r="T1167" s="59"/>
      <c r="U1167" s="59"/>
      <c r="V1167" s="59"/>
      <c r="W1167" s="59"/>
      <c r="X1167" s="59"/>
      <c r="Y1167" s="59"/>
      <c r="Z1167" s="59"/>
      <c r="AA1167" s="59"/>
      <c r="AB1167" s="59"/>
      <c r="AC1167" s="59"/>
      <c r="AD1167" s="59"/>
      <c r="AE1167" s="59"/>
      <c r="AF1167" s="59"/>
    </row>
    <row r="1168" spans="1:32" ht="15.75" customHeight="1">
      <c r="A1168" s="59"/>
      <c r="B1168" s="59"/>
      <c r="C1168" s="59"/>
      <c r="D1168" s="59"/>
      <c r="E1168" s="59"/>
      <c r="F1168" s="59"/>
      <c r="G1168" s="59"/>
      <c r="H1168" s="59"/>
      <c r="I1168" s="59"/>
      <c r="J1168" s="59"/>
      <c r="K1168" s="59"/>
      <c r="L1168" s="59"/>
      <c r="M1168" s="59"/>
      <c r="N1168" s="59"/>
      <c r="O1168" s="59"/>
      <c r="P1168" s="59"/>
      <c r="Q1168" s="59"/>
      <c r="R1168" s="59"/>
      <c r="S1168" s="59"/>
      <c r="T1168" s="59"/>
      <c r="U1168" s="59"/>
      <c r="V1168" s="59"/>
      <c r="W1168" s="59"/>
      <c r="X1168" s="59"/>
      <c r="Y1168" s="59"/>
      <c r="Z1168" s="59"/>
      <c r="AA1168" s="59"/>
      <c r="AB1168" s="59"/>
      <c r="AC1168" s="59"/>
      <c r="AD1168" s="59"/>
      <c r="AE1168" s="59"/>
      <c r="AF1168" s="59"/>
    </row>
    <row r="1169" spans="1:32" ht="15.75" customHeight="1">
      <c r="A1169" s="59"/>
      <c r="B1169" s="59"/>
      <c r="C1169" s="59"/>
      <c r="D1169" s="59"/>
      <c r="E1169" s="59"/>
      <c r="F1169" s="59"/>
      <c r="G1169" s="59"/>
      <c r="H1169" s="59"/>
      <c r="I1169" s="59"/>
      <c r="J1169" s="59"/>
      <c r="K1169" s="59"/>
      <c r="L1169" s="59"/>
      <c r="M1169" s="59"/>
      <c r="N1169" s="59"/>
      <c r="O1169" s="59"/>
      <c r="P1169" s="59"/>
      <c r="Q1169" s="59"/>
      <c r="R1169" s="59"/>
      <c r="S1169" s="59"/>
      <c r="T1169" s="59"/>
      <c r="U1169" s="59"/>
      <c r="V1169" s="59"/>
      <c r="W1169" s="59"/>
      <c r="X1169" s="59"/>
      <c r="Y1169" s="59"/>
      <c r="Z1169" s="59"/>
      <c r="AA1169" s="59"/>
      <c r="AB1169" s="59"/>
      <c r="AC1169" s="59"/>
      <c r="AD1169" s="59"/>
      <c r="AE1169" s="59"/>
      <c r="AF1169" s="59"/>
    </row>
    <row r="1170" spans="1:32" ht="15.75" customHeight="1">
      <c r="A1170" s="59"/>
      <c r="B1170" s="59"/>
      <c r="C1170" s="59"/>
      <c r="D1170" s="59"/>
      <c r="E1170" s="59"/>
      <c r="F1170" s="59"/>
      <c r="G1170" s="59"/>
      <c r="H1170" s="59"/>
      <c r="I1170" s="59"/>
      <c r="J1170" s="59"/>
      <c r="K1170" s="59"/>
      <c r="L1170" s="59"/>
      <c r="M1170" s="59"/>
      <c r="N1170" s="59"/>
      <c r="O1170" s="59"/>
      <c r="P1170" s="59"/>
      <c r="Q1170" s="59"/>
      <c r="R1170" s="59"/>
      <c r="S1170" s="59"/>
      <c r="T1170" s="59"/>
      <c r="U1170" s="59"/>
      <c r="V1170" s="59"/>
      <c r="W1170" s="59"/>
      <c r="X1170" s="59"/>
      <c r="Y1170" s="59"/>
      <c r="Z1170" s="59"/>
      <c r="AA1170" s="59"/>
      <c r="AB1170" s="59"/>
      <c r="AC1170" s="59"/>
      <c r="AD1170" s="59"/>
      <c r="AE1170" s="59"/>
      <c r="AF1170" s="59"/>
    </row>
    <row r="1171" spans="1:32" ht="15.75" customHeight="1">
      <c r="A1171" s="59"/>
      <c r="B1171" s="59"/>
      <c r="C1171" s="59"/>
      <c r="D1171" s="59"/>
      <c r="E1171" s="59"/>
      <c r="F1171" s="59"/>
      <c r="G1171" s="59"/>
      <c r="H1171" s="59"/>
      <c r="I1171" s="59"/>
      <c r="J1171" s="59"/>
      <c r="K1171" s="59"/>
      <c r="L1171" s="59"/>
      <c r="M1171" s="59"/>
      <c r="N1171" s="59"/>
      <c r="O1171" s="59"/>
      <c r="P1171" s="59"/>
      <c r="Q1171" s="59"/>
      <c r="R1171" s="59"/>
      <c r="S1171" s="59"/>
      <c r="T1171" s="59"/>
      <c r="U1171" s="59"/>
      <c r="V1171" s="59"/>
      <c r="W1171" s="59"/>
      <c r="X1171" s="59"/>
      <c r="Y1171" s="59"/>
      <c r="Z1171" s="59"/>
      <c r="AA1171" s="59"/>
      <c r="AB1171" s="59"/>
      <c r="AC1171" s="59"/>
      <c r="AD1171" s="59"/>
      <c r="AE1171" s="59"/>
      <c r="AF1171" s="59"/>
    </row>
    <row r="1172" spans="1:32" ht="15.75" customHeight="1">
      <c r="A1172" s="59"/>
      <c r="B1172" s="59"/>
      <c r="C1172" s="59"/>
      <c r="D1172" s="59"/>
      <c r="E1172" s="59"/>
      <c r="F1172" s="59"/>
      <c r="G1172" s="59"/>
      <c r="H1172" s="59"/>
      <c r="I1172" s="59"/>
      <c r="J1172" s="59"/>
      <c r="K1172" s="59"/>
      <c r="L1172" s="59"/>
      <c r="M1172" s="59"/>
      <c r="N1172" s="59"/>
      <c r="O1172" s="59"/>
      <c r="P1172" s="59"/>
      <c r="Q1172" s="59"/>
      <c r="R1172" s="59"/>
      <c r="S1172" s="59"/>
      <c r="T1172" s="59"/>
      <c r="U1172" s="59"/>
      <c r="V1172" s="59"/>
      <c r="W1172" s="59"/>
      <c r="X1172" s="59"/>
      <c r="Y1172" s="59"/>
      <c r="Z1172" s="59"/>
      <c r="AA1172" s="59"/>
      <c r="AB1172" s="59"/>
      <c r="AC1172" s="59"/>
      <c r="AD1172" s="59"/>
      <c r="AE1172" s="59"/>
      <c r="AF1172" s="59"/>
    </row>
    <row r="1173" spans="1:32" ht="15.75" customHeight="1">
      <c r="A1173" s="59"/>
      <c r="B1173" s="59"/>
      <c r="C1173" s="59"/>
      <c r="D1173" s="59"/>
      <c r="E1173" s="59"/>
      <c r="F1173" s="59"/>
      <c r="G1173" s="59"/>
      <c r="H1173" s="59"/>
      <c r="I1173" s="59"/>
      <c r="J1173" s="59"/>
      <c r="K1173" s="59"/>
      <c r="L1173" s="59"/>
      <c r="M1173" s="59"/>
      <c r="N1173" s="59"/>
      <c r="O1173" s="59"/>
      <c r="P1173" s="59"/>
      <c r="Q1173" s="59"/>
      <c r="R1173" s="59"/>
      <c r="S1173" s="59"/>
      <c r="T1173" s="59"/>
      <c r="U1173" s="59"/>
      <c r="V1173" s="59"/>
      <c r="W1173" s="59"/>
      <c r="X1173" s="59"/>
      <c r="Y1173" s="59"/>
      <c r="Z1173" s="59"/>
      <c r="AA1173" s="59"/>
      <c r="AB1173" s="59"/>
      <c r="AC1173" s="59"/>
      <c r="AD1173" s="59"/>
      <c r="AE1173" s="59"/>
      <c r="AF1173" s="59"/>
    </row>
    <row r="1174" spans="1:32" ht="15.75" customHeight="1">
      <c r="A1174" s="59"/>
      <c r="B1174" s="59"/>
      <c r="C1174" s="59"/>
      <c r="D1174" s="59"/>
      <c r="E1174" s="59"/>
      <c r="F1174" s="59"/>
      <c r="G1174" s="59"/>
      <c r="H1174" s="59"/>
      <c r="I1174" s="59"/>
      <c r="J1174" s="59"/>
      <c r="K1174" s="59"/>
      <c r="L1174" s="59"/>
      <c r="M1174" s="59"/>
      <c r="N1174" s="59"/>
      <c r="O1174" s="59"/>
      <c r="P1174" s="59"/>
      <c r="Q1174" s="59"/>
      <c r="R1174" s="59"/>
      <c r="S1174" s="59"/>
      <c r="T1174" s="59"/>
      <c r="U1174" s="59"/>
      <c r="V1174" s="59"/>
      <c r="W1174" s="59"/>
      <c r="X1174" s="59"/>
      <c r="Y1174" s="59"/>
      <c r="Z1174" s="59"/>
      <c r="AA1174" s="59"/>
      <c r="AB1174" s="59"/>
      <c r="AC1174" s="59"/>
      <c r="AD1174" s="59"/>
      <c r="AE1174" s="59"/>
      <c r="AF1174" s="59"/>
    </row>
    <row r="1175" spans="1:32" ht="15.75" customHeight="1">
      <c r="A1175" s="59"/>
      <c r="B1175" s="59"/>
      <c r="C1175" s="59"/>
      <c r="D1175" s="59"/>
      <c r="E1175" s="59"/>
      <c r="F1175" s="59"/>
      <c r="G1175" s="59"/>
      <c r="H1175" s="59"/>
      <c r="I1175" s="59"/>
      <c r="J1175" s="59"/>
      <c r="K1175" s="59"/>
      <c r="L1175" s="59"/>
      <c r="M1175" s="59"/>
      <c r="N1175" s="59"/>
      <c r="O1175" s="59"/>
      <c r="P1175" s="59"/>
      <c r="Q1175" s="59"/>
      <c r="R1175" s="59"/>
      <c r="S1175" s="59"/>
      <c r="T1175" s="59"/>
      <c r="U1175" s="59"/>
      <c r="V1175" s="59"/>
      <c r="W1175" s="59"/>
      <c r="X1175" s="59"/>
      <c r="Y1175" s="59"/>
      <c r="Z1175" s="59"/>
      <c r="AA1175" s="59"/>
      <c r="AB1175" s="59"/>
      <c r="AC1175" s="59"/>
      <c r="AD1175" s="59"/>
      <c r="AE1175" s="59"/>
      <c r="AF1175" s="59"/>
    </row>
    <row r="1176" spans="1:32" ht="15.75" customHeight="1">
      <c r="A1176" s="59"/>
      <c r="B1176" s="59"/>
      <c r="C1176" s="59"/>
      <c r="D1176" s="59"/>
      <c r="E1176" s="59"/>
      <c r="F1176" s="59"/>
      <c r="G1176" s="59"/>
      <c r="H1176" s="59"/>
      <c r="I1176" s="59"/>
      <c r="J1176" s="59"/>
      <c r="K1176" s="59"/>
      <c r="L1176" s="59"/>
      <c r="M1176" s="59"/>
      <c r="N1176" s="59"/>
      <c r="O1176" s="59"/>
      <c r="P1176" s="59"/>
      <c r="Q1176" s="59"/>
      <c r="R1176" s="59"/>
      <c r="S1176" s="59"/>
      <c r="T1176" s="59"/>
      <c r="U1176" s="59"/>
      <c r="V1176" s="59"/>
      <c r="W1176" s="59"/>
      <c r="X1176" s="59"/>
      <c r="Y1176" s="59"/>
      <c r="Z1176" s="59"/>
      <c r="AA1176" s="59"/>
      <c r="AB1176" s="59"/>
      <c r="AC1176" s="59"/>
      <c r="AD1176" s="59"/>
      <c r="AE1176" s="59"/>
      <c r="AF1176" s="59"/>
    </row>
    <row r="1177" spans="1:32" ht="15.75" customHeight="1">
      <c r="A1177" s="59"/>
      <c r="B1177" s="59"/>
      <c r="C1177" s="59"/>
      <c r="D1177" s="59"/>
      <c r="E1177" s="59"/>
      <c r="F1177" s="59"/>
      <c r="G1177" s="59"/>
      <c r="H1177" s="59"/>
      <c r="I1177" s="59"/>
      <c r="J1177" s="59"/>
      <c r="K1177" s="59"/>
      <c r="L1177" s="59"/>
      <c r="M1177" s="59"/>
      <c r="N1177" s="59"/>
      <c r="O1177" s="59"/>
      <c r="P1177" s="59"/>
      <c r="Q1177" s="59"/>
      <c r="R1177" s="59"/>
      <c r="S1177" s="59"/>
      <c r="T1177" s="59"/>
      <c r="U1177" s="59"/>
      <c r="V1177" s="59"/>
      <c r="W1177" s="59"/>
      <c r="X1177" s="59"/>
      <c r="Y1177" s="59"/>
      <c r="Z1177" s="59"/>
      <c r="AA1177" s="59"/>
      <c r="AB1177" s="59"/>
      <c r="AC1177" s="59"/>
      <c r="AD1177" s="59"/>
      <c r="AE1177" s="59"/>
      <c r="AF1177" s="59"/>
    </row>
    <row r="1178" spans="1:32" ht="15.75" customHeight="1">
      <c r="A1178" s="59"/>
      <c r="B1178" s="59"/>
      <c r="C1178" s="59"/>
      <c r="D1178" s="59"/>
      <c r="E1178" s="59"/>
      <c r="F1178" s="59"/>
      <c r="G1178" s="59"/>
      <c r="H1178" s="59"/>
      <c r="I1178" s="59"/>
      <c r="J1178" s="59"/>
      <c r="K1178" s="59"/>
      <c r="L1178" s="59"/>
      <c r="M1178" s="59"/>
      <c r="N1178" s="59"/>
      <c r="O1178" s="59"/>
      <c r="P1178" s="59"/>
      <c r="Q1178" s="59"/>
      <c r="R1178" s="59"/>
      <c r="S1178" s="59"/>
      <c r="T1178" s="59"/>
      <c r="U1178" s="59"/>
      <c r="V1178" s="59"/>
      <c r="W1178" s="59"/>
      <c r="X1178" s="59"/>
      <c r="Y1178" s="59"/>
      <c r="Z1178" s="59"/>
      <c r="AA1178" s="59"/>
      <c r="AB1178" s="59"/>
      <c r="AC1178" s="59"/>
      <c r="AD1178" s="59"/>
      <c r="AE1178" s="59"/>
      <c r="AF1178" s="59"/>
    </row>
    <row r="1179" spans="1:32" ht="15.75" customHeight="1">
      <c r="A1179" s="59"/>
      <c r="B1179" s="59"/>
      <c r="C1179" s="59"/>
      <c r="D1179" s="59"/>
      <c r="E1179" s="59"/>
      <c r="F1179" s="59"/>
      <c r="G1179" s="59"/>
      <c r="H1179" s="59"/>
      <c r="I1179" s="59"/>
      <c r="J1179" s="59"/>
      <c r="K1179" s="59"/>
      <c r="L1179" s="59"/>
      <c r="M1179" s="59"/>
      <c r="N1179" s="59"/>
      <c r="O1179" s="59"/>
      <c r="P1179" s="59"/>
      <c r="Q1179" s="59"/>
      <c r="R1179" s="59"/>
      <c r="S1179" s="59"/>
      <c r="T1179" s="59"/>
      <c r="U1179" s="59"/>
      <c r="V1179" s="59"/>
      <c r="W1179" s="59"/>
      <c r="X1179" s="59"/>
      <c r="Y1179" s="59"/>
      <c r="Z1179" s="59"/>
      <c r="AA1179" s="59"/>
      <c r="AB1179" s="59"/>
      <c r="AC1179" s="59"/>
      <c r="AD1179" s="59"/>
      <c r="AE1179" s="59"/>
      <c r="AF1179" s="59"/>
    </row>
    <row r="1180" spans="1:32" ht="15.75" customHeight="1">
      <c r="A1180" s="59"/>
      <c r="B1180" s="59"/>
      <c r="C1180" s="59"/>
      <c r="D1180" s="59"/>
      <c r="E1180" s="59"/>
      <c r="F1180" s="59"/>
      <c r="G1180" s="59"/>
      <c r="H1180" s="59"/>
      <c r="I1180" s="59"/>
      <c r="J1180" s="59"/>
      <c r="K1180" s="59"/>
      <c r="L1180" s="59"/>
      <c r="M1180" s="59"/>
      <c r="N1180" s="59"/>
      <c r="O1180" s="59"/>
      <c r="P1180" s="59"/>
      <c r="Q1180" s="59"/>
      <c r="R1180" s="59"/>
      <c r="S1180" s="59"/>
      <c r="T1180" s="59"/>
      <c r="U1180" s="59"/>
      <c r="V1180" s="59"/>
      <c r="W1180" s="59"/>
      <c r="X1180" s="59"/>
      <c r="Y1180" s="59"/>
      <c r="Z1180" s="59"/>
      <c r="AA1180" s="59"/>
      <c r="AB1180" s="59"/>
      <c r="AC1180" s="59"/>
      <c r="AD1180" s="59"/>
      <c r="AE1180" s="59"/>
      <c r="AF1180" s="59"/>
    </row>
    <row r="1181" spans="1:32" ht="15.75" customHeight="1">
      <c r="A1181" s="59"/>
      <c r="B1181" s="59"/>
      <c r="C1181" s="59"/>
      <c r="D1181" s="59"/>
      <c r="E1181" s="59"/>
      <c r="F1181" s="59"/>
      <c r="G1181" s="59"/>
      <c r="H1181" s="59"/>
      <c r="I1181" s="59"/>
      <c r="J1181" s="59"/>
      <c r="K1181" s="59"/>
      <c r="L1181" s="59"/>
      <c r="M1181" s="59"/>
      <c r="N1181" s="59"/>
      <c r="O1181" s="59"/>
      <c r="P1181" s="59"/>
      <c r="Q1181" s="59"/>
      <c r="R1181" s="59"/>
      <c r="S1181" s="59"/>
      <c r="T1181" s="59"/>
      <c r="U1181" s="59"/>
      <c r="V1181" s="59"/>
      <c r="W1181" s="59"/>
      <c r="X1181" s="59"/>
      <c r="Y1181" s="59"/>
      <c r="Z1181" s="59"/>
      <c r="AA1181" s="59"/>
      <c r="AB1181" s="59"/>
      <c r="AC1181" s="59"/>
      <c r="AD1181" s="59"/>
      <c r="AE1181" s="59"/>
      <c r="AF1181" s="59"/>
    </row>
    <row r="1182" spans="1:32" ht="15.75" customHeight="1">
      <c r="A1182" s="59"/>
      <c r="B1182" s="59"/>
      <c r="C1182" s="59"/>
      <c r="D1182" s="59"/>
      <c r="E1182" s="59"/>
      <c r="F1182" s="59"/>
      <c r="G1182" s="59"/>
      <c r="H1182" s="59"/>
      <c r="I1182" s="59"/>
      <c r="J1182" s="59"/>
      <c r="K1182" s="59"/>
      <c r="L1182" s="59"/>
      <c r="M1182" s="59"/>
      <c r="N1182" s="59"/>
      <c r="O1182" s="59"/>
      <c r="P1182" s="59"/>
      <c r="Q1182" s="59"/>
      <c r="R1182" s="59"/>
      <c r="S1182" s="59"/>
      <c r="T1182" s="59"/>
      <c r="U1182" s="59"/>
      <c r="V1182" s="59"/>
      <c r="W1182" s="59"/>
      <c r="X1182" s="59"/>
      <c r="Y1182" s="59"/>
      <c r="Z1182" s="59"/>
      <c r="AA1182" s="59"/>
      <c r="AB1182" s="59"/>
      <c r="AC1182" s="59"/>
      <c r="AD1182" s="59"/>
      <c r="AE1182" s="59"/>
      <c r="AF1182" s="59"/>
    </row>
    <row r="1183" spans="1:32" ht="15.75" customHeight="1">
      <c r="A1183" s="59"/>
      <c r="B1183" s="59"/>
      <c r="C1183" s="59"/>
      <c r="D1183" s="59"/>
      <c r="E1183" s="59"/>
      <c r="F1183" s="59"/>
      <c r="G1183" s="59"/>
      <c r="H1183" s="59"/>
      <c r="I1183" s="59"/>
      <c r="J1183" s="59"/>
      <c r="K1183" s="59"/>
      <c r="L1183" s="59"/>
      <c r="M1183" s="59"/>
      <c r="N1183" s="59"/>
      <c r="O1183" s="59"/>
      <c r="P1183" s="59"/>
      <c r="Q1183" s="59"/>
      <c r="R1183" s="59"/>
      <c r="S1183" s="59"/>
      <c r="T1183" s="59"/>
      <c r="U1183" s="59"/>
      <c r="V1183" s="59"/>
      <c r="W1183" s="59"/>
      <c r="X1183" s="59"/>
      <c r="Y1183" s="59"/>
      <c r="Z1183" s="59"/>
      <c r="AA1183" s="59"/>
      <c r="AB1183" s="59"/>
      <c r="AC1183" s="59"/>
      <c r="AD1183" s="59"/>
      <c r="AE1183" s="59"/>
      <c r="AF1183" s="59"/>
    </row>
    <row r="1184" spans="1:32" ht="15.75" customHeight="1">
      <c r="A1184" s="59"/>
      <c r="B1184" s="59"/>
      <c r="C1184" s="59"/>
      <c r="D1184" s="59"/>
      <c r="E1184" s="59"/>
      <c r="F1184" s="59"/>
      <c r="G1184" s="59"/>
      <c r="H1184" s="59"/>
      <c r="I1184" s="59"/>
      <c r="J1184" s="59"/>
      <c r="K1184" s="59"/>
      <c r="L1184" s="59"/>
      <c r="M1184" s="59"/>
      <c r="N1184" s="59"/>
      <c r="O1184" s="59"/>
      <c r="P1184" s="59"/>
      <c r="Q1184" s="59"/>
      <c r="R1184" s="59"/>
      <c r="S1184" s="59"/>
      <c r="T1184" s="59"/>
      <c r="U1184" s="59"/>
      <c r="V1184" s="59"/>
      <c r="W1184" s="59"/>
      <c r="X1184" s="59"/>
      <c r="Y1184" s="59"/>
      <c r="Z1184" s="59"/>
      <c r="AA1184" s="59"/>
      <c r="AB1184" s="59"/>
      <c r="AC1184" s="59"/>
      <c r="AD1184" s="59"/>
      <c r="AE1184" s="59"/>
      <c r="AF1184" s="59"/>
    </row>
    <row r="1185" spans="1:32" ht="15.75" customHeight="1">
      <c r="A1185" s="59"/>
      <c r="B1185" s="59"/>
      <c r="C1185" s="59"/>
      <c r="D1185" s="59"/>
      <c r="E1185" s="59"/>
      <c r="F1185" s="59"/>
      <c r="G1185" s="59"/>
      <c r="H1185" s="59"/>
      <c r="I1185" s="59"/>
      <c r="J1185" s="59"/>
      <c r="K1185" s="59"/>
      <c r="L1185" s="59"/>
      <c r="M1185" s="59"/>
      <c r="N1185" s="59"/>
      <c r="O1185" s="59"/>
      <c r="P1185" s="59"/>
      <c r="Q1185" s="59"/>
      <c r="R1185" s="59"/>
      <c r="S1185" s="59"/>
      <c r="T1185" s="59"/>
      <c r="U1185" s="59"/>
      <c r="V1185" s="59"/>
      <c r="W1185" s="59"/>
      <c r="X1185" s="59"/>
      <c r="Y1185" s="59"/>
      <c r="Z1185" s="59"/>
      <c r="AA1185" s="59"/>
      <c r="AB1185" s="59"/>
      <c r="AC1185" s="59"/>
      <c r="AD1185" s="59"/>
      <c r="AE1185" s="59"/>
      <c r="AF1185" s="59"/>
    </row>
    <row r="1186" spans="1:32" ht="15.75" customHeight="1">
      <c r="A1186" s="59"/>
      <c r="B1186" s="59"/>
      <c r="C1186" s="59"/>
      <c r="D1186" s="59"/>
      <c r="E1186" s="59"/>
      <c r="F1186" s="59"/>
      <c r="G1186" s="59"/>
      <c r="H1186" s="59"/>
      <c r="I1186" s="59"/>
      <c r="J1186" s="59"/>
      <c r="K1186" s="59"/>
      <c r="L1186" s="59"/>
      <c r="M1186" s="59"/>
      <c r="N1186" s="59"/>
      <c r="O1186" s="59"/>
      <c r="P1186" s="59"/>
      <c r="Q1186" s="59"/>
      <c r="R1186" s="59"/>
      <c r="S1186" s="59"/>
      <c r="T1186" s="59"/>
      <c r="U1186" s="59"/>
      <c r="V1186" s="59"/>
      <c r="W1186" s="59"/>
      <c r="X1186" s="59"/>
      <c r="Y1186" s="59"/>
      <c r="Z1186" s="59"/>
      <c r="AA1186" s="59"/>
      <c r="AB1186" s="59"/>
      <c r="AC1186" s="59"/>
      <c r="AD1186" s="59"/>
      <c r="AE1186" s="59"/>
      <c r="AF1186" s="59"/>
    </row>
    <row r="1187" spans="1:32" ht="15.75" customHeight="1">
      <c r="A1187" s="59"/>
      <c r="B1187" s="59"/>
      <c r="C1187" s="59"/>
      <c r="D1187" s="59"/>
      <c r="E1187" s="59"/>
      <c r="F1187" s="59"/>
      <c r="G1187" s="59"/>
      <c r="H1187" s="59"/>
      <c r="I1187" s="59"/>
      <c r="J1187" s="59"/>
      <c r="K1187" s="59"/>
      <c r="L1187" s="59"/>
      <c r="M1187" s="59"/>
      <c r="N1187" s="59"/>
      <c r="O1187" s="59"/>
      <c r="P1187" s="59"/>
      <c r="Q1187" s="59"/>
      <c r="R1187" s="59"/>
      <c r="S1187" s="59"/>
      <c r="T1187" s="59"/>
      <c r="U1187" s="59"/>
      <c r="V1187" s="59"/>
      <c r="W1187" s="59"/>
      <c r="X1187" s="59"/>
      <c r="Y1187" s="59"/>
      <c r="Z1187" s="59"/>
      <c r="AA1187" s="59"/>
      <c r="AB1187" s="59"/>
      <c r="AC1187" s="59"/>
      <c r="AD1187" s="59"/>
      <c r="AE1187" s="59"/>
      <c r="AF1187" s="59"/>
    </row>
    <row r="1188" spans="1:32" ht="15.75" customHeight="1">
      <c r="A1188" s="59"/>
      <c r="B1188" s="59"/>
      <c r="C1188" s="59"/>
      <c r="D1188" s="59"/>
      <c r="E1188" s="59"/>
      <c r="F1188" s="59"/>
      <c r="G1188" s="59"/>
      <c r="H1188" s="59"/>
      <c r="I1188" s="59"/>
      <c r="J1188" s="59"/>
      <c r="K1188" s="59"/>
      <c r="L1188" s="59"/>
      <c r="M1188" s="59"/>
      <c r="N1188" s="59"/>
      <c r="O1188" s="59"/>
      <c r="P1188" s="59"/>
      <c r="Q1188" s="59"/>
      <c r="R1188" s="59"/>
      <c r="S1188" s="59"/>
      <c r="T1188" s="59"/>
      <c r="U1188" s="59"/>
      <c r="V1188" s="59"/>
      <c r="W1188" s="59"/>
      <c r="X1188" s="59"/>
      <c r="Y1188" s="59"/>
      <c r="Z1188" s="59"/>
      <c r="AA1188" s="59"/>
      <c r="AB1188" s="59"/>
      <c r="AC1188" s="59"/>
      <c r="AD1188" s="59"/>
      <c r="AE1188" s="59"/>
      <c r="AF1188" s="59"/>
    </row>
    <row r="1189" spans="1:32" ht="15.75" customHeight="1">
      <c r="A1189" s="59"/>
      <c r="B1189" s="59"/>
      <c r="C1189" s="59"/>
      <c r="D1189" s="59"/>
      <c r="E1189" s="59"/>
      <c r="F1189" s="59"/>
      <c r="G1189" s="59"/>
      <c r="H1189" s="59"/>
      <c r="I1189" s="59"/>
      <c r="J1189" s="59"/>
      <c r="K1189" s="59"/>
      <c r="L1189" s="59"/>
      <c r="M1189" s="59"/>
      <c r="N1189" s="59"/>
      <c r="O1189" s="59"/>
      <c r="P1189" s="59"/>
      <c r="Q1189" s="59"/>
      <c r="R1189" s="59"/>
      <c r="S1189" s="59"/>
      <c r="T1189" s="59"/>
      <c r="U1189" s="59"/>
      <c r="V1189" s="59"/>
      <c r="W1189" s="59"/>
      <c r="X1189" s="59"/>
      <c r="Y1189" s="59"/>
      <c r="Z1189" s="59"/>
      <c r="AA1189" s="59"/>
      <c r="AB1189" s="59"/>
      <c r="AC1189" s="59"/>
      <c r="AD1189" s="59"/>
      <c r="AE1189" s="59"/>
      <c r="AF1189" s="59"/>
    </row>
    <row r="1190" spans="1:32" ht="15.75" customHeight="1">
      <c r="A1190" s="59"/>
      <c r="B1190" s="59"/>
      <c r="C1190" s="59"/>
      <c r="D1190" s="59"/>
      <c r="E1190" s="59"/>
      <c r="F1190" s="59"/>
      <c r="G1190" s="59"/>
      <c r="H1190" s="59"/>
      <c r="I1190" s="59"/>
      <c r="J1190" s="59"/>
      <c r="K1190" s="59"/>
      <c r="L1190" s="59"/>
      <c r="M1190" s="59"/>
      <c r="N1190" s="59"/>
      <c r="O1190" s="59"/>
      <c r="P1190" s="59"/>
      <c r="Q1190" s="59"/>
      <c r="R1190" s="59"/>
      <c r="S1190" s="59"/>
      <c r="T1190" s="59"/>
      <c r="U1190" s="59"/>
      <c r="V1190" s="59"/>
      <c r="W1190" s="59"/>
      <c r="X1190" s="59"/>
      <c r="Y1190" s="59"/>
      <c r="Z1190" s="59"/>
      <c r="AA1190" s="59"/>
      <c r="AB1190" s="59"/>
      <c r="AC1190" s="59"/>
      <c r="AD1190" s="59"/>
      <c r="AE1190" s="59"/>
      <c r="AF1190" s="59"/>
    </row>
    <row r="1191" spans="1:32" ht="15.75" customHeight="1">
      <c r="A1191" s="59"/>
      <c r="B1191" s="59"/>
      <c r="C1191" s="59"/>
      <c r="D1191" s="59"/>
      <c r="E1191" s="59"/>
      <c r="F1191" s="59"/>
      <c r="G1191" s="59"/>
      <c r="H1191" s="59"/>
      <c r="I1191" s="59"/>
      <c r="J1191" s="59"/>
      <c r="K1191" s="59"/>
      <c r="L1191" s="59"/>
      <c r="M1191" s="59"/>
      <c r="N1191" s="59"/>
      <c r="O1191" s="59"/>
      <c r="P1191" s="59"/>
      <c r="Q1191" s="59"/>
      <c r="R1191" s="59"/>
      <c r="S1191" s="59"/>
      <c r="T1191" s="59"/>
      <c r="U1191" s="59"/>
      <c r="V1191" s="59"/>
      <c r="W1191" s="59"/>
      <c r="X1191" s="59"/>
      <c r="Y1191" s="59"/>
      <c r="Z1191" s="59"/>
      <c r="AA1191" s="59"/>
      <c r="AB1191" s="59"/>
      <c r="AC1191" s="59"/>
      <c r="AD1191" s="59"/>
      <c r="AE1191" s="59"/>
      <c r="AF1191" s="59"/>
    </row>
    <row r="1192" spans="1:32" ht="15.75" customHeight="1">
      <c r="A1192" s="59"/>
      <c r="B1192" s="59"/>
      <c r="C1192" s="59"/>
      <c r="D1192" s="59"/>
      <c r="E1192" s="59"/>
      <c r="F1192" s="59"/>
      <c r="G1192" s="59"/>
      <c r="H1192" s="59"/>
      <c r="I1192" s="59"/>
      <c r="J1192" s="59"/>
      <c r="K1192" s="59"/>
      <c r="L1192" s="59"/>
      <c r="M1192" s="59"/>
      <c r="N1192" s="59"/>
      <c r="O1192" s="59"/>
      <c r="P1192" s="59"/>
      <c r="Q1192" s="59"/>
      <c r="R1192" s="59"/>
      <c r="S1192" s="59"/>
      <c r="T1192" s="59"/>
      <c r="U1192" s="59"/>
      <c r="V1192" s="59"/>
      <c r="W1192" s="59"/>
      <c r="X1192" s="59"/>
      <c r="Y1192" s="59"/>
      <c r="Z1192" s="59"/>
      <c r="AA1192" s="59"/>
      <c r="AB1192" s="59"/>
      <c r="AC1192" s="59"/>
      <c r="AD1192" s="59"/>
      <c r="AE1192" s="59"/>
      <c r="AF1192" s="59"/>
    </row>
    <row r="1193" spans="1:32" ht="15.75" customHeight="1">
      <c r="A1193" s="59"/>
      <c r="B1193" s="59"/>
      <c r="C1193" s="59"/>
      <c r="D1193" s="59"/>
      <c r="E1193" s="59"/>
      <c r="F1193" s="59"/>
      <c r="G1193" s="59"/>
      <c r="H1193" s="59"/>
      <c r="I1193" s="59"/>
      <c r="J1193" s="59"/>
      <c r="K1193" s="59"/>
      <c r="L1193" s="59"/>
      <c r="M1193" s="59"/>
      <c r="N1193" s="59"/>
      <c r="O1193" s="59"/>
      <c r="P1193" s="59"/>
      <c r="Q1193" s="59"/>
      <c r="R1193" s="59"/>
      <c r="S1193" s="59"/>
      <c r="T1193" s="59"/>
      <c r="U1193" s="59"/>
      <c r="V1193" s="59"/>
      <c r="W1193" s="59"/>
      <c r="X1193" s="59"/>
      <c r="Y1193" s="59"/>
      <c r="Z1193" s="59"/>
      <c r="AA1193" s="59"/>
      <c r="AB1193" s="59"/>
      <c r="AC1193" s="59"/>
      <c r="AD1193" s="59"/>
      <c r="AE1193" s="59"/>
      <c r="AF1193" s="59"/>
    </row>
    <row r="1194" spans="1:32" ht="15.75" customHeight="1">
      <c r="A1194" s="59"/>
      <c r="B1194" s="59"/>
      <c r="C1194" s="59"/>
      <c r="D1194" s="59"/>
      <c r="E1194" s="59"/>
      <c r="F1194" s="59"/>
      <c r="G1194" s="59"/>
      <c r="H1194" s="59"/>
      <c r="I1194" s="59"/>
      <c r="J1194" s="59"/>
      <c r="K1194" s="59"/>
      <c r="L1194" s="59"/>
      <c r="M1194" s="59"/>
      <c r="N1194" s="59"/>
      <c r="O1194" s="59"/>
      <c r="P1194" s="59"/>
      <c r="Q1194" s="59"/>
      <c r="R1194" s="59"/>
      <c r="S1194" s="59"/>
      <c r="T1194" s="59"/>
      <c r="U1194" s="59"/>
      <c r="V1194" s="59"/>
      <c r="W1194" s="59"/>
      <c r="X1194" s="59"/>
      <c r="Y1194" s="59"/>
      <c r="Z1194" s="59"/>
      <c r="AA1194" s="59"/>
      <c r="AB1194" s="59"/>
      <c r="AC1194" s="59"/>
      <c r="AD1194" s="59"/>
      <c r="AE1194" s="59"/>
      <c r="AF1194" s="59"/>
    </row>
    <row r="1195" spans="1:32" ht="15.75" customHeight="1">
      <c r="A1195" s="59"/>
      <c r="B1195" s="59"/>
      <c r="C1195" s="59"/>
      <c r="D1195" s="59"/>
      <c r="E1195" s="59"/>
      <c r="F1195" s="59"/>
      <c r="G1195" s="59"/>
      <c r="H1195" s="59"/>
      <c r="I1195" s="59"/>
      <c r="J1195" s="59"/>
      <c r="K1195" s="59"/>
      <c r="L1195" s="59"/>
      <c r="M1195" s="59"/>
      <c r="N1195" s="59"/>
      <c r="O1195" s="59"/>
      <c r="P1195" s="59"/>
      <c r="Q1195" s="59"/>
      <c r="R1195" s="59"/>
      <c r="S1195" s="59"/>
      <c r="T1195" s="59"/>
      <c r="U1195" s="59"/>
      <c r="V1195" s="59"/>
      <c r="W1195" s="59"/>
      <c r="X1195" s="59"/>
      <c r="Y1195" s="59"/>
      <c r="Z1195" s="59"/>
      <c r="AA1195" s="59"/>
      <c r="AB1195" s="59"/>
      <c r="AC1195" s="59"/>
      <c r="AD1195" s="59"/>
      <c r="AE1195" s="59"/>
      <c r="AF1195" s="59"/>
    </row>
    <row r="1196" spans="1:32" ht="15.75" customHeight="1">
      <c r="A1196" s="59"/>
      <c r="B1196" s="59"/>
      <c r="C1196" s="59"/>
      <c r="D1196" s="59"/>
      <c r="E1196" s="59"/>
      <c r="F1196" s="59"/>
      <c r="G1196" s="59"/>
      <c r="H1196" s="59"/>
      <c r="I1196" s="59"/>
      <c r="J1196" s="59"/>
      <c r="K1196" s="59"/>
      <c r="L1196" s="59"/>
      <c r="M1196" s="59"/>
      <c r="N1196" s="59"/>
      <c r="O1196" s="59"/>
      <c r="P1196" s="59"/>
      <c r="Q1196" s="59"/>
      <c r="R1196" s="59"/>
      <c r="S1196" s="59"/>
      <c r="T1196" s="59"/>
      <c r="U1196" s="59"/>
      <c r="V1196" s="59"/>
      <c r="W1196" s="59"/>
      <c r="X1196" s="59"/>
      <c r="Y1196" s="59"/>
      <c r="Z1196" s="59"/>
      <c r="AA1196" s="59"/>
      <c r="AB1196" s="59"/>
      <c r="AC1196" s="59"/>
      <c r="AD1196" s="59"/>
      <c r="AE1196" s="59"/>
      <c r="AF1196" s="59"/>
    </row>
    <row r="1197" spans="1:32" ht="15.75" customHeight="1">
      <c r="A1197" s="59"/>
      <c r="B1197" s="59"/>
      <c r="C1197" s="59"/>
      <c r="D1197" s="59"/>
      <c r="E1197" s="59"/>
      <c r="F1197" s="59"/>
      <c r="G1197" s="59"/>
      <c r="H1197" s="59"/>
      <c r="I1197" s="59"/>
      <c r="J1197" s="59"/>
      <c r="K1197" s="59"/>
      <c r="L1197" s="59"/>
      <c r="M1197" s="59"/>
      <c r="N1197" s="59"/>
      <c r="O1197" s="59"/>
      <c r="P1197" s="59"/>
      <c r="Q1197" s="59"/>
      <c r="R1197" s="59"/>
      <c r="S1197" s="59"/>
      <c r="T1197" s="59"/>
      <c r="U1197" s="59"/>
      <c r="V1197" s="59"/>
      <c r="W1197" s="59"/>
      <c r="X1197" s="59"/>
      <c r="Y1197" s="59"/>
      <c r="Z1197" s="59"/>
      <c r="AA1197" s="59"/>
      <c r="AB1197" s="59"/>
      <c r="AC1197" s="59"/>
      <c r="AD1197" s="59"/>
      <c r="AE1197" s="59"/>
      <c r="AF1197" s="59"/>
    </row>
    <row r="1198" spans="1:32" ht="15.75" customHeight="1">
      <c r="A1198" s="59"/>
      <c r="B1198" s="59"/>
      <c r="C1198" s="59"/>
      <c r="D1198" s="59"/>
      <c r="E1198" s="59"/>
      <c r="F1198" s="59"/>
      <c r="G1198" s="59"/>
      <c r="H1198" s="59"/>
      <c r="I1198" s="59"/>
      <c r="J1198" s="59"/>
      <c r="K1198" s="59"/>
      <c r="L1198" s="59"/>
      <c r="M1198" s="59"/>
      <c r="N1198" s="59"/>
      <c r="O1198" s="59"/>
      <c r="P1198" s="59"/>
      <c r="Q1198" s="59"/>
      <c r="R1198" s="59"/>
      <c r="S1198" s="59"/>
      <c r="T1198" s="59"/>
      <c r="U1198" s="59"/>
      <c r="V1198" s="59"/>
      <c r="W1198" s="59"/>
      <c r="X1198" s="59"/>
      <c r="Y1198" s="59"/>
      <c r="Z1198" s="59"/>
      <c r="AA1198" s="59"/>
      <c r="AB1198" s="59"/>
      <c r="AC1198" s="59"/>
      <c r="AD1198" s="59"/>
      <c r="AE1198" s="59"/>
      <c r="AF1198" s="59"/>
    </row>
    <row r="1199" spans="1:32" ht="15.75" customHeight="1">
      <c r="A1199" s="59"/>
      <c r="B1199" s="59"/>
      <c r="C1199" s="59"/>
      <c r="D1199" s="59"/>
      <c r="E1199" s="59"/>
      <c r="F1199" s="59"/>
      <c r="G1199" s="59"/>
      <c r="H1199" s="59"/>
      <c r="I1199" s="59"/>
      <c r="J1199" s="59"/>
      <c r="K1199" s="59"/>
      <c r="L1199" s="59"/>
      <c r="M1199" s="59"/>
      <c r="N1199" s="59"/>
      <c r="O1199" s="59"/>
      <c r="P1199" s="59"/>
      <c r="Q1199" s="59"/>
      <c r="R1199" s="59"/>
      <c r="S1199" s="59"/>
      <c r="T1199" s="59"/>
      <c r="U1199" s="59"/>
      <c r="V1199" s="59"/>
      <c r="W1199" s="59"/>
      <c r="X1199" s="59"/>
      <c r="Y1199" s="59"/>
      <c r="Z1199" s="59"/>
      <c r="AA1199" s="59"/>
      <c r="AB1199" s="59"/>
      <c r="AC1199" s="59"/>
      <c r="AD1199" s="59"/>
      <c r="AE1199" s="59"/>
      <c r="AF1199" s="59"/>
    </row>
    <row r="1200" spans="1:32" ht="15.75" customHeight="1">
      <c r="A1200" s="59"/>
      <c r="B1200" s="59"/>
      <c r="C1200" s="59"/>
      <c r="D1200" s="59"/>
      <c r="E1200" s="59"/>
      <c r="F1200" s="59"/>
      <c r="G1200" s="59"/>
      <c r="H1200" s="59"/>
      <c r="I1200" s="59"/>
      <c r="J1200" s="59"/>
      <c r="K1200" s="59"/>
      <c r="L1200" s="59"/>
      <c r="M1200" s="59"/>
      <c r="N1200" s="59"/>
      <c r="O1200" s="59"/>
      <c r="P1200" s="59"/>
      <c r="Q1200" s="59"/>
      <c r="R1200" s="59"/>
      <c r="S1200" s="59"/>
      <c r="T1200" s="59"/>
      <c r="U1200" s="59"/>
      <c r="V1200" s="59"/>
      <c r="W1200" s="59"/>
      <c r="X1200" s="59"/>
      <c r="Y1200" s="59"/>
      <c r="Z1200" s="59"/>
      <c r="AA1200" s="59"/>
      <c r="AB1200" s="59"/>
      <c r="AC1200" s="59"/>
      <c r="AD1200" s="59"/>
      <c r="AE1200" s="59"/>
      <c r="AF1200" s="59"/>
    </row>
    <row r="1201" spans="1:32" ht="15.75" customHeight="1">
      <c r="A1201" s="59"/>
      <c r="B1201" s="59"/>
      <c r="C1201" s="59"/>
      <c r="D1201" s="59"/>
      <c r="E1201" s="59"/>
      <c r="F1201" s="59"/>
      <c r="G1201" s="59"/>
      <c r="H1201" s="59"/>
      <c r="I1201" s="59"/>
      <c r="J1201" s="59"/>
      <c r="K1201" s="59"/>
      <c r="L1201" s="59"/>
      <c r="M1201" s="59"/>
      <c r="N1201" s="59"/>
      <c r="O1201" s="59"/>
      <c r="P1201" s="59"/>
      <c r="Q1201" s="59"/>
      <c r="R1201" s="59"/>
      <c r="S1201" s="59"/>
      <c r="T1201" s="59"/>
      <c r="U1201" s="59"/>
      <c r="V1201" s="59"/>
      <c r="W1201" s="59"/>
      <c r="X1201" s="59"/>
      <c r="Y1201" s="59"/>
      <c r="Z1201" s="59"/>
      <c r="AA1201" s="59"/>
      <c r="AB1201" s="59"/>
      <c r="AC1201" s="59"/>
      <c r="AD1201" s="59"/>
      <c r="AE1201" s="59"/>
      <c r="AF1201" s="59"/>
    </row>
    <row r="1202" spans="1:32" ht="15.75" customHeight="1">
      <c r="A1202" s="59"/>
      <c r="B1202" s="59"/>
      <c r="C1202" s="59"/>
      <c r="D1202" s="59"/>
      <c r="E1202" s="59"/>
      <c r="F1202" s="59"/>
      <c r="G1202" s="59"/>
      <c r="H1202" s="59"/>
      <c r="I1202" s="59"/>
      <c r="J1202" s="59"/>
      <c r="K1202" s="59"/>
      <c r="L1202" s="59"/>
      <c r="M1202" s="59"/>
      <c r="N1202" s="59"/>
      <c r="O1202" s="59"/>
      <c r="P1202" s="59"/>
      <c r="Q1202" s="59"/>
      <c r="R1202" s="59"/>
      <c r="S1202" s="59"/>
      <c r="T1202" s="59"/>
      <c r="U1202" s="59"/>
      <c r="V1202" s="59"/>
      <c r="W1202" s="59"/>
      <c r="X1202" s="59"/>
      <c r="Y1202" s="59"/>
      <c r="Z1202" s="59"/>
      <c r="AA1202" s="59"/>
      <c r="AB1202" s="59"/>
      <c r="AC1202" s="59"/>
      <c r="AD1202" s="59"/>
      <c r="AE1202" s="59"/>
      <c r="AF1202" s="59"/>
    </row>
    <row r="1203" spans="1:32" ht="15.75" customHeight="1">
      <c r="A1203" s="59"/>
      <c r="B1203" s="59"/>
      <c r="C1203" s="59"/>
      <c r="D1203" s="59"/>
      <c r="E1203" s="59"/>
      <c r="F1203" s="59"/>
      <c r="G1203" s="59"/>
      <c r="H1203" s="59"/>
      <c r="I1203" s="59"/>
      <c r="J1203" s="59"/>
      <c r="K1203" s="59"/>
      <c r="L1203" s="59"/>
      <c r="M1203" s="59"/>
      <c r="N1203" s="59"/>
      <c r="O1203" s="59"/>
      <c r="P1203" s="59"/>
      <c r="Q1203" s="59"/>
      <c r="R1203" s="59"/>
      <c r="S1203" s="59"/>
      <c r="T1203" s="59"/>
      <c r="U1203" s="59"/>
      <c r="V1203" s="59"/>
      <c r="W1203" s="59"/>
      <c r="X1203" s="59"/>
      <c r="Y1203" s="59"/>
      <c r="Z1203" s="59"/>
      <c r="AA1203" s="59"/>
      <c r="AB1203" s="59"/>
      <c r="AC1203" s="59"/>
      <c r="AD1203" s="59"/>
      <c r="AE1203" s="59"/>
      <c r="AF1203" s="59"/>
    </row>
    <row r="1204" spans="1:32" ht="15.75" customHeight="1">
      <c r="A1204" s="59"/>
      <c r="B1204" s="59"/>
      <c r="C1204" s="59"/>
      <c r="D1204" s="59"/>
      <c r="E1204" s="59"/>
      <c r="F1204" s="59"/>
      <c r="G1204" s="59"/>
      <c r="H1204" s="59"/>
      <c r="I1204" s="59"/>
      <c r="J1204" s="59"/>
      <c r="K1204" s="59"/>
      <c r="L1204" s="59"/>
      <c r="M1204" s="59"/>
      <c r="N1204" s="59"/>
      <c r="O1204" s="59"/>
      <c r="P1204" s="59"/>
      <c r="Q1204" s="59"/>
      <c r="R1204" s="59"/>
      <c r="S1204" s="59"/>
      <c r="T1204" s="59"/>
      <c r="U1204" s="59"/>
      <c r="V1204" s="59"/>
      <c r="W1204" s="59"/>
      <c r="X1204" s="59"/>
      <c r="Y1204" s="59"/>
      <c r="Z1204" s="59"/>
      <c r="AA1204" s="59"/>
      <c r="AB1204" s="59"/>
      <c r="AC1204" s="59"/>
      <c r="AD1204" s="59"/>
      <c r="AE1204" s="59"/>
      <c r="AF1204" s="59"/>
    </row>
    <row r="1205" spans="1:32" ht="15.75" customHeight="1">
      <c r="A1205" s="59"/>
      <c r="B1205" s="59"/>
      <c r="C1205" s="59"/>
      <c r="D1205" s="59"/>
      <c r="E1205" s="59"/>
      <c r="F1205" s="59"/>
      <c r="G1205" s="59"/>
      <c r="H1205" s="59"/>
      <c r="I1205" s="59"/>
      <c r="J1205" s="59"/>
      <c r="K1205" s="59"/>
      <c r="L1205" s="59"/>
      <c r="M1205" s="59"/>
      <c r="N1205" s="59"/>
      <c r="O1205" s="59"/>
      <c r="P1205" s="59"/>
      <c r="Q1205" s="59"/>
      <c r="R1205" s="59"/>
      <c r="S1205" s="59"/>
      <c r="T1205" s="59"/>
      <c r="U1205" s="59"/>
      <c r="V1205" s="59"/>
      <c r="W1205" s="59"/>
      <c r="X1205" s="59"/>
      <c r="Y1205" s="59"/>
      <c r="Z1205" s="59"/>
      <c r="AA1205" s="59"/>
      <c r="AB1205" s="59"/>
      <c r="AC1205" s="59"/>
      <c r="AD1205" s="59"/>
      <c r="AE1205" s="59"/>
      <c r="AF1205" s="59"/>
    </row>
    <row r="1206" spans="1:32" ht="15.75" customHeight="1">
      <c r="A1206" s="59"/>
      <c r="B1206" s="59"/>
      <c r="C1206" s="59"/>
      <c r="D1206" s="59"/>
      <c r="E1206" s="59"/>
      <c r="F1206" s="59"/>
      <c r="G1206" s="59"/>
      <c r="H1206" s="59"/>
      <c r="I1206" s="59"/>
      <c r="J1206" s="59"/>
      <c r="K1206" s="59"/>
      <c r="L1206" s="59"/>
      <c r="M1206" s="59"/>
      <c r="N1206" s="59"/>
      <c r="O1206" s="59"/>
      <c r="P1206" s="59"/>
      <c r="Q1206" s="59"/>
      <c r="R1206" s="59"/>
      <c r="S1206" s="59"/>
      <c r="T1206" s="59"/>
      <c r="U1206" s="59"/>
      <c r="V1206" s="59"/>
      <c r="W1206" s="59"/>
      <c r="X1206" s="59"/>
      <c r="Y1206" s="59"/>
      <c r="Z1206" s="59"/>
      <c r="AA1206" s="59"/>
      <c r="AB1206" s="59"/>
      <c r="AC1206" s="59"/>
      <c r="AD1206" s="59"/>
      <c r="AE1206" s="59"/>
      <c r="AF1206" s="59"/>
    </row>
    <row r="1207" spans="1:32" ht="15.75" customHeight="1">
      <c r="A1207" s="59"/>
      <c r="B1207" s="59"/>
      <c r="C1207" s="59"/>
      <c r="D1207" s="59"/>
      <c r="E1207" s="59"/>
      <c r="F1207" s="59"/>
      <c r="G1207" s="59"/>
      <c r="H1207" s="59"/>
      <c r="I1207" s="59"/>
      <c r="J1207" s="59"/>
      <c r="K1207" s="59"/>
      <c r="L1207" s="59"/>
      <c r="M1207" s="59"/>
      <c r="N1207" s="59"/>
      <c r="O1207" s="59"/>
      <c r="P1207" s="59"/>
      <c r="Q1207" s="59"/>
      <c r="R1207" s="59"/>
      <c r="S1207" s="59"/>
      <c r="T1207" s="59"/>
      <c r="U1207" s="59"/>
      <c r="V1207" s="59"/>
      <c r="W1207" s="59"/>
      <c r="X1207" s="59"/>
      <c r="Y1207" s="59"/>
      <c r="Z1207" s="59"/>
      <c r="AA1207" s="59"/>
      <c r="AB1207" s="59"/>
      <c r="AC1207" s="59"/>
      <c r="AD1207" s="59"/>
      <c r="AE1207" s="59"/>
      <c r="AF1207" s="59"/>
    </row>
    <row r="1208" spans="1:32" ht="15.75" customHeight="1">
      <c r="A1208" s="59"/>
      <c r="B1208" s="59"/>
      <c r="C1208" s="59"/>
      <c r="D1208" s="59"/>
      <c r="E1208" s="59"/>
      <c r="F1208" s="59"/>
      <c r="G1208" s="59"/>
      <c r="H1208" s="59"/>
      <c r="I1208" s="59"/>
      <c r="J1208" s="59"/>
      <c r="K1208" s="59"/>
      <c r="L1208" s="59"/>
      <c r="M1208" s="59"/>
      <c r="N1208" s="59"/>
      <c r="O1208" s="59"/>
      <c r="P1208" s="59"/>
      <c r="Q1208" s="59"/>
      <c r="R1208" s="59"/>
      <c r="S1208" s="59"/>
      <c r="T1208" s="59"/>
      <c r="U1208" s="59"/>
      <c r="V1208" s="59"/>
      <c r="W1208" s="59"/>
      <c r="X1208" s="59"/>
      <c r="Y1208" s="59"/>
      <c r="Z1208" s="59"/>
      <c r="AA1208" s="59"/>
      <c r="AB1208" s="59"/>
      <c r="AC1208" s="59"/>
      <c r="AD1208" s="59"/>
      <c r="AE1208" s="59"/>
      <c r="AF1208" s="59"/>
    </row>
    <row r="1209" spans="1:32" ht="15.75" customHeight="1">
      <c r="A1209" s="59"/>
      <c r="B1209" s="59"/>
      <c r="C1209" s="59"/>
      <c r="D1209" s="59"/>
      <c r="E1209" s="59"/>
      <c r="F1209" s="59"/>
      <c r="G1209" s="59"/>
      <c r="H1209" s="59"/>
      <c r="I1209" s="59"/>
      <c r="J1209" s="59"/>
      <c r="K1209" s="59"/>
      <c r="L1209" s="59"/>
      <c r="M1209" s="59"/>
      <c r="N1209" s="59"/>
      <c r="O1209" s="59"/>
      <c r="P1209" s="59"/>
      <c r="Q1209" s="59"/>
      <c r="R1209" s="59"/>
      <c r="S1209" s="59"/>
      <c r="T1209" s="59"/>
      <c r="U1209" s="59"/>
      <c r="V1209" s="59"/>
      <c r="W1209" s="59"/>
      <c r="X1209" s="59"/>
      <c r="Y1209" s="59"/>
      <c r="Z1209" s="59"/>
      <c r="AA1209" s="59"/>
      <c r="AB1209" s="59"/>
      <c r="AC1209" s="59"/>
      <c r="AD1209" s="59"/>
      <c r="AE1209" s="59"/>
      <c r="AF1209" s="59"/>
    </row>
    <row r="1210" spans="1:32" ht="15.75" customHeight="1">
      <c r="A1210" s="59"/>
      <c r="B1210" s="59"/>
      <c r="C1210" s="59"/>
      <c r="D1210" s="59"/>
      <c r="E1210" s="59"/>
      <c r="F1210" s="59"/>
      <c r="G1210" s="59"/>
      <c r="H1210" s="59"/>
      <c r="I1210" s="59"/>
      <c r="J1210" s="59"/>
      <c r="K1210" s="59"/>
      <c r="L1210" s="59"/>
      <c r="M1210" s="59"/>
      <c r="N1210" s="59"/>
      <c r="O1210" s="59"/>
      <c r="P1210" s="59"/>
      <c r="Q1210" s="59"/>
      <c r="R1210" s="59"/>
      <c r="S1210" s="59"/>
      <c r="T1210" s="59"/>
      <c r="U1210" s="59"/>
      <c r="V1210" s="59"/>
      <c r="W1210" s="59"/>
      <c r="X1210" s="59"/>
      <c r="Y1210" s="59"/>
      <c r="Z1210" s="59"/>
      <c r="AA1210" s="59"/>
      <c r="AB1210" s="59"/>
      <c r="AC1210" s="59"/>
      <c r="AD1210" s="59"/>
      <c r="AE1210" s="59"/>
      <c r="AF1210" s="59"/>
    </row>
    <row r="1211" spans="1:32" ht="15.75" customHeight="1">
      <c r="A1211" s="59"/>
      <c r="B1211" s="59"/>
      <c r="C1211" s="59"/>
      <c r="D1211" s="59"/>
      <c r="E1211" s="59"/>
      <c r="F1211" s="59"/>
      <c r="G1211" s="59"/>
      <c r="H1211" s="59"/>
      <c r="I1211" s="59"/>
      <c r="J1211" s="59"/>
      <c r="K1211" s="59"/>
      <c r="L1211" s="59"/>
      <c r="M1211" s="59"/>
      <c r="N1211" s="59"/>
      <c r="O1211" s="59"/>
      <c r="P1211" s="59"/>
      <c r="Q1211" s="59"/>
      <c r="R1211" s="59"/>
      <c r="S1211" s="59"/>
      <c r="T1211" s="59"/>
      <c r="U1211" s="59"/>
      <c r="V1211" s="59"/>
      <c r="W1211" s="59"/>
      <c r="X1211" s="59"/>
      <c r="Y1211" s="59"/>
      <c r="Z1211" s="59"/>
      <c r="AA1211" s="59"/>
      <c r="AB1211" s="59"/>
      <c r="AC1211" s="59"/>
      <c r="AD1211" s="59"/>
      <c r="AE1211" s="59"/>
      <c r="AF1211" s="59"/>
    </row>
    <row r="1212" spans="1:32" ht="15.75" customHeight="1">
      <c r="A1212" s="59"/>
      <c r="B1212" s="59"/>
      <c r="C1212" s="59"/>
      <c r="D1212" s="59"/>
      <c r="E1212" s="59"/>
      <c r="F1212" s="59"/>
      <c r="G1212" s="59"/>
      <c r="H1212" s="59"/>
      <c r="I1212" s="59"/>
      <c r="J1212" s="59"/>
      <c r="K1212" s="59"/>
      <c r="L1212" s="59"/>
      <c r="M1212" s="59"/>
      <c r="N1212" s="59"/>
      <c r="O1212" s="59"/>
      <c r="P1212" s="59"/>
      <c r="Q1212" s="59"/>
      <c r="R1212" s="59"/>
      <c r="S1212" s="59"/>
      <c r="T1212" s="59"/>
      <c r="U1212" s="59"/>
      <c r="V1212" s="59"/>
      <c r="W1212" s="59"/>
      <c r="X1212" s="59"/>
      <c r="Y1212" s="59"/>
      <c r="Z1212" s="59"/>
      <c r="AA1212" s="59"/>
      <c r="AB1212" s="59"/>
      <c r="AC1212" s="59"/>
      <c r="AD1212" s="59"/>
      <c r="AE1212" s="59"/>
      <c r="AF1212" s="59"/>
    </row>
    <row r="1213" spans="1:32" ht="15.75" customHeight="1">
      <c r="A1213" s="59"/>
      <c r="B1213" s="59"/>
      <c r="C1213" s="59"/>
      <c r="D1213" s="59"/>
      <c r="E1213" s="59"/>
      <c r="F1213" s="59"/>
      <c r="G1213" s="59"/>
      <c r="H1213" s="59"/>
      <c r="I1213" s="59"/>
      <c r="J1213" s="59"/>
      <c r="K1213" s="59"/>
      <c r="L1213" s="59"/>
      <c r="M1213" s="59"/>
      <c r="N1213" s="59"/>
      <c r="O1213" s="59"/>
      <c r="P1213" s="59"/>
      <c r="Q1213" s="59"/>
      <c r="R1213" s="59"/>
      <c r="S1213" s="59"/>
      <c r="T1213" s="59"/>
      <c r="U1213" s="59"/>
      <c r="V1213" s="59"/>
      <c r="W1213" s="59"/>
      <c r="X1213" s="59"/>
      <c r="Y1213" s="59"/>
      <c r="Z1213" s="59"/>
      <c r="AA1213" s="59"/>
      <c r="AB1213" s="59"/>
      <c r="AC1213" s="59"/>
      <c r="AD1213" s="59"/>
      <c r="AE1213" s="59"/>
      <c r="AF1213" s="59"/>
    </row>
    <row r="1214" spans="1:32" ht="15.75" customHeight="1">
      <c r="A1214" s="59"/>
      <c r="B1214" s="59"/>
      <c r="C1214" s="59"/>
      <c r="D1214" s="59"/>
      <c r="E1214" s="59"/>
      <c r="F1214" s="59"/>
      <c r="G1214" s="59"/>
      <c r="H1214" s="59"/>
      <c r="I1214" s="59"/>
      <c r="J1214" s="59"/>
      <c r="K1214" s="59"/>
      <c r="L1214" s="59"/>
      <c r="M1214" s="59"/>
      <c r="N1214" s="59"/>
      <c r="O1214" s="59"/>
      <c r="P1214" s="59"/>
      <c r="Q1214" s="59"/>
      <c r="R1214" s="59"/>
      <c r="S1214" s="59"/>
      <c r="T1214" s="59"/>
      <c r="U1214" s="59"/>
      <c r="V1214" s="59"/>
      <c r="W1214" s="59"/>
      <c r="X1214" s="59"/>
      <c r="Y1214" s="59"/>
      <c r="Z1214" s="59"/>
      <c r="AA1214" s="59"/>
      <c r="AB1214" s="59"/>
      <c r="AC1214" s="59"/>
      <c r="AD1214" s="59"/>
      <c r="AE1214" s="59"/>
      <c r="AF1214" s="59"/>
    </row>
    <row r="1215" spans="1:32" ht="15.75" customHeight="1">
      <c r="A1215" s="59"/>
      <c r="B1215" s="59"/>
      <c r="C1215" s="59"/>
      <c r="D1215" s="59"/>
      <c r="E1215" s="59"/>
      <c r="F1215" s="59"/>
      <c r="G1215" s="59"/>
      <c r="H1215" s="59"/>
      <c r="I1215" s="59"/>
      <c r="J1215" s="59"/>
      <c r="K1215" s="59"/>
      <c r="L1215" s="59"/>
      <c r="M1215" s="59"/>
      <c r="N1215" s="59"/>
      <c r="O1215" s="59"/>
      <c r="P1215" s="59"/>
      <c r="Q1215" s="59"/>
      <c r="R1215" s="59"/>
      <c r="S1215" s="59"/>
      <c r="T1215" s="59"/>
      <c r="U1215" s="59"/>
      <c r="V1215" s="59"/>
      <c r="W1215" s="59"/>
      <c r="X1215" s="59"/>
      <c r="Y1215" s="59"/>
      <c r="Z1215" s="59"/>
      <c r="AA1215" s="59"/>
      <c r="AB1215" s="59"/>
      <c r="AC1215" s="59"/>
      <c r="AD1215" s="59"/>
      <c r="AE1215" s="59"/>
      <c r="AF1215" s="59"/>
    </row>
    <row r="1216" spans="1:32" ht="15.75" customHeight="1">
      <c r="A1216" s="59"/>
      <c r="B1216" s="59"/>
      <c r="C1216" s="59"/>
      <c r="D1216" s="59"/>
      <c r="E1216" s="59"/>
      <c r="F1216" s="59"/>
      <c r="G1216" s="59"/>
      <c r="H1216" s="59"/>
      <c r="I1216" s="59"/>
      <c r="J1216" s="59"/>
      <c r="K1216" s="59"/>
      <c r="L1216" s="59"/>
      <c r="M1216" s="59"/>
      <c r="N1216" s="59"/>
      <c r="O1216" s="59"/>
      <c r="P1216" s="59"/>
      <c r="Q1216" s="59"/>
      <c r="R1216" s="59"/>
      <c r="S1216" s="59"/>
      <c r="T1216" s="59"/>
      <c r="U1216" s="59"/>
      <c r="V1216" s="59"/>
      <c r="W1216" s="59"/>
      <c r="X1216" s="59"/>
      <c r="Y1216" s="59"/>
      <c r="Z1216" s="59"/>
      <c r="AA1216" s="59"/>
      <c r="AB1216" s="59"/>
      <c r="AC1216" s="59"/>
      <c r="AD1216" s="59"/>
      <c r="AE1216" s="59"/>
      <c r="AF1216" s="59"/>
    </row>
    <row r="1217" spans="1:32" ht="15.75" customHeight="1">
      <c r="A1217" s="59"/>
      <c r="B1217" s="59"/>
      <c r="C1217" s="59"/>
      <c r="D1217" s="59"/>
      <c r="E1217" s="59"/>
      <c r="F1217" s="59"/>
      <c r="G1217" s="59"/>
      <c r="H1217" s="59"/>
      <c r="I1217" s="59"/>
      <c r="J1217" s="59"/>
      <c r="K1217" s="59"/>
      <c r="L1217" s="59"/>
      <c r="M1217" s="59"/>
      <c r="N1217" s="59"/>
      <c r="O1217" s="59"/>
      <c r="P1217" s="59"/>
      <c r="Q1217" s="59"/>
      <c r="R1217" s="59"/>
      <c r="S1217" s="59"/>
      <c r="T1217" s="59"/>
      <c r="U1217" s="59"/>
      <c r="V1217" s="59"/>
      <c r="W1217" s="59"/>
      <c r="X1217" s="59"/>
      <c r="Y1217" s="59"/>
      <c r="Z1217" s="59"/>
      <c r="AA1217" s="59"/>
      <c r="AB1217" s="59"/>
      <c r="AC1217" s="59"/>
      <c r="AD1217" s="59"/>
      <c r="AE1217" s="59"/>
      <c r="AF1217" s="59"/>
    </row>
    <row r="1218" spans="1:32" ht="15.75" customHeight="1">
      <c r="A1218" s="59"/>
      <c r="B1218" s="59"/>
      <c r="C1218" s="59"/>
      <c r="D1218" s="59"/>
      <c r="E1218" s="59"/>
      <c r="F1218" s="59"/>
      <c r="G1218" s="59"/>
      <c r="H1218" s="59"/>
      <c r="I1218" s="59"/>
      <c r="J1218" s="59"/>
      <c r="K1218" s="59"/>
      <c r="L1218" s="59"/>
      <c r="M1218" s="59"/>
      <c r="N1218" s="59"/>
      <c r="O1218" s="59"/>
      <c r="P1218" s="59"/>
      <c r="Q1218" s="59"/>
      <c r="R1218" s="59"/>
      <c r="S1218" s="59"/>
      <c r="T1218" s="59"/>
      <c r="U1218" s="59"/>
      <c r="V1218" s="59"/>
      <c r="W1218" s="59"/>
      <c r="X1218" s="59"/>
      <c r="Y1218" s="59"/>
      <c r="Z1218" s="59"/>
      <c r="AA1218" s="59"/>
      <c r="AB1218" s="59"/>
      <c r="AC1218" s="59"/>
      <c r="AD1218" s="59"/>
      <c r="AE1218" s="59"/>
      <c r="AF1218" s="59"/>
    </row>
    <row r="1219" spans="1:32" ht="15.75" customHeight="1">
      <c r="A1219" s="59"/>
      <c r="B1219" s="59"/>
      <c r="C1219" s="59"/>
      <c r="D1219" s="59"/>
      <c r="E1219" s="59"/>
      <c r="F1219" s="59"/>
      <c r="G1219" s="59"/>
      <c r="H1219" s="59"/>
      <c r="I1219" s="59"/>
      <c r="J1219" s="59"/>
      <c r="K1219" s="59"/>
      <c r="L1219" s="59"/>
      <c r="M1219" s="59"/>
      <c r="N1219" s="59"/>
      <c r="O1219" s="59"/>
      <c r="P1219" s="59"/>
      <c r="Q1219" s="59"/>
      <c r="R1219" s="59"/>
      <c r="S1219" s="59"/>
      <c r="T1219" s="59"/>
      <c r="U1219" s="59"/>
      <c r="V1219" s="59"/>
      <c r="W1219" s="59"/>
      <c r="X1219" s="59"/>
      <c r="Y1219" s="59"/>
      <c r="Z1219" s="59"/>
      <c r="AA1219" s="59"/>
      <c r="AB1219" s="59"/>
      <c r="AC1219" s="59"/>
      <c r="AD1219" s="59"/>
      <c r="AE1219" s="59"/>
      <c r="AF1219" s="59"/>
    </row>
    <row r="1220" spans="1:32" ht="15.75" customHeight="1">
      <c r="A1220" s="59"/>
      <c r="B1220" s="59"/>
      <c r="C1220" s="59"/>
      <c r="D1220" s="59"/>
      <c r="E1220" s="59"/>
      <c r="F1220" s="59"/>
      <c r="G1220" s="59"/>
      <c r="H1220" s="59"/>
      <c r="I1220" s="59"/>
      <c r="J1220" s="59"/>
      <c r="K1220" s="59"/>
      <c r="L1220" s="59"/>
      <c r="M1220" s="59"/>
      <c r="N1220" s="59"/>
      <c r="O1220" s="59"/>
      <c r="P1220" s="59"/>
      <c r="Q1220" s="59"/>
      <c r="R1220" s="59"/>
      <c r="S1220" s="59"/>
      <c r="T1220" s="59"/>
      <c r="U1220" s="59"/>
      <c r="V1220" s="59"/>
      <c r="W1220" s="59"/>
      <c r="X1220" s="59"/>
      <c r="Y1220" s="59"/>
      <c r="Z1220" s="59"/>
      <c r="AA1220" s="59"/>
      <c r="AB1220" s="59"/>
      <c r="AC1220" s="59"/>
      <c r="AD1220" s="59"/>
      <c r="AE1220" s="59"/>
      <c r="AF1220" s="59"/>
    </row>
    <row r="1221" spans="1:32" ht="15.75" customHeight="1">
      <c r="A1221" s="59"/>
      <c r="B1221" s="59"/>
      <c r="C1221" s="59"/>
      <c r="D1221" s="59"/>
      <c r="E1221" s="59"/>
      <c r="F1221" s="59"/>
      <c r="G1221" s="59"/>
      <c r="H1221" s="59"/>
      <c r="I1221" s="59"/>
      <c r="J1221" s="59"/>
      <c r="K1221" s="59"/>
      <c r="L1221" s="59"/>
      <c r="M1221" s="59"/>
      <c r="N1221" s="59"/>
      <c r="O1221" s="59"/>
      <c r="P1221" s="59"/>
      <c r="Q1221" s="59"/>
      <c r="R1221" s="59"/>
      <c r="S1221" s="59"/>
      <c r="T1221" s="59"/>
      <c r="U1221" s="59"/>
      <c r="V1221" s="59"/>
      <c r="W1221" s="59"/>
      <c r="X1221" s="59"/>
      <c r="Y1221" s="59"/>
      <c r="Z1221" s="59"/>
      <c r="AA1221" s="59"/>
      <c r="AB1221" s="59"/>
      <c r="AC1221" s="59"/>
      <c r="AD1221" s="59"/>
      <c r="AE1221" s="59"/>
      <c r="AF1221" s="59"/>
    </row>
    <row r="1222" spans="1:32" ht="15.75" customHeight="1">
      <c r="A1222" s="59"/>
      <c r="B1222" s="59"/>
      <c r="C1222" s="59"/>
      <c r="D1222" s="59"/>
      <c r="E1222" s="59"/>
      <c r="F1222" s="59"/>
      <c r="G1222" s="59"/>
      <c r="H1222" s="59"/>
      <c r="I1222" s="59"/>
      <c r="J1222" s="59"/>
      <c r="K1222" s="59"/>
      <c r="L1222" s="59"/>
      <c r="M1222" s="59"/>
      <c r="N1222" s="59"/>
      <c r="O1222" s="59"/>
      <c r="P1222" s="59"/>
      <c r="Q1222" s="59"/>
      <c r="R1222" s="59"/>
      <c r="S1222" s="59"/>
      <c r="T1222" s="59"/>
      <c r="U1222" s="59"/>
      <c r="V1222" s="59"/>
      <c r="W1222" s="59"/>
      <c r="X1222" s="59"/>
      <c r="Y1222" s="59"/>
      <c r="Z1222" s="59"/>
      <c r="AA1222" s="59"/>
      <c r="AB1222" s="59"/>
      <c r="AC1222" s="59"/>
      <c r="AD1222" s="59"/>
      <c r="AE1222" s="59"/>
      <c r="AF1222" s="59"/>
    </row>
    <row r="1223" spans="1:32" ht="15.75" customHeight="1">
      <c r="A1223" s="59"/>
      <c r="B1223" s="59"/>
      <c r="C1223" s="59"/>
      <c r="D1223" s="59"/>
      <c r="E1223" s="59"/>
      <c r="F1223" s="59"/>
      <c r="G1223" s="59"/>
      <c r="H1223" s="59"/>
      <c r="I1223" s="59"/>
      <c r="J1223" s="59"/>
      <c r="K1223" s="59"/>
      <c r="L1223" s="59"/>
      <c r="M1223" s="59"/>
      <c r="N1223" s="59"/>
      <c r="O1223" s="59"/>
      <c r="P1223" s="59"/>
      <c r="Q1223" s="59"/>
      <c r="R1223" s="59"/>
      <c r="S1223" s="59"/>
      <c r="T1223" s="59"/>
      <c r="U1223" s="59"/>
      <c r="V1223" s="59"/>
      <c r="W1223" s="59"/>
      <c r="X1223" s="59"/>
      <c r="Y1223" s="59"/>
      <c r="Z1223" s="59"/>
      <c r="AA1223" s="59"/>
      <c r="AB1223" s="59"/>
      <c r="AC1223" s="59"/>
      <c r="AD1223" s="59"/>
      <c r="AE1223" s="59"/>
      <c r="AF1223" s="59"/>
    </row>
    <row r="1224" spans="1:32" ht="15.75" customHeight="1">
      <c r="A1224" s="59"/>
      <c r="B1224" s="59"/>
      <c r="C1224" s="59"/>
      <c r="D1224" s="59"/>
      <c r="E1224" s="59"/>
      <c r="F1224" s="59"/>
      <c r="G1224" s="59"/>
      <c r="H1224" s="59"/>
      <c r="I1224" s="59"/>
      <c r="J1224" s="59"/>
      <c r="K1224" s="59"/>
      <c r="L1224" s="59"/>
      <c r="M1224" s="59"/>
      <c r="N1224" s="59"/>
      <c r="O1224" s="59"/>
      <c r="P1224" s="59"/>
      <c r="Q1224" s="59"/>
      <c r="R1224" s="59"/>
      <c r="S1224" s="59"/>
      <c r="T1224" s="59"/>
      <c r="U1224" s="59"/>
      <c r="V1224" s="59"/>
      <c r="W1224" s="59"/>
      <c r="X1224" s="59"/>
      <c r="Y1224" s="59"/>
      <c r="Z1224" s="59"/>
      <c r="AA1224" s="59"/>
      <c r="AB1224" s="59"/>
      <c r="AC1224" s="59"/>
      <c r="AD1224" s="59"/>
      <c r="AE1224" s="59"/>
      <c r="AF1224" s="59"/>
    </row>
    <row r="1225" spans="1:32" ht="15.75" customHeight="1">
      <c r="A1225" s="59"/>
      <c r="B1225" s="59"/>
      <c r="C1225" s="59"/>
      <c r="D1225" s="59"/>
      <c r="E1225" s="59"/>
      <c r="F1225" s="59"/>
      <c r="G1225" s="59"/>
      <c r="H1225" s="59"/>
      <c r="I1225" s="59"/>
      <c r="J1225" s="59"/>
      <c r="K1225" s="59"/>
      <c r="L1225" s="59"/>
      <c r="M1225" s="59"/>
      <c r="N1225" s="59"/>
      <c r="O1225" s="59"/>
      <c r="P1225" s="59"/>
      <c r="Q1225" s="59"/>
      <c r="R1225" s="59"/>
      <c r="S1225" s="59"/>
      <c r="T1225" s="59"/>
      <c r="U1225" s="59"/>
      <c r="V1225" s="59"/>
      <c r="W1225" s="59"/>
      <c r="X1225" s="59"/>
      <c r="Y1225" s="59"/>
      <c r="Z1225" s="59"/>
      <c r="AA1225" s="59"/>
      <c r="AB1225" s="59"/>
      <c r="AC1225" s="59"/>
      <c r="AD1225" s="59"/>
      <c r="AE1225" s="59"/>
      <c r="AF1225" s="59"/>
    </row>
    <row r="1226" spans="1:32" ht="15.75" customHeight="1">
      <c r="A1226" s="59"/>
      <c r="B1226" s="59"/>
      <c r="C1226" s="59"/>
      <c r="D1226" s="59"/>
      <c r="E1226" s="59"/>
      <c r="F1226" s="59"/>
      <c r="G1226" s="59"/>
      <c r="H1226" s="59"/>
      <c r="I1226" s="59"/>
      <c r="J1226" s="59"/>
      <c r="K1226" s="59"/>
      <c r="L1226" s="59"/>
      <c r="M1226" s="59"/>
      <c r="N1226" s="59"/>
      <c r="O1226" s="59"/>
      <c r="P1226" s="59"/>
      <c r="Q1226" s="59"/>
      <c r="R1226" s="59"/>
      <c r="S1226" s="59"/>
      <c r="T1226" s="59"/>
      <c r="U1226" s="59"/>
      <c r="V1226" s="59"/>
      <c r="W1226" s="59"/>
      <c r="X1226" s="59"/>
      <c r="Y1226" s="59"/>
      <c r="Z1226" s="59"/>
      <c r="AA1226" s="59"/>
      <c r="AB1226" s="59"/>
      <c r="AC1226" s="59"/>
      <c r="AD1226" s="59"/>
      <c r="AE1226" s="59"/>
      <c r="AF1226" s="59"/>
    </row>
    <row r="1227" spans="1:32" ht="15.75" customHeight="1">
      <c r="A1227" s="59"/>
      <c r="B1227" s="59"/>
      <c r="C1227" s="59"/>
      <c r="D1227" s="59"/>
      <c r="E1227" s="59"/>
      <c r="F1227" s="59"/>
      <c r="G1227" s="59"/>
      <c r="H1227" s="59"/>
      <c r="I1227" s="59"/>
      <c r="J1227" s="59"/>
      <c r="K1227" s="59"/>
      <c r="L1227" s="59"/>
      <c r="M1227" s="59"/>
      <c r="N1227" s="59"/>
      <c r="O1227" s="59"/>
      <c r="P1227" s="59"/>
      <c r="Q1227" s="59"/>
      <c r="R1227" s="59"/>
      <c r="S1227" s="59"/>
      <c r="T1227" s="59"/>
      <c r="U1227" s="59"/>
      <c r="V1227" s="59"/>
      <c r="W1227" s="59"/>
      <c r="X1227" s="59"/>
      <c r="Y1227" s="59"/>
      <c r="Z1227" s="59"/>
      <c r="AA1227" s="59"/>
      <c r="AB1227" s="59"/>
      <c r="AC1227" s="59"/>
      <c r="AD1227" s="59"/>
      <c r="AE1227" s="59"/>
      <c r="AF1227" s="59"/>
    </row>
    <row r="1228" spans="1:32" ht="15.75" customHeight="1">
      <c r="A1228" s="59"/>
      <c r="B1228" s="59"/>
      <c r="C1228" s="59"/>
      <c r="D1228" s="59"/>
      <c r="E1228" s="59"/>
      <c r="F1228" s="59"/>
      <c r="G1228" s="59"/>
      <c r="H1228" s="59"/>
      <c r="I1228" s="59"/>
      <c r="J1228" s="59"/>
      <c r="K1228" s="59"/>
      <c r="L1228" s="59"/>
      <c r="M1228" s="59"/>
      <c r="N1228" s="59"/>
      <c r="O1228" s="59"/>
      <c r="P1228" s="59"/>
      <c r="Q1228" s="59"/>
      <c r="R1228" s="59"/>
      <c r="S1228" s="59"/>
      <c r="T1228" s="59"/>
      <c r="U1228" s="59"/>
      <c r="V1228" s="59"/>
      <c r="W1228" s="59"/>
      <c r="X1228" s="59"/>
      <c r="Y1228" s="59"/>
      <c r="Z1228" s="59"/>
      <c r="AA1228" s="59"/>
      <c r="AB1228" s="59"/>
      <c r="AC1228" s="59"/>
      <c r="AD1228" s="59"/>
      <c r="AE1228" s="59"/>
      <c r="AF1228" s="59"/>
    </row>
    <row r="1229" spans="1:32" ht="15.75" customHeight="1">
      <c r="A1229" s="59"/>
      <c r="B1229" s="59"/>
      <c r="C1229" s="59"/>
      <c r="D1229" s="59"/>
      <c r="E1229" s="59"/>
      <c r="F1229" s="59"/>
      <c r="G1229" s="59"/>
      <c r="H1229" s="59"/>
      <c r="I1229" s="59"/>
      <c r="J1229" s="59"/>
      <c r="K1229" s="59"/>
      <c r="L1229" s="59"/>
      <c r="M1229" s="59"/>
      <c r="N1229" s="59"/>
      <c r="O1229" s="59"/>
      <c r="P1229" s="59"/>
      <c r="Q1229" s="59"/>
      <c r="R1229" s="59"/>
      <c r="S1229" s="59"/>
      <c r="T1229" s="59"/>
      <c r="U1229" s="59"/>
      <c r="V1229" s="59"/>
      <c r="W1229" s="59"/>
      <c r="X1229" s="59"/>
      <c r="Y1229" s="59"/>
      <c r="Z1229" s="59"/>
      <c r="AA1229" s="59"/>
      <c r="AB1229" s="59"/>
      <c r="AC1229" s="59"/>
      <c r="AD1229" s="59"/>
      <c r="AE1229" s="59"/>
      <c r="AF1229" s="59"/>
    </row>
    <row r="1230" spans="1:32" ht="15.75" customHeight="1">
      <c r="A1230" s="59"/>
      <c r="B1230" s="59"/>
      <c r="C1230" s="59"/>
      <c r="D1230" s="59"/>
      <c r="E1230" s="59"/>
      <c r="F1230" s="59"/>
      <c r="G1230" s="59"/>
      <c r="H1230" s="59"/>
      <c r="I1230" s="59"/>
      <c r="J1230" s="59"/>
      <c r="K1230" s="59"/>
      <c r="L1230" s="59"/>
      <c r="M1230" s="59"/>
      <c r="N1230" s="59"/>
      <c r="O1230" s="59"/>
      <c r="P1230" s="59"/>
      <c r="Q1230" s="59"/>
      <c r="R1230" s="59"/>
      <c r="S1230" s="59"/>
      <c r="T1230" s="59"/>
      <c r="U1230" s="59"/>
      <c r="V1230" s="59"/>
      <c r="W1230" s="59"/>
      <c r="X1230" s="59"/>
      <c r="Y1230" s="59"/>
      <c r="Z1230" s="59"/>
      <c r="AA1230" s="59"/>
      <c r="AB1230" s="59"/>
      <c r="AC1230" s="59"/>
      <c r="AD1230" s="59"/>
      <c r="AE1230" s="59"/>
      <c r="AF1230" s="59"/>
    </row>
    <row r="1231" spans="1:32" ht="15.75" customHeight="1">
      <c r="A1231" s="59"/>
      <c r="B1231" s="59"/>
      <c r="C1231" s="59"/>
      <c r="D1231" s="59"/>
      <c r="E1231" s="59"/>
      <c r="F1231" s="59"/>
      <c r="G1231" s="59"/>
      <c r="H1231" s="59"/>
      <c r="I1231" s="59"/>
      <c r="J1231" s="59"/>
      <c r="K1231" s="59"/>
      <c r="L1231" s="59"/>
      <c r="M1231" s="59"/>
      <c r="N1231" s="59"/>
      <c r="O1231" s="59"/>
      <c r="P1231" s="59"/>
      <c r="Q1231" s="59"/>
      <c r="R1231" s="59"/>
      <c r="S1231" s="59"/>
      <c r="T1231" s="59"/>
      <c r="U1231" s="59"/>
      <c r="V1231" s="59"/>
      <c r="W1231" s="59"/>
      <c r="X1231" s="59"/>
      <c r="Y1231" s="59"/>
      <c r="Z1231" s="59"/>
      <c r="AA1231" s="59"/>
      <c r="AB1231" s="59"/>
      <c r="AC1231" s="59"/>
      <c r="AD1231" s="59"/>
      <c r="AE1231" s="59"/>
      <c r="AF1231" s="59"/>
    </row>
    <row r="1232" spans="1:32" ht="15.75" customHeight="1">
      <c r="A1232" s="59"/>
      <c r="B1232" s="59"/>
      <c r="C1232" s="59"/>
      <c r="D1232" s="59"/>
      <c r="E1232" s="59"/>
      <c r="F1232" s="59"/>
      <c r="G1232" s="59"/>
      <c r="H1232" s="59"/>
      <c r="I1232" s="59"/>
      <c r="J1232" s="59"/>
      <c r="K1232" s="59"/>
      <c r="L1232" s="59"/>
      <c r="M1232" s="59"/>
      <c r="N1232" s="59"/>
      <c r="O1232" s="59"/>
      <c r="P1232" s="59"/>
      <c r="Q1232" s="59"/>
      <c r="R1232" s="59"/>
      <c r="S1232" s="59"/>
      <c r="T1232" s="59"/>
      <c r="U1232" s="59"/>
      <c r="V1232" s="59"/>
      <c r="W1232" s="59"/>
      <c r="X1232" s="59"/>
      <c r="Y1232" s="59"/>
      <c r="Z1232" s="59"/>
      <c r="AA1232" s="59"/>
      <c r="AB1232" s="59"/>
      <c r="AC1232" s="59"/>
      <c r="AD1232" s="59"/>
      <c r="AE1232" s="59"/>
      <c r="AF1232" s="59"/>
    </row>
    <row r="1233" spans="1:32" ht="15.75" customHeight="1">
      <c r="A1233" s="59"/>
      <c r="B1233" s="59"/>
      <c r="C1233" s="59"/>
      <c r="D1233" s="59"/>
      <c r="E1233" s="59"/>
      <c r="F1233" s="59"/>
      <c r="G1233" s="59"/>
      <c r="H1233" s="59"/>
      <c r="I1233" s="59"/>
      <c r="J1233" s="59"/>
      <c r="K1233" s="59"/>
      <c r="L1233" s="59"/>
      <c r="M1233" s="59"/>
      <c r="N1233" s="59"/>
      <c r="O1233" s="59"/>
      <c r="P1233" s="59"/>
      <c r="Q1233" s="59"/>
      <c r="R1233" s="59"/>
      <c r="S1233" s="59"/>
      <c r="T1233" s="59"/>
      <c r="U1233" s="59"/>
      <c r="V1233" s="59"/>
      <c r="W1233" s="59"/>
      <c r="X1233" s="59"/>
      <c r="Y1233" s="59"/>
      <c r="Z1233" s="59"/>
      <c r="AA1233" s="59"/>
      <c r="AB1233" s="59"/>
      <c r="AC1233" s="59"/>
      <c r="AD1233" s="59"/>
      <c r="AE1233" s="59"/>
      <c r="AF1233" s="59"/>
    </row>
    <row r="1234" spans="1:32" ht="15.75" customHeight="1">
      <c r="A1234" s="59"/>
      <c r="B1234" s="59"/>
      <c r="C1234" s="59"/>
      <c r="D1234" s="59"/>
      <c r="E1234" s="59"/>
      <c r="F1234" s="59"/>
      <c r="G1234" s="59"/>
      <c r="H1234" s="59"/>
      <c r="I1234" s="59"/>
      <c r="J1234" s="59"/>
      <c r="K1234" s="59"/>
      <c r="L1234" s="59"/>
      <c r="M1234" s="59"/>
      <c r="N1234" s="59"/>
      <c r="O1234" s="59"/>
      <c r="P1234" s="59"/>
      <c r="Q1234" s="59"/>
      <c r="R1234" s="59"/>
      <c r="S1234" s="59"/>
      <c r="T1234" s="59"/>
      <c r="U1234" s="59"/>
      <c r="V1234" s="59"/>
      <c r="W1234" s="59"/>
      <c r="X1234" s="59"/>
      <c r="Y1234" s="59"/>
      <c r="Z1234" s="59"/>
      <c r="AA1234" s="59"/>
      <c r="AB1234" s="59"/>
      <c r="AC1234" s="59"/>
      <c r="AD1234" s="59"/>
      <c r="AE1234" s="59"/>
      <c r="AF1234" s="59"/>
    </row>
    <row r="1235" spans="1:32" ht="15.75" customHeight="1">
      <c r="A1235" s="59"/>
      <c r="B1235" s="59"/>
      <c r="C1235" s="59"/>
      <c r="D1235" s="59"/>
      <c r="E1235" s="59"/>
      <c r="F1235" s="59"/>
      <c r="G1235" s="59"/>
      <c r="H1235" s="59"/>
      <c r="I1235" s="59"/>
      <c r="J1235" s="59"/>
      <c r="K1235" s="59"/>
      <c r="L1235" s="59"/>
      <c r="M1235" s="59"/>
      <c r="N1235" s="59"/>
      <c r="O1235" s="59"/>
      <c r="P1235" s="59"/>
      <c r="Q1235" s="59"/>
      <c r="R1235" s="59"/>
      <c r="S1235" s="59"/>
      <c r="T1235" s="59"/>
      <c r="U1235" s="59"/>
      <c r="V1235" s="59"/>
      <c r="W1235" s="59"/>
      <c r="X1235" s="59"/>
      <c r="Y1235" s="59"/>
      <c r="Z1235" s="59"/>
      <c r="AA1235" s="59"/>
      <c r="AB1235" s="59"/>
      <c r="AC1235" s="59"/>
      <c r="AD1235" s="59"/>
      <c r="AE1235" s="59"/>
      <c r="AF1235" s="59"/>
    </row>
    <row r="1236" spans="1:32" ht="15.75" customHeight="1">
      <c r="A1236" s="59"/>
      <c r="B1236" s="59"/>
      <c r="C1236" s="59"/>
      <c r="D1236" s="59"/>
      <c r="E1236" s="59"/>
      <c r="F1236" s="59"/>
      <c r="G1236" s="59"/>
      <c r="H1236" s="59"/>
      <c r="I1236" s="59"/>
      <c r="J1236" s="59"/>
      <c r="K1236" s="59"/>
      <c r="L1236" s="59"/>
      <c r="M1236" s="59"/>
      <c r="N1236" s="59"/>
      <c r="O1236" s="59"/>
      <c r="P1236" s="59"/>
      <c r="Q1236" s="59"/>
      <c r="R1236" s="59"/>
      <c r="S1236" s="59"/>
      <c r="T1236" s="59"/>
      <c r="U1236" s="59"/>
      <c r="V1236" s="59"/>
      <c r="W1236" s="59"/>
      <c r="X1236" s="59"/>
      <c r="Y1236" s="59"/>
      <c r="Z1236" s="59"/>
      <c r="AA1236" s="59"/>
      <c r="AB1236" s="59"/>
      <c r="AC1236" s="59"/>
      <c r="AD1236" s="59"/>
      <c r="AE1236" s="59"/>
      <c r="AF1236" s="59"/>
    </row>
    <row r="1237" spans="1:32" ht="15.75" customHeight="1">
      <c r="A1237" s="59"/>
      <c r="B1237" s="59"/>
      <c r="C1237" s="59"/>
      <c r="D1237" s="59"/>
      <c r="E1237" s="59"/>
      <c r="F1237" s="59"/>
      <c r="G1237" s="59"/>
      <c r="H1237" s="59"/>
      <c r="I1237" s="59"/>
      <c r="J1237" s="59"/>
      <c r="K1237" s="59"/>
      <c r="L1237" s="59"/>
      <c r="M1237" s="59"/>
      <c r="N1237" s="59"/>
      <c r="O1237" s="59"/>
      <c r="P1237" s="59"/>
      <c r="Q1237" s="59"/>
      <c r="R1237" s="59"/>
      <c r="S1237" s="59"/>
      <c r="T1237" s="59"/>
      <c r="U1237" s="59"/>
      <c r="V1237" s="59"/>
      <c r="W1237" s="59"/>
      <c r="X1237" s="59"/>
      <c r="Y1237" s="59"/>
      <c r="Z1237" s="59"/>
      <c r="AA1237" s="59"/>
      <c r="AB1237" s="59"/>
      <c r="AC1237" s="59"/>
      <c r="AD1237" s="59"/>
      <c r="AE1237" s="59"/>
      <c r="AF1237" s="59"/>
    </row>
    <row r="1238" spans="1:32" ht="15.75" customHeight="1">
      <c r="A1238" s="59"/>
      <c r="B1238" s="59"/>
      <c r="C1238" s="59"/>
      <c r="D1238" s="59"/>
      <c r="E1238" s="59"/>
      <c r="F1238" s="59"/>
      <c r="G1238" s="59"/>
      <c r="H1238" s="59"/>
      <c r="I1238" s="59"/>
      <c r="J1238" s="59"/>
      <c r="K1238" s="59"/>
      <c r="L1238" s="59"/>
      <c r="M1238" s="59"/>
      <c r="N1238" s="59"/>
      <c r="O1238" s="59"/>
      <c r="P1238" s="59"/>
      <c r="Q1238" s="59"/>
      <c r="R1238" s="59"/>
      <c r="S1238" s="59"/>
      <c r="T1238" s="59"/>
      <c r="U1238" s="59"/>
      <c r="V1238" s="59"/>
      <c r="W1238" s="59"/>
      <c r="X1238" s="59"/>
      <c r="Y1238" s="59"/>
      <c r="Z1238" s="59"/>
      <c r="AA1238" s="59"/>
      <c r="AB1238" s="59"/>
      <c r="AC1238" s="59"/>
      <c r="AD1238" s="59"/>
      <c r="AE1238" s="59"/>
      <c r="AF1238" s="59"/>
    </row>
    <row r="1239" spans="1:32" ht="15.75" customHeight="1">
      <c r="A1239" s="59"/>
      <c r="B1239" s="59"/>
      <c r="C1239" s="59"/>
      <c r="D1239" s="59"/>
      <c r="E1239" s="59"/>
      <c r="F1239" s="59"/>
      <c r="G1239" s="59"/>
      <c r="H1239" s="59"/>
      <c r="I1239" s="59"/>
      <c r="J1239" s="59"/>
      <c r="K1239" s="59"/>
      <c r="L1239" s="59"/>
      <c r="M1239" s="59"/>
      <c r="N1239" s="59"/>
      <c r="O1239" s="59"/>
      <c r="P1239" s="59"/>
      <c r="Q1239" s="59"/>
      <c r="R1239" s="59"/>
      <c r="S1239" s="59"/>
      <c r="T1239" s="59"/>
      <c r="U1239" s="59"/>
      <c r="V1239" s="59"/>
      <c r="W1239" s="59"/>
      <c r="X1239" s="59"/>
      <c r="Y1239" s="59"/>
      <c r="Z1239" s="59"/>
      <c r="AA1239" s="59"/>
      <c r="AB1239" s="59"/>
      <c r="AC1239" s="59"/>
      <c r="AD1239" s="59"/>
      <c r="AE1239" s="59"/>
      <c r="AF1239" s="59"/>
    </row>
    <row r="1240" spans="1:32" ht="15.75" customHeight="1">
      <c r="A1240" s="59"/>
      <c r="B1240" s="59"/>
      <c r="C1240" s="59"/>
      <c r="D1240" s="59"/>
      <c r="E1240" s="59"/>
      <c r="F1240" s="59"/>
      <c r="G1240" s="59"/>
      <c r="H1240" s="59"/>
      <c r="I1240" s="59"/>
      <c r="J1240" s="59"/>
      <c r="K1240" s="59"/>
      <c r="L1240" s="59"/>
      <c r="M1240" s="59"/>
      <c r="N1240" s="59"/>
      <c r="O1240" s="59"/>
      <c r="P1240" s="59"/>
      <c r="Q1240" s="59"/>
      <c r="R1240" s="59"/>
      <c r="S1240" s="59"/>
      <c r="T1240" s="59"/>
      <c r="U1240" s="59"/>
      <c r="V1240" s="59"/>
      <c r="W1240" s="59"/>
      <c r="X1240" s="59"/>
      <c r="Y1240" s="59"/>
      <c r="Z1240" s="59"/>
      <c r="AA1240" s="59"/>
      <c r="AB1240" s="59"/>
      <c r="AC1240" s="59"/>
      <c r="AD1240" s="59"/>
      <c r="AE1240" s="59"/>
      <c r="AF1240" s="59"/>
    </row>
    <row r="1241" spans="1:32" ht="15.75" customHeight="1">
      <c r="A1241" s="59"/>
      <c r="B1241" s="59"/>
      <c r="C1241" s="59"/>
      <c r="D1241" s="59"/>
      <c r="E1241" s="59"/>
      <c r="F1241" s="59"/>
      <c r="G1241" s="59"/>
      <c r="H1241" s="59"/>
      <c r="I1241" s="59"/>
      <c r="J1241" s="59"/>
      <c r="K1241" s="59"/>
      <c r="L1241" s="59"/>
      <c r="M1241" s="59"/>
      <c r="N1241" s="59"/>
      <c r="O1241" s="59"/>
      <c r="P1241" s="59"/>
      <c r="Q1241" s="59"/>
      <c r="R1241" s="59"/>
      <c r="S1241" s="59"/>
      <c r="T1241" s="59"/>
      <c r="U1241" s="59"/>
      <c r="V1241" s="59"/>
      <c r="W1241" s="59"/>
      <c r="X1241" s="59"/>
      <c r="Y1241" s="59"/>
      <c r="Z1241" s="59"/>
      <c r="AA1241" s="59"/>
      <c r="AB1241" s="59"/>
      <c r="AC1241" s="59"/>
      <c r="AD1241" s="59"/>
      <c r="AE1241" s="59"/>
      <c r="AF1241" s="59"/>
    </row>
    <row r="1242" spans="1:32" ht="15.75" customHeight="1">
      <c r="A1242" s="59"/>
      <c r="B1242" s="59"/>
      <c r="C1242" s="59"/>
      <c r="D1242" s="59"/>
      <c r="E1242" s="59"/>
      <c r="F1242" s="59"/>
      <c r="G1242" s="59"/>
      <c r="H1242" s="59"/>
      <c r="I1242" s="59"/>
      <c r="J1242" s="59"/>
      <c r="K1242" s="59"/>
      <c r="L1242" s="59"/>
      <c r="M1242" s="59"/>
      <c r="N1242" s="59"/>
      <c r="O1242" s="59"/>
      <c r="P1242" s="59"/>
      <c r="Q1242" s="59"/>
      <c r="R1242" s="59"/>
      <c r="S1242" s="59"/>
      <c r="T1242" s="59"/>
      <c r="U1242" s="59"/>
      <c r="V1242" s="59"/>
      <c r="W1242" s="59"/>
      <c r="X1242" s="59"/>
      <c r="Y1242" s="59"/>
      <c r="Z1242" s="59"/>
      <c r="AA1242" s="59"/>
      <c r="AB1242" s="59"/>
      <c r="AC1242" s="59"/>
      <c r="AD1242" s="59"/>
      <c r="AE1242" s="59"/>
      <c r="AF1242" s="59"/>
    </row>
    <row r="1243" spans="1:32" ht="15.75" customHeight="1">
      <c r="A1243" s="59"/>
      <c r="B1243" s="59"/>
      <c r="C1243" s="59"/>
      <c r="D1243" s="59"/>
      <c r="E1243" s="59"/>
      <c r="F1243" s="59"/>
      <c r="G1243" s="59"/>
      <c r="H1243" s="59"/>
      <c r="I1243" s="59"/>
      <c r="J1243" s="59"/>
      <c r="K1243" s="59"/>
      <c r="L1243" s="59"/>
      <c r="M1243" s="59"/>
      <c r="N1243" s="59"/>
      <c r="O1243" s="59"/>
      <c r="P1243" s="59"/>
      <c r="Q1243" s="59"/>
      <c r="R1243" s="59"/>
      <c r="S1243" s="59"/>
      <c r="T1243" s="59"/>
      <c r="U1243" s="59"/>
      <c r="V1243" s="59"/>
      <c r="W1243" s="59"/>
      <c r="X1243" s="59"/>
      <c r="Y1243" s="59"/>
      <c r="Z1243" s="59"/>
      <c r="AA1243" s="59"/>
      <c r="AB1243" s="59"/>
      <c r="AC1243" s="59"/>
      <c r="AD1243" s="59"/>
      <c r="AE1243" s="59"/>
      <c r="AF1243" s="59"/>
    </row>
    <row r="1244" spans="1:32" ht="15.75" customHeight="1">
      <c r="A1244" s="59"/>
      <c r="B1244" s="59"/>
      <c r="C1244" s="59"/>
      <c r="D1244" s="59"/>
      <c r="E1244" s="59"/>
      <c r="F1244" s="59"/>
      <c r="G1244" s="59"/>
      <c r="H1244" s="59"/>
      <c r="I1244" s="59"/>
      <c r="J1244" s="59"/>
      <c r="K1244" s="59"/>
      <c r="L1244" s="59"/>
      <c r="M1244" s="59"/>
      <c r="N1244" s="59"/>
      <c r="O1244" s="59"/>
      <c r="P1244" s="59"/>
      <c r="Q1244" s="59"/>
      <c r="R1244" s="59"/>
      <c r="S1244" s="59"/>
      <c r="T1244" s="59"/>
      <c r="U1244" s="59"/>
      <c r="V1244" s="59"/>
      <c r="W1244" s="59"/>
      <c r="X1244" s="59"/>
      <c r="Y1244" s="59"/>
      <c r="Z1244" s="59"/>
      <c r="AA1244" s="59"/>
      <c r="AB1244" s="59"/>
      <c r="AC1244" s="59"/>
      <c r="AD1244" s="59"/>
      <c r="AE1244" s="59"/>
      <c r="AF1244" s="59"/>
    </row>
    <row r="1245" spans="1:32" ht="15.75" customHeight="1">
      <c r="A1245" s="59"/>
      <c r="B1245" s="59"/>
      <c r="C1245" s="59"/>
      <c r="D1245" s="59"/>
      <c r="E1245" s="59"/>
      <c r="F1245" s="59"/>
      <c r="G1245" s="59"/>
      <c r="H1245" s="59"/>
      <c r="I1245" s="59"/>
      <c r="J1245" s="59"/>
      <c r="K1245" s="59"/>
      <c r="L1245" s="59"/>
      <c r="M1245" s="59"/>
      <c r="N1245" s="59"/>
      <c r="O1245" s="59"/>
      <c r="P1245" s="59"/>
      <c r="Q1245" s="59"/>
      <c r="R1245" s="59"/>
      <c r="S1245" s="59"/>
      <c r="T1245" s="59"/>
      <c r="U1245" s="59"/>
      <c r="V1245" s="59"/>
      <c r="W1245" s="59"/>
      <c r="X1245" s="59"/>
      <c r="Y1245" s="59"/>
      <c r="Z1245" s="59"/>
      <c r="AA1245" s="59"/>
      <c r="AB1245" s="59"/>
      <c r="AC1245" s="59"/>
      <c r="AD1245" s="59"/>
      <c r="AE1245" s="59"/>
      <c r="AF1245" s="59"/>
    </row>
    <row r="1246" spans="1:32" ht="15.75" customHeight="1">
      <c r="A1246" s="59"/>
      <c r="B1246" s="59"/>
      <c r="C1246" s="59"/>
      <c r="D1246" s="59"/>
      <c r="E1246" s="59"/>
      <c r="F1246" s="59"/>
      <c r="G1246" s="59"/>
      <c r="H1246" s="59"/>
      <c r="I1246" s="59"/>
      <c r="J1246" s="59"/>
      <c r="K1246" s="59"/>
      <c r="L1246" s="59"/>
      <c r="M1246" s="59"/>
      <c r="N1246" s="59"/>
      <c r="O1246" s="59"/>
      <c r="P1246" s="59"/>
      <c r="Q1246" s="59"/>
      <c r="R1246" s="59"/>
      <c r="S1246" s="59"/>
      <c r="T1246" s="59"/>
      <c r="U1246" s="59"/>
      <c r="V1246" s="59"/>
      <c r="W1246" s="59"/>
      <c r="X1246" s="59"/>
      <c r="Y1246" s="59"/>
      <c r="Z1246" s="59"/>
      <c r="AA1246" s="59"/>
      <c r="AB1246" s="59"/>
      <c r="AC1246" s="59"/>
      <c r="AD1246" s="59"/>
      <c r="AE1246" s="59"/>
      <c r="AF1246" s="59"/>
    </row>
    <row r="1247" spans="1:32" ht="15.75" customHeight="1">
      <c r="A1247" s="59"/>
      <c r="B1247" s="59"/>
      <c r="C1247" s="59"/>
      <c r="D1247" s="59"/>
      <c r="E1247" s="59"/>
      <c r="F1247" s="59"/>
      <c r="G1247" s="59"/>
      <c r="H1247" s="59"/>
      <c r="I1247" s="59"/>
      <c r="J1247" s="59"/>
      <c r="K1247" s="59"/>
      <c r="L1247" s="59"/>
      <c r="M1247" s="59"/>
      <c r="N1247" s="59"/>
      <c r="O1247" s="59"/>
      <c r="P1247" s="59"/>
      <c r="Q1247" s="59"/>
      <c r="R1247" s="59"/>
      <c r="S1247" s="59"/>
      <c r="T1247" s="59"/>
      <c r="U1247" s="59"/>
      <c r="V1247" s="59"/>
      <c r="W1247" s="59"/>
      <c r="X1247" s="59"/>
      <c r="Y1247" s="59"/>
      <c r="Z1247" s="59"/>
      <c r="AA1247" s="59"/>
      <c r="AB1247" s="59"/>
      <c r="AC1247" s="59"/>
      <c r="AD1247" s="59"/>
      <c r="AE1247" s="59"/>
      <c r="AF1247" s="59"/>
    </row>
    <row r="1248" spans="1:32" ht="15.75" customHeight="1">
      <c r="A1248" s="59"/>
      <c r="B1248" s="59"/>
      <c r="C1248" s="59"/>
      <c r="D1248" s="59"/>
      <c r="E1248" s="59"/>
      <c r="F1248" s="59"/>
      <c r="G1248" s="59"/>
      <c r="H1248" s="59"/>
      <c r="I1248" s="59"/>
      <c r="J1248" s="59"/>
      <c r="K1248" s="59"/>
      <c r="L1248" s="59"/>
      <c r="M1248" s="59"/>
      <c r="N1248" s="59"/>
      <c r="O1248" s="59"/>
      <c r="P1248" s="59"/>
      <c r="Q1248" s="59"/>
      <c r="R1248" s="59"/>
      <c r="S1248" s="59"/>
      <c r="T1248" s="59"/>
      <c r="U1248" s="59"/>
      <c r="V1248" s="59"/>
      <c r="W1248" s="59"/>
      <c r="X1248" s="59"/>
      <c r="Y1248" s="59"/>
      <c r="Z1248" s="59"/>
      <c r="AA1248" s="59"/>
      <c r="AB1248" s="59"/>
      <c r="AC1248" s="59"/>
      <c r="AD1248" s="59"/>
      <c r="AE1248" s="59"/>
      <c r="AF1248" s="59"/>
    </row>
    <row r="1249" spans="1:32" ht="15.75" customHeight="1">
      <c r="A1249" s="59"/>
      <c r="B1249" s="59"/>
      <c r="C1249" s="59"/>
      <c r="D1249" s="59"/>
      <c r="E1249" s="59"/>
      <c r="F1249" s="59"/>
      <c r="G1249" s="59"/>
      <c r="H1249" s="59"/>
      <c r="I1249" s="59"/>
      <c r="J1249" s="59"/>
      <c r="K1249" s="59"/>
      <c r="L1249" s="59"/>
      <c r="M1249" s="59"/>
      <c r="N1249" s="59"/>
      <c r="O1249" s="59"/>
      <c r="P1249" s="59"/>
      <c r="Q1249" s="59"/>
      <c r="R1249" s="59"/>
      <c r="S1249" s="59"/>
      <c r="T1249" s="59"/>
      <c r="U1249" s="59"/>
      <c r="V1249" s="59"/>
      <c r="W1249" s="59"/>
      <c r="X1249" s="59"/>
      <c r="Y1249" s="59"/>
      <c r="Z1249" s="59"/>
      <c r="AA1249" s="59"/>
      <c r="AB1249" s="59"/>
      <c r="AC1249" s="59"/>
      <c r="AD1249" s="59"/>
      <c r="AE1249" s="59"/>
      <c r="AF1249" s="59"/>
    </row>
    <row r="1250" spans="1:32" ht="15.75" customHeight="1">
      <c r="A1250" s="59"/>
      <c r="B1250" s="59"/>
      <c r="C1250" s="59"/>
      <c r="D1250" s="59"/>
      <c r="E1250" s="59"/>
      <c r="F1250" s="59"/>
      <c r="G1250" s="59"/>
      <c r="H1250" s="59"/>
      <c r="I1250" s="59"/>
      <c r="J1250" s="59"/>
      <c r="K1250" s="59"/>
      <c r="L1250" s="59"/>
      <c r="M1250" s="59"/>
      <c r="N1250" s="59"/>
      <c r="O1250" s="59"/>
      <c r="P1250" s="59"/>
      <c r="Q1250" s="59"/>
      <c r="R1250" s="59"/>
      <c r="S1250" s="59"/>
      <c r="T1250" s="59"/>
      <c r="U1250" s="59"/>
      <c r="V1250" s="59"/>
      <c r="W1250" s="59"/>
      <c r="X1250" s="59"/>
      <c r="Y1250" s="59"/>
      <c r="Z1250" s="59"/>
      <c r="AA1250" s="59"/>
      <c r="AB1250" s="59"/>
      <c r="AC1250" s="59"/>
      <c r="AD1250" s="59"/>
      <c r="AE1250" s="59"/>
      <c r="AF1250" s="59"/>
    </row>
    <row r="1251" spans="1:32" ht="15.75" customHeight="1">
      <c r="A1251" s="59"/>
      <c r="B1251" s="59"/>
      <c r="C1251" s="59"/>
      <c r="D1251" s="59"/>
      <c r="E1251" s="59"/>
      <c r="F1251" s="59"/>
      <c r="G1251" s="59"/>
      <c r="H1251" s="59"/>
      <c r="I1251" s="59"/>
      <c r="J1251" s="59"/>
      <c r="K1251" s="59"/>
      <c r="L1251" s="59"/>
      <c r="M1251" s="59"/>
      <c r="N1251" s="59"/>
      <c r="O1251" s="59"/>
      <c r="P1251" s="59"/>
      <c r="Q1251" s="59"/>
      <c r="R1251" s="59"/>
      <c r="S1251" s="59"/>
      <c r="T1251" s="59"/>
      <c r="U1251" s="59"/>
      <c r="V1251" s="59"/>
      <c r="W1251" s="59"/>
      <c r="X1251" s="59"/>
      <c r="Y1251" s="59"/>
      <c r="Z1251" s="59"/>
      <c r="AA1251" s="59"/>
      <c r="AB1251" s="59"/>
      <c r="AC1251" s="59"/>
      <c r="AD1251" s="59"/>
      <c r="AE1251" s="59"/>
      <c r="AF1251" s="59"/>
    </row>
    <row r="1252" spans="1:32" ht="15.75" customHeight="1">
      <c r="A1252" s="59"/>
      <c r="B1252" s="59"/>
      <c r="C1252" s="59"/>
      <c r="D1252" s="59"/>
      <c r="E1252" s="59"/>
      <c r="F1252" s="59"/>
      <c r="G1252" s="59"/>
      <c r="H1252" s="59"/>
      <c r="I1252" s="59"/>
      <c r="J1252" s="59"/>
      <c r="K1252" s="59"/>
      <c r="L1252" s="59"/>
      <c r="M1252" s="59"/>
      <c r="N1252" s="59"/>
      <c r="O1252" s="59"/>
      <c r="P1252" s="59"/>
      <c r="Q1252" s="59"/>
      <c r="R1252" s="59"/>
      <c r="S1252" s="59"/>
      <c r="T1252" s="59"/>
      <c r="U1252" s="59"/>
      <c r="V1252" s="59"/>
      <c r="W1252" s="59"/>
      <c r="X1252" s="59"/>
      <c r="Y1252" s="59"/>
      <c r="Z1252" s="59"/>
      <c r="AA1252" s="59"/>
      <c r="AB1252" s="59"/>
      <c r="AC1252" s="59"/>
      <c r="AD1252" s="59"/>
      <c r="AE1252" s="59"/>
      <c r="AF1252" s="59"/>
    </row>
    <row r="1253" spans="1:32" ht="15.75" customHeight="1">
      <c r="A1253" s="59"/>
      <c r="B1253" s="59"/>
      <c r="C1253" s="59"/>
      <c r="D1253" s="59"/>
      <c r="E1253" s="59"/>
      <c r="F1253" s="59"/>
      <c r="G1253" s="59"/>
      <c r="H1253" s="59"/>
      <c r="I1253" s="59"/>
      <c r="J1253" s="59"/>
      <c r="K1253" s="59"/>
      <c r="L1253" s="59"/>
      <c r="M1253" s="59"/>
      <c r="N1253" s="59"/>
      <c r="O1253" s="59"/>
      <c r="P1253" s="59"/>
      <c r="Q1253" s="59"/>
      <c r="R1253" s="59"/>
      <c r="S1253" s="59"/>
      <c r="T1253" s="59"/>
      <c r="U1253" s="59"/>
      <c r="V1253" s="59"/>
      <c r="W1253" s="59"/>
      <c r="X1253" s="59"/>
      <c r="Y1253" s="59"/>
      <c r="Z1253" s="59"/>
      <c r="AA1253" s="59"/>
      <c r="AB1253" s="59"/>
      <c r="AC1253" s="59"/>
      <c r="AD1253" s="59"/>
      <c r="AE1253" s="59"/>
      <c r="AF1253" s="59"/>
    </row>
    <row r="1254" spans="1:32" ht="15.75" customHeight="1">
      <c r="A1254" s="59"/>
      <c r="B1254" s="59"/>
      <c r="C1254" s="59"/>
      <c r="D1254" s="59"/>
      <c r="E1254" s="59"/>
      <c r="F1254" s="59"/>
      <c r="G1254" s="59"/>
      <c r="H1254" s="59"/>
      <c r="I1254" s="59"/>
      <c r="J1254" s="59"/>
      <c r="K1254" s="59"/>
      <c r="L1254" s="59"/>
      <c r="M1254" s="59"/>
      <c r="N1254" s="59"/>
      <c r="O1254" s="59"/>
      <c r="P1254" s="59"/>
      <c r="Q1254" s="59"/>
      <c r="R1254" s="59"/>
      <c r="S1254" s="59"/>
      <c r="T1254" s="59"/>
      <c r="U1254" s="59"/>
      <c r="V1254" s="59"/>
      <c r="W1254" s="59"/>
      <c r="X1254" s="59"/>
      <c r="Y1254" s="59"/>
      <c r="Z1254" s="59"/>
      <c r="AA1254" s="59"/>
      <c r="AB1254" s="59"/>
      <c r="AC1254" s="59"/>
      <c r="AD1254" s="59"/>
      <c r="AE1254" s="59"/>
      <c r="AF1254" s="59"/>
    </row>
    <row r="1255" spans="1:32" ht="15.75" customHeight="1">
      <c r="A1255" s="59"/>
      <c r="B1255" s="59"/>
      <c r="C1255" s="59"/>
      <c r="D1255" s="59"/>
      <c r="E1255" s="59"/>
      <c r="F1255" s="59"/>
      <c r="G1255" s="59"/>
      <c r="H1255" s="59"/>
      <c r="I1255" s="59"/>
      <c r="J1255" s="59"/>
      <c r="K1255" s="59"/>
      <c r="L1255" s="59"/>
      <c r="M1255" s="59"/>
      <c r="N1255" s="59"/>
      <c r="O1255" s="59"/>
      <c r="P1255" s="59"/>
      <c r="Q1255" s="59"/>
      <c r="R1255" s="59"/>
      <c r="S1255" s="59"/>
      <c r="T1255" s="59"/>
      <c r="U1255" s="59"/>
      <c r="V1255" s="59"/>
      <c r="W1255" s="59"/>
      <c r="X1255" s="59"/>
      <c r="Y1255" s="59"/>
      <c r="Z1255" s="59"/>
      <c r="AA1255" s="59"/>
      <c r="AB1255" s="59"/>
      <c r="AC1255" s="59"/>
      <c r="AD1255" s="59"/>
      <c r="AE1255" s="59"/>
      <c r="AF1255" s="59"/>
    </row>
    <row r="1256" spans="1:32" ht="15.75" customHeight="1">
      <c r="A1256" s="59"/>
      <c r="B1256" s="59"/>
      <c r="C1256" s="59"/>
      <c r="D1256" s="59"/>
      <c r="E1256" s="59"/>
      <c r="F1256" s="59"/>
      <c r="G1256" s="59"/>
      <c r="H1256" s="59"/>
      <c r="I1256" s="59"/>
      <c r="J1256" s="59"/>
      <c r="K1256" s="59"/>
      <c r="L1256" s="59"/>
      <c r="M1256" s="59"/>
      <c r="N1256" s="59"/>
      <c r="O1256" s="59"/>
      <c r="P1256" s="59"/>
      <c r="Q1256" s="59"/>
      <c r="R1256" s="59"/>
      <c r="S1256" s="59"/>
      <c r="T1256" s="59"/>
      <c r="U1256" s="59"/>
      <c r="V1256" s="59"/>
      <c r="W1256" s="59"/>
      <c r="X1256" s="59"/>
      <c r="Y1256" s="59"/>
      <c r="Z1256" s="59"/>
      <c r="AA1256" s="59"/>
      <c r="AB1256" s="59"/>
      <c r="AC1256" s="59"/>
      <c r="AD1256" s="59"/>
      <c r="AE1256" s="59"/>
      <c r="AF1256" s="59"/>
    </row>
    <row r="1257" spans="1:32" ht="15.75" customHeight="1">
      <c r="A1257" s="59"/>
      <c r="B1257" s="59"/>
      <c r="C1257" s="59"/>
      <c r="D1257" s="59"/>
      <c r="E1257" s="59"/>
      <c r="F1257" s="59"/>
      <c r="G1257" s="59"/>
      <c r="H1257" s="59"/>
      <c r="I1257" s="59"/>
      <c r="J1257" s="59"/>
      <c r="K1257" s="59"/>
      <c r="L1257" s="59"/>
      <c r="M1257" s="59"/>
      <c r="N1257" s="59"/>
      <c r="O1257" s="59"/>
      <c r="P1257" s="59"/>
      <c r="Q1257" s="59"/>
      <c r="R1257" s="59"/>
      <c r="S1257" s="59"/>
      <c r="T1257" s="59"/>
      <c r="U1257" s="59"/>
      <c r="V1257" s="59"/>
      <c r="W1257" s="59"/>
      <c r="X1257" s="59"/>
      <c r="Y1257" s="59"/>
      <c r="Z1257" s="59"/>
      <c r="AA1257" s="59"/>
      <c r="AB1257" s="59"/>
      <c r="AC1257" s="59"/>
      <c r="AD1257" s="59"/>
      <c r="AE1257" s="59"/>
      <c r="AF1257" s="59"/>
    </row>
    <row r="1258" spans="1:32" ht="15.75" customHeight="1">
      <c r="A1258" s="59"/>
      <c r="B1258" s="59"/>
      <c r="C1258" s="59"/>
      <c r="D1258" s="59"/>
      <c r="E1258" s="59"/>
      <c r="F1258" s="59"/>
      <c r="G1258" s="59"/>
      <c r="H1258" s="59"/>
      <c r="I1258" s="59"/>
      <c r="J1258" s="59"/>
      <c r="K1258" s="59"/>
      <c r="L1258" s="59"/>
      <c r="M1258" s="59"/>
      <c r="N1258" s="59"/>
      <c r="O1258" s="59"/>
      <c r="P1258" s="59"/>
      <c r="Q1258" s="59"/>
      <c r="R1258" s="59"/>
      <c r="S1258" s="59"/>
      <c r="T1258" s="59"/>
      <c r="U1258" s="59"/>
      <c r="V1258" s="59"/>
      <c r="W1258" s="59"/>
      <c r="X1258" s="59"/>
      <c r="Y1258" s="59"/>
      <c r="Z1258" s="59"/>
      <c r="AA1258" s="59"/>
      <c r="AB1258" s="59"/>
      <c r="AC1258" s="59"/>
      <c r="AD1258" s="59"/>
      <c r="AE1258" s="59"/>
      <c r="AF1258" s="59"/>
    </row>
    <row r="1259" spans="1:32" ht="15.75" customHeight="1">
      <c r="A1259" s="59"/>
      <c r="B1259" s="59"/>
      <c r="C1259" s="59"/>
      <c r="D1259" s="59"/>
      <c r="E1259" s="59"/>
      <c r="F1259" s="59"/>
      <c r="G1259" s="59"/>
      <c r="H1259" s="59"/>
      <c r="I1259" s="59"/>
      <c r="J1259" s="59"/>
      <c r="K1259" s="59"/>
      <c r="L1259" s="59"/>
      <c r="M1259" s="59"/>
      <c r="N1259" s="59"/>
      <c r="O1259" s="59"/>
      <c r="P1259" s="59"/>
      <c r="Q1259" s="59"/>
      <c r="R1259" s="59"/>
      <c r="S1259" s="59"/>
      <c r="T1259" s="59"/>
      <c r="U1259" s="59"/>
      <c r="V1259" s="59"/>
      <c r="W1259" s="59"/>
      <c r="X1259" s="59"/>
      <c r="Y1259" s="59"/>
      <c r="Z1259" s="59"/>
      <c r="AA1259" s="59"/>
      <c r="AB1259" s="59"/>
      <c r="AC1259" s="59"/>
      <c r="AD1259" s="59"/>
      <c r="AE1259" s="59"/>
      <c r="AF1259" s="59"/>
    </row>
    <row r="1260" spans="1:32" ht="15.75" customHeight="1">
      <c r="A1260" s="59"/>
      <c r="B1260" s="59"/>
      <c r="C1260" s="59"/>
      <c r="D1260" s="59"/>
      <c r="E1260" s="59"/>
      <c r="F1260" s="59"/>
      <c r="G1260" s="59"/>
      <c r="H1260" s="59"/>
      <c r="I1260" s="59"/>
      <c r="J1260" s="59"/>
      <c r="K1260" s="59"/>
      <c r="L1260" s="59"/>
      <c r="M1260" s="59"/>
      <c r="N1260" s="59"/>
      <c r="O1260" s="59"/>
      <c r="P1260" s="59"/>
      <c r="Q1260" s="59"/>
      <c r="R1260" s="59"/>
      <c r="S1260" s="59"/>
      <c r="T1260" s="59"/>
      <c r="U1260" s="59"/>
      <c r="V1260" s="59"/>
      <c r="W1260" s="59"/>
      <c r="X1260" s="59"/>
      <c r="Y1260" s="59"/>
      <c r="Z1260" s="59"/>
      <c r="AA1260" s="59"/>
      <c r="AB1260" s="59"/>
      <c r="AC1260" s="59"/>
      <c r="AD1260" s="59"/>
      <c r="AE1260" s="59"/>
      <c r="AF1260" s="59"/>
    </row>
    <row r="1261" spans="1:32" ht="15.75" customHeight="1">
      <c r="A1261" s="59"/>
      <c r="B1261" s="59"/>
      <c r="C1261" s="59"/>
      <c r="D1261" s="59"/>
      <c r="E1261" s="59"/>
      <c r="F1261" s="59"/>
      <c r="G1261" s="59"/>
      <c r="H1261" s="59"/>
      <c r="I1261" s="59"/>
      <c r="J1261" s="59"/>
      <c r="K1261" s="59"/>
      <c r="L1261" s="59"/>
      <c r="M1261" s="59"/>
      <c r="N1261" s="59"/>
      <c r="O1261" s="59"/>
      <c r="P1261" s="59"/>
      <c r="Q1261" s="59"/>
      <c r="R1261" s="59"/>
      <c r="S1261" s="59"/>
      <c r="T1261" s="59"/>
      <c r="U1261" s="59"/>
      <c r="V1261" s="59"/>
      <c r="W1261" s="59"/>
      <c r="X1261" s="59"/>
      <c r="Y1261" s="59"/>
      <c r="Z1261" s="59"/>
      <c r="AA1261" s="59"/>
      <c r="AB1261" s="59"/>
      <c r="AC1261" s="59"/>
      <c r="AD1261" s="59"/>
      <c r="AE1261" s="59"/>
      <c r="AF1261" s="59"/>
    </row>
    <row r="1262" spans="1:32" ht="15.75" customHeight="1">
      <c r="A1262" s="59"/>
      <c r="B1262" s="59"/>
      <c r="C1262" s="59"/>
      <c r="D1262" s="59"/>
      <c r="E1262" s="59"/>
      <c r="F1262" s="59"/>
      <c r="G1262" s="59"/>
      <c r="H1262" s="59"/>
      <c r="I1262" s="59"/>
      <c r="J1262" s="59"/>
      <c r="K1262" s="59"/>
      <c r="L1262" s="59"/>
      <c r="M1262" s="59"/>
      <c r="N1262" s="59"/>
      <c r="O1262" s="59"/>
      <c r="P1262" s="59"/>
      <c r="Q1262" s="59"/>
      <c r="R1262" s="59"/>
      <c r="S1262" s="59"/>
      <c r="T1262" s="59"/>
      <c r="U1262" s="59"/>
      <c r="V1262" s="59"/>
      <c r="W1262" s="59"/>
      <c r="X1262" s="59"/>
      <c r="Y1262" s="59"/>
      <c r="Z1262" s="59"/>
      <c r="AA1262" s="59"/>
      <c r="AB1262" s="59"/>
      <c r="AC1262" s="59"/>
      <c r="AD1262" s="59"/>
      <c r="AE1262" s="59"/>
      <c r="AF1262" s="59"/>
    </row>
    <row r="1263" spans="1:32" ht="15.75" customHeight="1">
      <c r="A1263" s="59"/>
      <c r="B1263" s="59"/>
      <c r="C1263" s="59"/>
      <c r="D1263" s="59"/>
      <c r="E1263" s="59"/>
      <c r="F1263" s="59"/>
      <c r="G1263" s="59"/>
      <c r="H1263" s="59"/>
      <c r="I1263" s="59"/>
      <c r="J1263" s="59"/>
      <c r="K1263" s="59"/>
      <c r="L1263" s="59"/>
      <c r="M1263" s="59"/>
      <c r="N1263" s="59"/>
      <c r="O1263" s="59"/>
      <c r="P1263" s="59"/>
      <c r="Q1263" s="59"/>
      <c r="R1263" s="59"/>
      <c r="S1263" s="59"/>
      <c r="T1263" s="59"/>
      <c r="U1263" s="59"/>
      <c r="V1263" s="59"/>
      <c r="W1263" s="59"/>
      <c r="X1263" s="59"/>
      <c r="Y1263" s="59"/>
      <c r="Z1263" s="59"/>
      <c r="AA1263" s="59"/>
      <c r="AB1263" s="59"/>
      <c r="AC1263" s="59"/>
      <c r="AD1263" s="59"/>
      <c r="AE1263" s="59"/>
      <c r="AF1263" s="59"/>
    </row>
    <row r="1264" spans="1:32" ht="15.75" customHeight="1">
      <c r="A1264" s="59"/>
      <c r="B1264" s="59"/>
      <c r="C1264" s="59"/>
      <c r="D1264" s="59"/>
      <c r="E1264" s="59"/>
      <c r="F1264" s="59"/>
      <c r="G1264" s="59"/>
      <c r="H1264" s="59"/>
      <c r="I1264" s="59"/>
      <c r="J1264" s="59"/>
      <c r="K1264" s="59"/>
      <c r="L1264" s="59"/>
      <c r="M1264" s="59"/>
      <c r="N1264" s="59"/>
      <c r="O1264" s="59"/>
      <c r="P1264" s="59"/>
      <c r="Q1264" s="59"/>
      <c r="R1264" s="59"/>
      <c r="S1264" s="59"/>
      <c r="T1264" s="59"/>
      <c r="U1264" s="59"/>
      <c r="V1264" s="59"/>
      <c r="W1264" s="59"/>
      <c r="X1264" s="59"/>
      <c r="Y1264" s="59"/>
      <c r="Z1264" s="59"/>
      <c r="AA1264" s="59"/>
      <c r="AB1264" s="59"/>
      <c r="AC1264" s="59"/>
      <c r="AD1264" s="59"/>
      <c r="AE1264" s="59"/>
      <c r="AF1264" s="59"/>
    </row>
    <row r="1265" spans="1:32" ht="15.75" customHeight="1">
      <c r="A1265" s="59"/>
      <c r="B1265" s="59"/>
      <c r="C1265" s="59"/>
      <c r="D1265" s="59"/>
      <c r="E1265" s="59"/>
      <c r="F1265" s="59"/>
      <c r="G1265" s="59"/>
      <c r="H1265" s="59"/>
      <c r="I1265" s="59"/>
      <c r="J1265" s="59"/>
      <c r="K1265" s="59"/>
      <c r="L1265" s="59"/>
      <c r="M1265" s="59"/>
      <c r="N1265" s="59"/>
      <c r="O1265" s="59"/>
      <c r="P1265" s="59"/>
      <c r="Q1265" s="59"/>
      <c r="R1265" s="59"/>
      <c r="S1265" s="59"/>
      <c r="T1265" s="59"/>
      <c r="U1265" s="59"/>
      <c r="V1265" s="59"/>
      <c r="W1265" s="59"/>
      <c r="X1265" s="59"/>
      <c r="Y1265" s="59"/>
      <c r="Z1265" s="59"/>
      <c r="AA1265" s="59"/>
      <c r="AB1265" s="59"/>
      <c r="AC1265" s="59"/>
      <c r="AD1265" s="59"/>
      <c r="AE1265" s="59"/>
      <c r="AF1265" s="59"/>
    </row>
    <row r="1266" spans="1:32" ht="15.75" customHeight="1">
      <c r="A1266" s="59"/>
      <c r="B1266" s="59"/>
      <c r="C1266" s="59"/>
      <c r="D1266" s="59"/>
      <c r="E1266" s="59"/>
      <c r="F1266" s="59"/>
      <c r="G1266" s="59"/>
      <c r="H1266" s="59"/>
      <c r="I1266" s="59"/>
      <c r="J1266" s="59"/>
      <c r="K1266" s="59"/>
      <c r="L1266" s="59"/>
      <c r="M1266" s="59"/>
      <c r="N1266" s="59"/>
      <c r="O1266" s="59"/>
      <c r="P1266" s="59"/>
      <c r="Q1266" s="59"/>
      <c r="R1266" s="59"/>
      <c r="S1266" s="59"/>
      <c r="T1266" s="59"/>
      <c r="U1266" s="59"/>
      <c r="V1266" s="59"/>
      <c r="W1266" s="59"/>
      <c r="X1266" s="59"/>
      <c r="Y1266" s="59"/>
      <c r="Z1266" s="59"/>
      <c r="AA1266" s="59"/>
      <c r="AB1266" s="59"/>
      <c r="AC1266" s="59"/>
      <c r="AD1266" s="59"/>
      <c r="AE1266" s="59"/>
      <c r="AF1266" s="59"/>
    </row>
    <row r="1267" spans="1:32" ht="15.75" customHeight="1">
      <c r="A1267" s="59"/>
      <c r="B1267" s="59"/>
      <c r="C1267" s="59"/>
      <c r="D1267" s="59"/>
      <c r="E1267" s="59"/>
      <c r="F1267" s="59"/>
      <c r="G1267" s="59"/>
      <c r="H1267" s="59"/>
      <c r="I1267" s="59"/>
      <c r="J1267" s="59"/>
      <c r="K1267" s="59"/>
      <c r="L1267" s="59"/>
      <c r="M1267" s="59"/>
      <c r="N1267" s="59"/>
      <c r="O1267" s="59"/>
      <c r="P1267" s="59"/>
      <c r="Q1267" s="59"/>
      <c r="R1267" s="59"/>
      <c r="S1267" s="59"/>
      <c r="T1267" s="59"/>
      <c r="U1267" s="59"/>
      <c r="V1267" s="59"/>
      <c r="W1267" s="59"/>
      <c r="X1267" s="59"/>
      <c r="Y1267" s="59"/>
      <c r="Z1267" s="59"/>
      <c r="AA1267" s="59"/>
      <c r="AB1267" s="59"/>
      <c r="AC1267" s="59"/>
      <c r="AD1267" s="59"/>
      <c r="AE1267" s="59"/>
      <c r="AF1267" s="59"/>
    </row>
    <row r="1268" spans="1:32" ht="15.75" customHeight="1">
      <c r="A1268" s="59"/>
      <c r="B1268" s="59"/>
      <c r="C1268" s="59"/>
      <c r="D1268" s="59"/>
      <c r="E1268" s="59"/>
      <c r="F1268" s="59"/>
      <c r="G1268" s="59"/>
      <c r="H1268" s="59"/>
      <c r="I1268" s="59"/>
      <c r="J1268" s="59"/>
      <c r="K1268" s="59"/>
      <c r="L1268" s="59"/>
      <c r="M1268" s="59"/>
      <c r="N1268" s="59"/>
      <c r="O1268" s="59"/>
      <c r="P1268" s="59"/>
      <c r="Q1268" s="59"/>
      <c r="R1268" s="59"/>
      <c r="S1268" s="59"/>
      <c r="T1268" s="59"/>
      <c r="U1268" s="59"/>
      <c r="V1268" s="59"/>
      <c r="W1268" s="59"/>
      <c r="X1268" s="59"/>
      <c r="Y1268" s="59"/>
      <c r="Z1268" s="59"/>
      <c r="AA1268" s="59"/>
      <c r="AB1268" s="59"/>
      <c r="AC1268" s="59"/>
      <c r="AD1268" s="59"/>
      <c r="AE1268" s="59"/>
      <c r="AF1268" s="59"/>
    </row>
    <row r="1269" spans="1:32" ht="15.75" customHeight="1">
      <c r="A1269" s="59"/>
      <c r="B1269" s="59"/>
      <c r="C1269" s="59"/>
      <c r="D1269" s="59"/>
      <c r="E1269" s="59"/>
      <c r="F1269" s="59"/>
      <c r="G1269" s="59"/>
      <c r="H1269" s="59"/>
      <c r="I1269" s="59"/>
      <c r="J1269" s="59"/>
      <c r="K1269" s="59"/>
      <c r="L1269" s="59"/>
      <c r="M1269" s="59"/>
      <c r="N1269" s="59"/>
      <c r="O1269" s="59"/>
      <c r="P1269" s="59"/>
      <c r="Q1269" s="59"/>
      <c r="R1269" s="59"/>
      <c r="S1269" s="59"/>
      <c r="T1269" s="59"/>
      <c r="U1269" s="59"/>
      <c r="V1269" s="59"/>
      <c r="W1269" s="59"/>
      <c r="X1269" s="59"/>
      <c r="Y1269" s="59"/>
      <c r="Z1269" s="59"/>
      <c r="AA1269" s="59"/>
      <c r="AB1269" s="59"/>
      <c r="AC1269" s="59"/>
      <c r="AD1269" s="59"/>
      <c r="AE1269" s="59"/>
      <c r="AF1269" s="59"/>
    </row>
    <row r="1270" spans="1:32" ht="15.75" customHeight="1">
      <c r="A1270" s="59"/>
      <c r="B1270" s="59"/>
      <c r="C1270" s="59"/>
      <c r="D1270" s="59"/>
      <c r="E1270" s="59"/>
      <c r="F1270" s="59"/>
      <c r="G1270" s="59"/>
      <c r="H1270" s="59"/>
      <c r="I1270" s="59"/>
      <c r="J1270" s="59"/>
      <c r="K1270" s="59"/>
      <c r="L1270" s="59"/>
      <c r="M1270" s="59"/>
      <c r="N1270" s="59"/>
      <c r="O1270" s="59"/>
      <c r="P1270" s="59"/>
      <c r="Q1270" s="59"/>
      <c r="R1270" s="59"/>
      <c r="S1270" s="59"/>
      <c r="T1270" s="59"/>
      <c r="U1270" s="59"/>
      <c r="V1270" s="59"/>
      <c r="W1270" s="59"/>
      <c r="X1270" s="59"/>
      <c r="Y1270" s="59"/>
      <c r="Z1270" s="59"/>
      <c r="AA1270" s="59"/>
      <c r="AB1270" s="59"/>
      <c r="AC1270" s="59"/>
      <c r="AD1270" s="59"/>
      <c r="AE1270" s="59"/>
      <c r="AF1270" s="59"/>
    </row>
    <row r="1271" spans="1:32" ht="15.75" customHeight="1">
      <c r="A1271" s="59"/>
      <c r="B1271" s="59"/>
      <c r="C1271" s="59"/>
      <c r="D1271" s="59"/>
      <c r="E1271" s="59"/>
      <c r="F1271" s="59"/>
      <c r="G1271" s="59"/>
      <c r="H1271" s="59"/>
      <c r="I1271" s="59"/>
      <c r="J1271" s="59"/>
      <c r="K1271" s="59"/>
      <c r="L1271" s="59"/>
      <c r="M1271" s="59"/>
      <c r="N1271" s="59"/>
      <c r="O1271" s="59"/>
      <c r="P1271" s="59"/>
      <c r="Q1271" s="59"/>
      <c r="R1271" s="59"/>
      <c r="S1271" s="59"/>
      <c r="T1271" s="59"/>
      <c r="U1271" s="59"/>
      <c r="V1271" s="59"/>
      <c r="W1271" s="59"/>
      <c r="X1271" s="59"/>
      <c r="Y1271" s="59"/>
      <c r="Z1271" s="59"/>
      <c r="AA1271" s="59"/>
      <c r="AB1271" s="59"/>
      <c r="AC1271" s="59"/>
      <c r="AD1271" s="59"/>
      <c r="AE1271" s="59"/>
      <c r="AF1271" s="59"/>
    </row>
    <row r="1272" spans="1:32" ht="15.75" customHeight="1">
      <c r="A1272" s="59"/>
      <c r="B1272" s="59"/>
      <c r="C1272" s="59"/>
      <c r="D1272" s="59"/>
      <c r="E1272" s="59"/>
      <c r="F1272" s="59"/>
      <c r="G1272" s="59"/>
      <c r="H1272" s="59"/>
      <c r="I1272" s="59"/>
      <c r="J1272" s="59"/>
      <c r="K1272" s="59"/>
      <c r="L1272" s="59"/>
      <c r="M1272" s="59"/>
      <c r="N1272" s="59"/>
      <c r="O1272" s="59"/>
      <c r="P1272" s="59"/>
      <c r="Q1272" s="59"/>
      <c r="R1272" s="59"/>
      <c r="S1272" s="59"/>
      <c r="T1272" s="59"/>
      <c r="U1272" s="59"/>
      <c r="V1272" s="59"/>
      <c r="W1272" s="59"/>
      <c r="X1272" s="59"/>
      <c r="Y1272" s="59"/>
      <c r="Z1272" s="59"/>
      <c r="AA1272" s="59"/>
      <c r="AB1272" s="59"/>
      <c r="AC1272" s="59"/>
      <c r="AD1272" s="59"/>
      <c r="AE1272" s="59"/>
      <c r="AF1272" s="59"/>
    </row>
    <row r="1273" spans="1:32" ht="15.75" customHeight="1">
      <c r="A1273" s="59"/>
      <c r="B1273" s="59"/>
      <c r="C1273" s="59"/>
      <c r="D1273" s="59"/>
      <c r="E1273" s="59"/>
      <c r="F1273" s="59"/>
      <c r="G1273" s="59"/>
      <c r="H1273" s="59"/>
      <c r="I1273" s="59"/>
      <c r="J1273" s="59"/>
      <c r="K1273" s="59"/>
      <c r="L1273" s="59"/>
      <c r="M1273" s="59"/>
      <c r="N1273" s="59"/>
      <c r="O1273" s="59"/>
      <c r="P1273" s="59"/>
      <c r="Q1273" s="59"/>
      <c r="R1273" s="59"/>
      <c r="S1273" s="59"/>
      <c r="T1273" s="59"/>
      <c r="U1273" s="59"/>
      <c r="V1273" s="59"/>
      <c r="W1273" s="59"/>
      <c r="X1273" s="59"/>
      <c r="Y1273" s="59"/>
      <c r="Z1273" s="59"/>
      <c r="AA1273" s="59"/>
      <c r="AB1273" s="59"/>
      <c r="AC1273" s="59"/>
      <c r="AD1273" s="59"/>
      <c r="AE1273" s="59"/>
      <c r="AF1273" s="59"/>
    </row>
    <row r="1274" spans="1:32" ht="15.75" customHeight="1">
      <c r="A1274" s="59"/>
      <c r="B1274" s="59"/>
      <c r="C1274" s="59"/>
      <c r="D1274" s="59"/>
      <c r="E1274" s="59"/>
      <c r="F1274" s="59"/>
      <c r="G1274" s="59"/>
      <c r="H1274" s="59"/>
      <c r="I1274" s="59"/>
      <c r="J1274" s="59"/>
      <c r="K1274" s="59"/>
      <c r="L1274" s="59"/>
      <c r="M1274" s="59"/>
      <c r="N1274" s="59"/>
      <c r="O1274" s="59"/>
      <c r="P1274" s="59"/>
      <c r="Q1274" s="59"/>
      <c r="R1274" s="59"/>
      <c r="S1274" s="59"/>
      <c r="T1274" s="59"/>
      <c r="U1274" s="59"/>
      <c r="V1274" s="59"/>
      <c r="W1274" s="59"/>
      <c r="X1274" s="59"/>
      <c r="Y1274" s="59"/>
      <c r="Z1274" s="59"/>
      <c r="AA1274" s="59"/>
      <c r="AB1274" s="59"/>
      <c r="AC1274" s="59"/>
      <c r="AD1274" s="59"/>
      <c r="AE1274" s="59"/>
      <c r="AF1274" s="59"/>
    </row>
    <row r="1275" spans="1:32" ht="15.75" customHeight="1">
      <c r="A1275" s="59"/>
      <c r="B1275" s="59"/>
      <c r="C1275" s="59"/>
      <c r="D1275" s="59"/>
      <c r="E1275" s="59"/>
      <c r="F1275" s="59"/>
      <c r="G1275" s="59"/>
      <c r="H1275" s="59"/>
      <c r="I1275" s="59"/>
      <c r="J1275" s="59"/>
      <c r="K1275" s="59"/>
      <c r="L1275" s="59"/>
      <c r="M1275" s="59"/>
      <c r="N1275" s="59"/>
      <c r="O1275" s="59"/>
      <c r="P1275" s="59"/>
      <c r="Q1275" s="59"/>
      <c r="R1275" s="59"/>
      <c r="S1275" s="59"/>
      <c r="T1275" s="59"/>
      <c r="U1275" s="59"/>
      <c r="V1275" s="59"/>
      <c r="W1275" s="59"/>
      <c r="X1275" s="59"/>
      <c r="Y1275" s="59"/>
      <c r="Z1275" s="59"/>
      <c r="AA1275" s="59"/>
      <c r="AB1275" s="59"/>
      <c r="AC1275" s="59"/>
      <c r="AD1275" s="59"/>
      <c r="AE1275" s="59"/>
      <c r="AF1275" s="59"/>
    </row>
    <row r="1276" spans="1:32" ht="15.75" customHeight="1">
      <c r="A1276" s="59"/>
      <c r="B1276" s="59"/>
      <c r="C1276" s="59"/>
      <c r="D1276" s="59"/>
      <c r="E1276" s="59"/>
      <c r="F1276" s="59"/>
      <c r="G1276" s="59"/>
      <c r="H1276" s="59"/>
      <c r="I1276" s="59"/>
      <c r="J1276" s="59"/>
      <c r="K1276" s="59"/>
      <c r="L1276" s="59"/>
      <c r="M1276" s="59"/>
      <c r="N1276" s="59"/>
      <c r="O1276" s="59"/>
      <c r="P1276" s="59"/>
      <c r="Q1276" s="59"/>
      <c r="R1276" s="59"/>
      <c r="S1276" s="59"/>
      <c r="T1276" s="59"/>
      <c r="U1276" s="59"/>
      <c r="V1276" s="59"/>
      <c r="W1276" s="59"/>
      <c r="X1276" s="59"/>
      <c r="Y1276" s="59"/>
      <c r="Z1276" s="59"/>
      <c r="AA1276" s="59"/>
      <c r="AB1276" s="59"/>
      <c r="AC1276" s="59"/>
      <c r="AD1276" s="59"/>
      <c r="AE1276" s="59"/>
      <c r="AF1276" s="59"/>
    </row>
    <row r="1277" spans="1:32" ht="15.75" customHeight="1">
      <c r="A1277" s="59"/>
      <c r="B1277" s="59"/>
      <c r="C1277" s="59"/>
      <c r="D1277" s="59"/>
      <c r="E1277" s="59"/>
      <c r="F1277" s="59"/>
      <c r="G1277" s="59"/>
      <c r="H1277" s="59"/>
      <c r="I1277" s="59"/>
      <c r="J1277" s="59"/>
      <c r="K1277" s="59"/>
      <c r="L1277" s="59"/>
      <c r="M1277" s="59"/>
      <c r="N1277" s="59"/>
      <c r="O1277" s="59"/>
      <c r="P1277" s="59"/>
      <c r="Q1277" s="59"/>
      <c r="R1277" s="59"/>
      <c r="S1277" s="59"/>
      <c r="T1277" s="59"/>
      <c r="U1277" s="59"/>
      <c r="V1277" s="59"/>
      <c r="W1277" s="59"/>
      <c r="X1277" s="59"/>
      <c r="Y1277" s="59"/>
      <c r="Z1277" s="59"/>
      <c r="AA1277" s="59"/>
      <c r="AB1277" s="59"/>
      <c r="AC1277" s="59"/>
      <c r="AD1277" s="59"/>
      <c r="AE1277" s="59"/>
      <c r="AF1277" s="59"/>
    </row>
    <row r="1278" spans="1:32" ht="15.75" customHeight="1">
      <c r="A1278" s="59"/>
      <c r="B1278" s="59"/>
      <c r="C1278" s="59"/>
      <c r="D1278" s="59"/>
      <c r="E1278" s="59"/>
      <c r="F1278" s="59"/>
      <c r="G1278" s="59"/>
      <c r="H1278" s="59"/>
      <c r="I1278" s="59"/>
      <c r="J1278" s="59"/>
      <c r="K1278" s="59"/>
      <c r="L1278" s="59"/>
      <c r="M1278" s="59"/>
      <c r="N1278" s="59"/>
      <c r="O1278" s="59"/>
      <c r="P1278" s="59"/>
      <c r="Q1278" s="59"/>
      <c r="R1278" s="59"/>
      <c r="S1278" s="59"/>
      <c r="T1278" s="59"/>
      <c r="U1278" s="59"/>
      <c r="V1278" s="59"/>
      <c r="W1278" s="59"/>
      <c r="X1278" s="59"/>
      <c r="Y1278" s="59"/>
      <c r="Z1278" s="59"/>
      <c r="AA1278" s="59"/>
      <c r="AB1278" s="59"/>
      <c r="AC1278" s="59"/>
      <c r="AD1278" s="59"/>
      <c r="AE1278" s="59"/>
      <c r="AF1278" s="59"/>
    </row>
    <row r="1279" spans="1:32" ht="15.75" customHeight="1">
      <c r="A1279" s="59"/>
      <c r="B1279" s="59"/>
      <c r="C1279" s="59"/>
      <c r="D1279" s="59"/>
      <c r="E1279" s="59"/>
      <c r="F1279" s="59"/>
      <c r="G1279" s="59"/>
      <c r="H1279" s="59"/>
      <c r="I1279" s="59"/>
      <c r="J1279" s="59"/>
      <c r="K1279" s="59"/>
      <c r="L1279" s="59"/>
      <c r="M1279" s="59"/>
      <c r="N1279" s="59"/>
      <c r="O1279" s="59"/>
      <c r="P1279" s="59"/>
      <c r="Q1279" s="59"/>
      <c r="R1279" s="59"/>
      <c r="S1279" s="59"/>
      <c r="T1279" s="59"/>
      <c r="U1279" s="59"/>
      <c r="V1279" s="59"/>
      <c r="W1279" s="59"/>
      <c r="X1279" s="59"/>
      <c r="Y1279" s="59"/>
      <c r="Z1279" s="59"/>
      <c r="AA1279" s="59"/>
      <c r="AB1279" s="59"/>
      <c r="AC1279" s="59"/>
      <c r="AD1279" s="59"/>
      <c r="AE1279" s="59"/>
      <c r="AF1279" s="59"/>
    </row>
    <row r="1280" spans="1:32" ht="15.75" customHeight="1">
      <c r="A1280" s="59"/>
      <c r="B1280" s="59"/>
      <c r="C1280" s="59"/>
      <c r="D1280" s="59"/>
      <c r="E1280" s="59"/>
      <c r="F1280" s="59"/>
      <c r="G1280" s="59"/>
      <c r="H1280" s="59"/>
      <c r="I1280" s="59"/>
      <c r="J1280" s="59"/>
      <c r="K1280" s="59"/>
      <c r="L1280" s="59"/>
      <c r="M1280" s="59"/>
      <c r="N1280" s="59"/>
      <c r="O1280" s="59"/>
      <c r="P1280" s="59"/>
      <c r="Q1280" s="59"/>
      <c r="R1280" s="59"/>
      <c r="S1280" s="59"/>
      <c r="T1280" s="59"/>
      <c r="U1280" s="59"/>
      <c r="V1280" s="59"/>
      <c r="W1280" s="59"/>
      <c r="X1280" s="59"/>
      <c r="Y1280" s="59"/>
      <c r="Z1280" s="59"/>
      <c r="AA1280" s="59"/>
      <c r="AB1280" s="59"/>
      <c r="AC1280" s="59"/>
      <c r="AD1280" s="59"/>
      <c r="AE1280" s="59"/>
      <c r="AF1280" s="59"/>
    </row>
    <row r="1281" spans="1:32" ht="15.75" customHeight="1">
      <c r="A1281" s="59"/>
      <c r="B1281" s="59"/>
      <c r="C1281" s="59"/>
      <c r="D1281" s="59"/>
      <c r="E1281" s="59"/>
      <c r="F1281" s="59"/>
      <c r="G1281" s="59"/>
      <c r="H1281" s="59"/>
      <c r="I1281" s="59"/>
      <c r="J1281" s="59"/>
      <c r="K1281" s="59"/>
      <c r="L1281" s="59"/>
      <c r="M1281" s="59"/>
      <c r="N1281" s="59"/>
      <c r="O1281" s="59"/>
      <c r="P1281" s="59"/>
      <c r="Q1281" s="59"/>
      <c r="R1281" s="59"/>
      <c r="S1281" s="59"/>
      <c r="T1281" s="59"/>
      <c r="U1281" s="59"/>
      <c r="V1281" s="59"/>
      <c r="W1281" s="59"/>
      <c r="X1281" s="59"/>
      <c r="Y1281" s="59"/>
      <c r="Z1281" s="59"/>
      <c r="AA1281" s="59"/>
      <c r="AB1281" s="59"/>
      <c r="AC1281" s="59"/>
      <c r="AD1281" s="59"/>
      <c r="AE1281" s="59"/>
      <c r="AF1281" s="59"/>
    </row>
    <row r="1282" spans="1:32" ht="15.75" customHeight="1">
      <c r="A1282" s="59"/>
      <c r="B1282" s="59"/>
      <c r="C1282" s="59"/>
      <c r="D1282" s="59"/>
      <c r="E1282" s="59"/>
      <c r="F1282" s="59"/>
      <c r="G1282" s="59"/>
      <c r="H1282" s="59"/>
      <c r="I1282" s="59"/>
      <c r="J1282" s="59"/>
      <c r="K1282" s="59"/>
      <c r="L1282" s="59"/>
      <c r="M1282" s="59"/>
      <c r="N1282" s="59"/>
      <c r="O1282" s="59"/>
      <c r="P1282" s="59"/>
      <c r="Q1282" s="59"/>
      <c r="R1282" s="59"/>
      <c r="S1282" s="59"/>
      <c r="T1282" s="59"/>
      <c r="U1282" s="59"/>
      <c r="V1282" s="59"/>
      <c r="W1282" s="59"/>
      <c r="X1282" s="59"/>
      <c r="Y1282" s="59"/>
      <c r="Z1282" s="59"/>
      <c r="AA1282" s="59"/>
      <c r="AB1282" s="59"/>
      <c r="AC1282" s="59"/>
      <c r="AD1282" s="59"/>
      <c r="AE1282" s="59"/>
      <c r="AF1282" s="59"/>
    </row>
    <row r="1283" spans="1:32" ht="15.75" customHeight="1">
      <c r="A1283" s="59"/>
      <c r="B1283" s="59"/>
      <c r="C1283" s="59"/>
      <c r="D1283" s="59"/>
      <c r="E1283" s="59"/>
      <c r="F1283" s="59"/>
      <c r="G1283" s="59"/>
      <c r="H1283" s="59"/>
      <c r="I1283" s="59"/>
      <c r="J1283" s="59"/>
      <c r="K1283" s="59"/>
      <c r="L1283" s="59"/>
      <c r="M1283" s="59"/>
      <c r="N1283" s="59"/>
      <c r="O1283" s="59"/>
      <c r="P1283" s="59"/>
      <c r="Q1283" s="59"/>
      <c r="R1283" s="59"/>
      <c r="S1283" s="59"/>
      <c r="T1283" s="59"/>
      <c r="U1283" s="59"/>
      <c r="V1283" s="59"/>
      <c r="W1283" s="59"/>
      <c r="X1283" s="59"/>
      <c r="Y1283" s="59"/>
      <c r="Z1283" s="59"/>
      <c r="AA1283" s="59"/>
      <c r="AB1283" s="59"/>
      <c r="AC1283" s="59"/>
      <c r="AD1283" s="59"/>
      <c r="AE1283" s="59"/>
      <c r="AF1283" s="59"/>
    </row>
    <row r="1284" spans="1:32" ht="15.75" customHeight="1">
      <c r="A1284" s="59"/>
      <c r="B1284" s="59"/>
      <c r="C1284" s="59"/>
      <c r="D1284" s="59"/>
      <c r="E1284" s="59"/>
      <c r="F1284" s="59"/>
      <c r="G1284" s="59"/>
      <c r="H1284" s="59"/>
      <c r="I1284" s="59"/>
      <c r="J1284" s="59"/>
      <c r="K1284" s="59"/>
      <c r="L1284" s="59"/>
      <c r="M1284" s="59"/>
      <c r="N1284" s="59"/>
      <c r="O1284" s="59"/>
      <c r="P1284" s="59"/>
      <c r="Q1284" s="59"/>
      <c r="R1284" s="59"/>
      <c r="S1284" s="59"/>
      <c r="T1284" s="59"/>
      <c r="U1284" s="59"/>
      <c r="V1284" s="59"/>
      <c r="W1284" s="59"/>
      <c r="X1284" s="59"/>
      <c r="Y1284" s="59"/>
      <c r="Z1284" s="59"/>
      <c r="AA1284" s="59"/>
      <c r="AB1284" s="59"/>
      <c r="AC1284" s="59"/>
      <c r="AD1284" s="59"/>
      <c r="AE1284" s="59"/>
      <c r="AF1284" s="59"/>
    </row>
    <row r="1285" spans="1:32" ht="15.75" customHeight="1">
      <c r="A1285" s="59"/>
      <c r="B1285" s="59"/>
      <c r="C1285" s="59"/>
      <c r="D1285" s="59"/>
      <c r="E1285" s="59"/>
      <c r="F1285" s="59"/>
      <c r="G1285" s="59"/>
      <c r="H1285" s="59"/>
      <c r="I1285" s="59"/>
      <c r="J1285" s="59"/>
      <c r="K1285" s="59"/>
      <c r="L1285" s="59"/>
      <c r="M1285" s="59"/>
      <c r="N1285" s="59"/>
      <c r="O1285" s="59"/>
      <c r="P1285" s="59"/>
      <c r="Q1285" s="59"/>
      <c r="R1285" s="59"/>
      <c r="S1285" s="59"/>
      <c r="T1285" s="59"/>
      <c r="U1285" s="59"/>
      <c r="V1285" s="59"/>
      <c r="W1285" s="59"/>
      <c r="X1285" s="59"/>
      <c r="Y1285" s="59"/>
      <c r="Z1285" s="59"/>
      <c r="AA1285" s="59"/>
      <c r="AB1285" s="59"/>
      <c r="AC1285" s="59"/>
      <c r="AD1285" s="59"/>
      <c r="AE1285" s="59"/>
      <c r="AF1285" s="59"/>
    </row>
    <row r="1286" spans="1:32" ht="15.75" customHeight="1">
      <c r="A1286" s="59"/>
      <c r="B1286" s="59"/>
      <c r="C1286" s="59"/>
      <c r="D1286" s="59"/>
      <c r="E1286" s="59"/>
      <c r="F1286" s="59"/>
      <c r="G1286" s="59"/>
      <c r="H1286" s="59"/>
      <c r="I1286" s="59"/>
      <c r="J1286" s="59"/>
      <c r="K1286" s="59"/>
      <c r="L1286" s="59"/>
      <c r="M1286" s="59"/>
      <c r="N1286" s="59"/>
      <c r="O1286" s="59"/>
      <c r="P1286" s="59"/>
      <c r="Q1286" s="59"/>
      <c r="R1286" s="59"/>
      <c r="S1286" s="59"/>
      <c r="T1286" s="59"/>
      <c r="U1286" s="59"/>
      <c r="V1286" s="59"/>
      <c r="W1286" s="59"/>
      <c r="X1286" s="59"/>
      <c r="Y1286" s="59"/>
      <c r="Z1286" s="59"/>
      <c r="AA1286" s="59"/>
      <c r="AB1286" s="59"/>
      <c r="AC1286" s="59"/>
      <c r="AD1286" s="59"/>
      <c r="AE1286" s="59"/>
      <c r="AF1286" s="59"/>
    </row>
    <row r="1287" spans="1:32" ht="15.75" customHeight="1">
      <c r="A1287" s="59"/>
      <c r="B1287" s="59"/>
      <c r="C1287" s="59"/>
      <c r="D1287" s="59"/>
      <c r="E1287" s="59"/>
      <c r="F1287" s="59"/>
      <c r="G1287" s="59"/>
      <c r="H1287" s="59"/>
      <c r="I1287" s="59"/>
      <c r="J1287" s="59"/>
      <c r="K1287" s="59"/>
      <c r="L1287" s="59"/>
      <c r="M1287" s="59"/>
      <c r="N1287" s="59"/>
      <c r="O1287" s="59"/>
      <c r="P1287" s="59"/>
      <c r="Q1287" s="59"/>
      <c r="R1287" s="59"/>
      <c r="S1287" s="59"/>
      <c r="T1287" s="59"/>
      <c r="U1287" s="59"/>
      <c r="V1287" s="59"/>
      <c r="W1287" s="59"/>
      <c r="X1287" s="59"/>
      <c r="Y1287" s="59"/>
      <c r="Z1287" s="59"/>
      <c r="AA1287" s="59"/>
      <c r="AB1287" s="59"/>
      <c r="AC1287" s="59"/>
      <c r="AD1287" s="59"/>
      <c r="AE1287" s="59"/>
      <c r="AF1287" s="59"/>
    </row>
    <row r="1288" spans="1:32" ht="15.75" customHeight="1">
      <c r="A1288" s="59"/>
      <c r="B1288" s="59"/>
      <c r="C1288" s="59"/>
      <c r="D1288" s="59"/>
      <c r="E1288" s="59"/>
      <c r="F1288" s="59"/>
      <c r="G1288" s="59"/>
      <c r="H1288" s="59"/>
      <c r="I1288" s="59"/>
      <c r="J1288" s="59"/>
      <c r="K1288" s="59"/>
      <c r="L1288" s="59"/>
      <c r="M1288" s="59"/>
      <c r="N1288" s="59"/>
      <c r="O1288" s="59"/>
      <c r="P1288" s="59"/>
      <c r="Q1288" s="59"/>
      <c r="R1288" s="59"/>
      <c r="S1288" s="59"/>
      <c r="T1288" s="59"/>
      <c r="U1288" s="59"/>
      <c r="V1288" s="59"/>
      <c r="W1288" s="59"/>
      <c r="X1288" s="59"/>
      <c r="Y1288" s="59"/>
      <c r="Z1288" s="59"/>
      <c r="AA1288" s="59"/>
      <c r="AB1288" s="59"/>
      <c r="AC1288" s="59"/>
      <c r="AD1288" s="59"/>
      <c r="AE1288" s="59"/>
      <c r="AF1288" s="59"/>
    </row>
    <row r="1289" spans="1:32" ht="15.75" customHeight="1">
      <c r="A1289" s="59"/>
      <c r="B1289" s="59"/>
      <c r="C1289" s="59"/>
      <c r="D1289" s="59"/>
      <c r="E1289" s="59"/>
      <c r="F1289" s="59"/>
      <c r="G1289" s="59"/>
      <c r="H1289" s="59"/>
      <c r="I1289" s="59"/>
      <c r="J1289" s="59"/>
      <c r="K1289" s="59"/>
      <c r="L1289" s="59"/>
      <c r="M1289" s="59"/>
      <c r="N1289" s="59"/>
      <c r="O1289" s="59"/>
      <c r="P1289" s="59"/>
      <c r="Q1289" s="59"/>
      <c r="R1289" s="59"/>
      <c r="S1289" s="59"/>
      <c r="T1289" s="59"/>
      <c r="U1289" s="59"/>
      <c r="V1289" s="59"/>
      <c r="W1289" s="59"/>
      <c r="X1289" s="59"/>
      <c r="Y1289" s="59"/>
      <c r="Z1289" s="59"/>
      <c r="AA1289" s="59"/>
      <c r="AB1289" s="59"/>
      <c r="AC1289" s="59"/>
      <c r="AD1289" s="59"/>
      <c r="AE1289" s="59"/>
      <c r="AF1289" s="59"/>
    </row>
    <row r="1290" spans="1:32" ht="15.75" customHeight="1">
      <c r="A1290" s="59"/>
      <c r="B1290" s="59"/>
      <c r="C1290" s="59"/>
      <c r="D1290" s="59"/>
      <c r="E1290" s="59"/>
      <c r="F1290" s="59"/>
      <c r="G1290" s="59"/>
      <c r="H1290" s="59"/>
      <c r="I1290" s="59"/>
      <c r="J1290" s="59"/>
      <c r="K1290" s="59"/>
      <c r="L1290" s="59"/>
      <c r="M1290" s="59"/>
      <c r="N1290" s="59"/>
      <c r="O1290" s="59"/>
      <c r="P1290" s="59"/>
      <c r="Q1290" s="59"/>
      <c r="R1290" s="59"/>
      <c r="S1290" s="59"/>
      <c r="T1290" s="59"/>
      <c r="U1290" s="59"/>
      <c r="V1290" s="59"/>
      <c r="W1290" s="59"/>
      <c r="X1290" s="59"/>
      <c r="Y1290" s="59"/>
      <c r="Z1290" s="59"/>
      <c r="AA1290" s="59"/>
      <c r="AB1290" s="59"/>
      <c r="AC1290" s="59"/>
      <c r="AD1290" s="59"/>
      <c r="AE1290" s="59"/>
      <c r="AF1290" s="59"/>
    </row>
    <row r="1291" spans="1:32" ht="15.75" customHeight="1">
      <c r="A1291" s="59"/>
      <c r="B1291" s="59"/>
      <c r="C1291" s="59"/>
      <c r="D1291" s="59"/>
      <c r="E1291" s="59"/>
      <c r="F1291" s="59"/>
      <c r="G1291" s="59"/>
      <c r="H1291" s="59"/>
      <c r="I1291" s="59"/>
      <c r="J1291" s="59"/>
      <c r="K1291" s="59"/>
      <c r="L1291" s="59"/>
      <c r="M1291" s="59"/>
      <c r="N1291" s="59"/>
      <c r="O1291" s="59"/>
      <c r="P1291" s="59"/>
      <c r="Q1291" s="59"/>
      <c r="R1291" s="59"/>
      <c r="S1291" s="59"/>
      <c r="T1291" s="59"/>
      <c r="U1291" s="59"/>
      <c r="V1291" s="59"/>
      <c r="W1291" s="59"/>
      <c r="X1291" s="59"/>
      <c r="Y1291" s="59"/>
      <c r="Z1291" s="59"/>
      <c r="AA1291" s="59"/>
      <c r="AB1291" s="59"/>
      <c r="AC1291" s="59"/>
      <c r="AD1291" s="59"/>
      <c r="AE1291" s="59"/>
      <c r="AF1291" s="59"/>
    </row>
    <row r="1292" spans="1:32" ht="15.75" customHeight="1">
      <c r="A1292" s="59"/>
      <c r="B1292" s="59"/>
      <c r="C1292" s="59"/>
      <c r="D1292" s="59"/>
      <c r="E1292" s="59"/>
      <c r="F1292" s="59"/>
      <c r="G1292" s="59"/>
      <c r="H1292" s="59"/>
      <c r="I1292" s="59"/>
      <c r="J1292" s="59"/>
      <c r="K1292" s="59"/>
      <c r="L1292" s="59"/>
      <c r="M1292" s="59"/>
      <c r="N1292" s="59"/>
      <c r="O1292" s="59"/>
      <c r="P1292" s="59"/>
      <c r="Q1292" s="59"/>
      <c r="R1292" s="59"/>
      <c r="S1292" s="59"/>
      <c r="T1292" s="59"/>
      <c r="U1292" s="59"/>
      <c r="V1292" s="59"/>
      <c r="W1292" s="59"/>
      <c r="X1292" s="59"/>
      <c r="Y1292" s="59"/>
      <c r="Z1292" s="59"/>
      <c r="AA1292" s="59"/>
      <c r="AB1292" s="59"/>
      <c r="AC1292" s="59"/>
      <c r="AD1292" s="59"/>
      <c r="AE1292" s="59"/>
      <c r="AF1292" s="59"/>
    </row>
    <row r="1293" spans="1:32" ht="15.75" customHeight="1">
      <c r="A1293" s="59"/>
      <c r="B1293" s="59"/>
      <c r="C1293" s="59"/>
      <c r="D1293" s="59"/>
      <c r="E1293" s="59"/>
      <c r="F1293" s="59"/>
      <c r="G1293" s="59"/>
      <c r="H1293" s="59"/>
      <c r="I1293" s="59"/>
      <c r="J1293" s="59"/>
      <c r="K1293" s="59"/>
      <c r="L1293" s="59"/>
      <c r="M1293" s="59"/>
      <c r="N1293" s="59"/>
      <c r="O1293" s="59"/>
      <c r="P1293" s="59"/>
      <c r="Q1293" s="59"/>
      <c r="R1293" s="59"/>
      <c r="S1293" s="59"/>
      <c r="T1293" s="59"/>
      <c r="U1293" s="59"/>
      <c r="V1293" s="59"/>
      <c r="W1293" s="59"/>
      <c r="X1293" s="59"/>
      <c r="Y1293" s="59"/>
      <c r="Z1293" s="59"/>
      <c r="AA1293" s="59"/>
      <c r="AB1293" s="59"/>
      <c r="AC1293" s="59"/>
      <c r="AD1293" s="59"/>
      <c r="AE1293" s="59"/>
      <c r="AF1293" s="59"/>
    </row>
    <row r="1294" spans="1:32" ht="15.75" customHeight="1">
      <c r="A1294" s="59"/>
      <c r="B1294" s="59"/>
      <c r="C1294" s="59"/>
      <c r="D1294" s="59"/>
      <c r="E1294" s="59"/>
      <c r="F1294" s="59"/>
      <c r="G1294" s="59"/>
      <c r="H1294" s="59"/>
      <c r="I1294" s="59"/>
      <c r="J1294" s="59"/>
      <c r="K1294" s="59"/>
      <c r="L1294" s="59"/>
      <c r="M1294" s="59"/>
      <c r="N1294" s="59"/>
      <c r="O1294" s="59"/>
      <c r="P1294" s="59"/>
      <c r="Q1294" s="59"/>
      <c r="R1294" s="59"/>
      <c r="S1294" s="59"/>
      <c r="T1294" s="59"/>
      <c r="U1294" s="59"/>
      <c r="V1294" s="59"/>
      <c r="W1294" s="59"/>
      <c r="X1294" s="59"/>
      <c r="Y1294" s="59"/>
      <c r="Z1294" s="59"/>
      <c r="AA1294" s="59"/>
      <c r="AB1294" s="59"/>
      <c r="AC1294" s="59"/>
      <c r="AD1294" s="59"/>
      <c r="AE1294" s="59"/>
      <c r="AF1294" s="59"/>
    </row>
    <row r="1295" spans="1:32" ht="15.75" customHeight="1">
      <c r="A1295" s="59"/>
      <c r="B1295" s="59"/>
      <c r="C1295" s="59"/>
      <c r="D1295" s="59"/>
      <c r="E1295" s="59"/>
      <c r="F1295" s="59"/>
      <c r="G1295" s="59"/>
      <c r="H1295" s="59"/>
      <c r="I1295" s="59"/>
      <c r="J1295" s="59"/>
      <c r="K1295" s="59"/>
      <c r="L1295" s="59"/>
      <c r="M1295" s="59"/>
      <c r="N1295" s="59"/>
      <c r="O1295" s="59"/>
      <c r="P1295" s="59"/>
      <c r="Q1295" s="59"/>
      <c r="R1295" s="59"/>
      <c r="S1295" s="59"/>
      <c r="T1295" s="59"/>
      <c r="U1295" s="59"/>
      <c r="V1295" s="59"/>
      <c r="W1295" s="59"/>
      <c r="X1295" s="59"/>
      <c r="Y1295" s="59"/>
      <c r="Z1295" s="59"/>
      <c r="AA1295" s="59"/>
      <c r="AB1295" s="59"/>
      <c r="AC1295" s="59"/>
      <c r="AD1295" s="59"/>
      <c r="AE1295" s="59"/>
      <c r="AF1295" s="59"/>
    </row>
    <row r="1296" spans="1:32" ht="15.75" customHeight="1">
      <c r="A1296" s="59"/>
      <c r="B1296" s="59"/>
      <c r="C1296" s="59"/>
      <c r="D1296" s="59"/>
      <c r="E1296" s="59"/>
      <c r="F1296" s="59"/>
      <c r="G1296" s="59"/>
      <c r="H1296" s="59"/>
      <c r="I1296" s="59"/>
      <c r="J1296" s="59"/>
      <c r="K1296" s="59"/>
      <c r="L1296" s="59"/>
      <c r="M1296" s="59"/>
      <c r="N1296" s="59"/>
      <c r="O1296" s="59"/>
      <c r="P1296" s="59"/>
      <c r="Q1296" s="59"/>
      <c r="R1296" s="59"/>
      <c r="S1296" s="59"/>
      <c r="T1296" s="59"/>
      <c r="U1296" s="59"/>
      <c r="V1296" s="59"/>
      <c r="W1296" s="59"/>
      <c r="X1296" s="59"/>
      <c r="Y1296" s="59"/>
      <c r="Z1296" s="59"/>
      <c r="AA1296" s="59"/>
      <c r="AB1296" s="59"/>
      <c r="AC1296" s="59"/>
      <c r="AD1296" s="59"/>
      <c r="AE1296" s="59"/>
      <c r="AF1296" s="59"/>
    </row>
    <row r="1297" spans="1:32" ht="15.75" customHeight="1">
      <c r="A1297" s="59"/>
      <c r="B1297" s="59"/>
      <c r="C1297" s="59"/>
      <c r="D1297" s="59"/>
      <c r="E1297" s="59"/>
      <c r="F1297" s="59"/>
      <c r="G1297" s="59"/>
      <c r="H1297" s="59"/>
      <c r="I1297" s="59"/>
      <c r="J1297" s="59"/>
      <c r="K1297" s="59"/>
      <c r="L1297" s="59"/>
      <c r="M1297" s="59"/>
      <c r="N1297" s="59"/>
      <c r="O1297" s="59"/>
      <c r="P1297" s="59"/>
      <c r="Q1297" s="59"/>
      <c r="R1297" s="59"/>
      <c r="S1297" s="59"/>
      <c r="T1297" s="59"/>
      <c r="U1297" s="59"/>
      <c r="V1297" s="59"/>
      <c r="W1297" s="59"/>
      <c r="X1297" s="59"/>
      <c r="Y1297" s="59"/>
      <c r="Z1297" s="59"/>
      <c r="AA1297" s="59"/>
      <c r="AB1297" s="59"/>
      <c r="AC1297" s="59"/>
      <c r="AD1297" s="59"/>
      <c r="AE1297" s="59"/>
      <c r="AF1297" s="59"/>
    </row>
    <row r="1298" spans="1:32" ht="15.75" customHeight="1">
      <c r="A1298" s="59"/>
      <c r="B1298" s="59"/>
      <c r="C1298" s="59"/>
      <c r="D1298" s="59"/>
      <c r="E1298" s="59"/>
      <c r="F1298" s="59"/>
      <c r="G1298" s="59"/>
      <c r="H1298" s="59"/>
      <c r="I1298" s="59"/>
      <c r="J1298" s="59"/>
      <c r="K1298" s="59"/>
      <c r="L1298" s="59"/>
      <c r="M1298" s="59"/>
      <c r="N1298" s="59"/>
      <c r="O1298" s="59"/>
      <c r="P1298" s="59"/>
      <c r="Q1298" s="59"/>
      <c r="R1298" s="59"/>
      <c r="S1298" s="59"/>
      <c r="T1298" s="59"/>
      <c r="U1298" s="59"/>
      <c r="V1298" s="59"/>
      <c r="W1298" s="59"/>
      <c r="X1298" s="59"/>
      <c r="Y1298" s="59"/>
      <c r="Z1298" s="59"/>
      <c r="AA1298" s="59"/>
      <c r="AB1298" s="59"/>
      <c r="AC1298" s="59"/>
      <c r="AD1298" s="59"/>
      <c r="AE1298" s="59"/>
      <c r="AF1298" s="59"/>
    </row>
    <row r="1299" spans="1:32" ht="15.75" customHeight="1">
      <c r="A1299" s="59"/>
      <c r="B1299" s="59"/>
      <c r="C1299" s="59"/>
      <c r="D1299" s="59"/>
      <c r="E1299" s="59"/>
      <c r="F1299" s="59"/>
      <c r="G1299" s="59"/>
      <c r="H1299" s="59"/>
      <c r="I1299" s="59"/>
      <c r="J1299" s="59"/>
      <c r="K1299" s="59"/>
      <c r="L1299" s="59"/>
      <c r="M1299" s="59"/>
      <c r="N1299" s="59"/>
      <c r="O1299" s="59"/>
      <c r="P1299" s="59"/>
      <c r="Q1299" s="59"/>
      <c r="R1299" s="59"/>
      <c r="S1299" s="59"/>
      <c r="T1299" s="59"/>
      <c r="U1299" s="59"/>
      <c r="V1299" s="59"/>
      <c r="W1299" s="59"/>
      <c r="X1299" s="59"/>
      <c r="Y1299" s="59"/>
      <c r="Z1299" s="59"/>
      <c r="AA1299" s="59"/>
      <c r="AB1299" s="59"/>
      <c r="AC1299" s="59"/>
      <c r="AD1299" s="59"/>
      <c r="AE1299" s="59"/>
      <c r="AF1299" s="59"/>
    </row>
    <row r="1300" spans="1:32" ht="15.75" customHeight="1">
      <c r="A1300" s="59"/>
      <c r="B1300" s="59"/>
      <c r="C1300" s="59"/>
      <c r="D1300" s="59"/>
      <c r="E1300" s="59"/>
      <c r="F1300" s="59"/>
      <c r="G1300" s="59"/>
      <c r="H1300" s="59"/>
      <c r="I1300" s="59"/>
      <c r="J1300" s="59"/>
      <c r="K1300" s="59"/>
      <c r="L1300" s="59"/>
      <c r="M1300" s="59"/>
      <c r="N1300" s="59"/>
      <c r="O1300" s="59"/>
      <c r="P1300" s="59"/>
      <c r="Q1300" s="59"/>
      <c r="R1300" s="59"/>
      <c r="S1300" s="59"/>
      <c r="T1300" s="59"/>
      <c r="U1300" s="59"/>
      <c r="V1300" s="59"/>
      <c r="W1300" s="59"/>
      <c r="X1300" s="59"/>
      <c r="Y1300" s="59"/>
      <c r="Z1300" s="59"/>
      <c r="AA1300" s="59"/>
      <c r="AB1300" s="59"/>
      <c r="AC1300" s="59"/>
      <c r="AD1300" s="59"/>
      <c r="AE1300" s="59"/>
      <c r="AF1300" s="59"/>
    </row>
    <row r="1301" spans="1:32" ht="15.75" customHeight="1">
      <c r="A1301" s="59"/>
      <c r="B1301" s="59"/>
      <c r="C1301" s="59"/>
      <c r="D1301" s="59"/>
      <c r="E1301" s="59"/>
      <c r="F1301" s="59"/>
      <c r="G1301" s="59"/>
      <c r="H1301" s="59"/>
      <c r="I1301" s="59"/>
      <c r="J1301" s="59"/>
      <c r="K1301" s="59"/>
      <c r="L1301" s="59"/>
      <c r="M1301" s="59"/>
      <c r="N1301" s="59"/>
      <c r="O1301" s="59"/>
      <c r="P1301" s="59"/>
      <c r="Q1301" s="59"/>
      <c r="R1301" s="59"/>
      <c r="S1301" s="59"/>
      <c r="T1301" s="59"/>
      <c r="U1301" s="59"/>
      <c r="V1301" s="59"/>
      <c r="W1301" s="59"/>
      <c r="X1301" s="59"/>
      <c r="Y1301" s="59"/>
      <c r="Z1301" s="59"/>
      <c r="AA1301" s="59"/>
      <c r="AB1301" s="59"/>
      <c r="AC1301" s="59"/>
      <c r="AD1301" s="59"/>
      <c r="AE1301" s="59"/>
      <c r="AF1301" s="59"/>
    </row>
    <row r="1302" spans="1:32" ht="15.75" customHeight="1">
      <c r="A1302" s="59"/>
      <c r="B1302" s="59"/>
      <c r="C1302" s="59"/>
      <c r="D1302" s="59"/>
      <c r="E1302" s="59"/>
      <c r="F1302" s="59"/>
      <c r="G1302" s="59"/>
      <c r="H1302" s="59"/>
      <c r="I1302" s="59"/>
      <c r="J1302" s="59"/>
      <c r="K1302" s="59"/>
      <c r="L1302" s="59"/>
      <c r="M1302" s="59"/>
      <c r="N1302" s="59"/>
      <c r="O1302" s="59"/>
      <c r="P1302" s="59"/>
      <c r="Q1302" s="59"/>
      <c r="R1302" s="59"/>
      <c r="S1302" s="59"/>
      <c r="T1302" s="59"/>
      <c r="U1302" s="59"/>
      <c r="V1302" s="59"/>
      <c r="W1302" s="59"/>
      <c r="X1302" s="59"/>
      <c r="Y1302" s="59"/>
      <c r="Z1302" s="59"/>
      <c r="AA1302" s="59"/>
      <c r="AB1302" s="59"/>
      <c r="AC1302" s="59"/>
      <c r="AD1302" s="59"/>
      <c r="AE1302" s="59"/>
      <c r="AF1302" s="59"/>
    </row>
    <row r="1303" spans="1:32" ht="15.75" customHeight="1">
      <c r="A1303" s="59"/>
      <c r="B1303" s="59"/>
      <c r="C1303" s="59"/>
      <c r="D1303" s="59"/>
      <c r="E1303" s="59"/>
      <c r="F1303" s="59"/>
      <c r="G1303" s="59"/>
      <c r="H1303" s="59"/>
      <c r="I1303" s="59"/>
      <c r="J1303" s="59"/>
      <c r="K1303" s="59"/>
      <c r="L1303" s="59"/>
      <c r="M1303" s="59"/>
      <c r="N1303" s="59"/>
      <c r="O1303" s="59"/>
      <c r="P1303" s="59"/>
      <c r="Q1303" s="59"/>
      <c r="R1303" s="59"/>
      <c r="S1303" s="59"/>
      <c r="T1303" s="59"/>
      <c r="U1303" s="59"/>
      <c r="V1303" s="59"/>
      <c r="W1303" s="59"/>
      <c r="X1303" s="59"/>
      <c r="Y1303" s="59"/>
      <c r="Z1303" s="59"/>
      <c r="AA1303" s="59"/>
      <c r="AB1303" s="59"/>
      <c r="AC1303" s="59"/>
      <c r="AD1303" s="59"/>
      <c r="AE1303" s="59"/>
      <c r="AF1303" s="59"/>
    </row>
    <row r="1304" spans="1:32" ht="15.75" customHeight="1">
      <c r="A1304" s="59"/>
      <c r="B1304" s="59"/>
      <c r="C1304" s="59"/>
      <c r="D1304" s="59"/>
      <c r="E1304" s="59"/>
      <c r="F1304" s="59"/>
      <c r="G1304" s="59"/>
      <c r="H1304" s="59"/>
      <c r="I1304" s="59"/>
      <c r="J1304" s="59"/>
      <c r="K1304" s="59"/>
      <c r="L1304" s="59"/>
      <c r="M1304" s="59"/>
      <c r="N1304" s="59"/>
      <c r="O1304" s="59"/>
      <c r="P1304" s="59"/>
      <c r="Q1304" s="59"/>
      <c r="R1304" s="59"/>
      <c r="S1304" s="59"/>
      <c r="T1304" s="59"/>
      <c r="U1304" s="59"/>
      <c r="V1304" s="59"/>
      <c r="W1304" s="59"/>
      <c r="X1304" s="59"/>
      <c r="Y1304" s="59"/>
      <c r="Z1304" s="59"/>
      <c r="AA1304" s="59"/>
      <c r="AB1304" s="59"/>
      <c r="AC1304" s="59"/>
      <c r="AD1304" s="59"/>
      <c r="AE1304" s="59"/>
      <c r="AF1304" s="59"/>
    </row>
    <row r="1305" spans="1:32" ht="15.75" customHeight="1">
      <c r="A1305" s="59"/>
      <c r="B1305" s="59"/>
      <c r="C1305" s="59"/>
      <c r="D1305" s="59"/>
      <c r="E1305" s="59"/>
      <c r="F1305" s="59"/>
      <c r="G1305" s="59"/>
      <c r="H1305" s="59"/>
      <c r="I1305" s="59"/>
      <c r="J1305" s="59"/>
      <c r="K1305" s="59"/>
      <c r="L1305" s="59"/>
      <c r="M1305" s="59"/>
      <c r="N1305" s="59"/>
      <c r="O1305" s="59"/>
      <c r="P1305" s="59"/>
      <c r="Q1305" s="59"/>
      <c r="R1305" s="59"/>
      <c r="S1305" s="59"/>
      <c r="T1305" s="59"/>
      <c r="U1305" s="59"/>
      <c r="V1305" s="59"/>
      <c r="W1305" s="59"/>
      <c r="X1305" s="59"/>
      <c r="Y1305" s="59"/>
      <c r="Z1305" s="59"/>
      <c r="AA1305" s="59"/>
      <c r="AB1305" s="59"/>
      <c r="AC1305" s="59"/>
      <c r="AD1305" s="59"/>
      <c r="AE1305" s="59"/>
      <c r="AF1305" s="59"/>
    </row>
    <row r="1306" spans="1:32" ht="15.75" customHeight="1">
      <c r="A1306" s="59"/>
      <c r="B1306" s="59"/>
      <c r="C1306" s="59"/>
      <c r="D1306" s="59"/>
      <c r="E1306" s="59"/>
      <c r="F1306" s="59"/>
      <c r="G1306" s="59"/>
      <c r="H1306" s="59"/>
      <c r="I1306" s="59"/>
      <c r="J1306" s="59"/>
      <c r="K1306" s="59"/>
      <c r="L1306" s="59"/>
      <c r="M1306" s="59"/>
      <c r="N1306" s="59"/>
      <c r="O1306" s="59"/>
      <c r="P1306" s="59"/>
      <c r="Q1306" s="59"/>
      <c r="R1306" s="59"/>
      <c r="S1306" s="59"/>
      <c r="T1306" s="59"/>
      <c r="U1306" s="59"/>
      <c r="V1306" s="59"/>
      <c r="W1306" s="59"/>
      <c r="X1306" s="59"/>
      <c r="Y1306" s="59"/>
      <c r="Z1306" s="59"/>
      <c r="AA1306" s="59"/>
      <c r="AB1306" s="59"/>
      <c r="AC1306" s="59"/>
      <c r="AD1306" s="59"/>
      <c r="AE1306" s="59"/>
      <c r="AF1306" s="59"/>
    </row>
    <row r="1307" spans="1:32" ht="15.75" customHeight="1">
      <c r="A1307" s="59"/>
      <c r="B1307" s="59"/>
      <c r="C1307" s="59"/>
      <c r="D1307" s="59"/>
      <c r="E1307" s="59"/>
      <c r="F1307" s="59"/>
      <c r="G1307" s="59"/>
      <c r="H1307" s="59"/>
      <c r="I1307" s="59"/>
      <c r="J1307" s="59"/>
      <c r="K1307" s="59"/>
      <c r="L1307" s="59"/>
      <c r="M1307" s="59"/>
      <c r="N1307" s="59"/>
      <c r="O1307" s="59"/>
      <c r="P1307" s="59"/>
      <c r="Q1307" s="59"/>
      <c r="R1307" s="59"/>
      <c r="S1307" s="59"/>
      <c r="T1307" s="59"/>
      <c r="U1307" s="59"/>
      <c r="V1307" s="59"/>
      <c r="W1307" s="59"/>
      <c r="X1307" s="59"/>
      <c r="Y1307" s="59"/>
      <c r="Z1307" s="59"/>
      <c r="AA1307" s="59"/>
      <c r="AB1307" s="59"/>
      <c r="AC1307" s="59"/>
      <c r="AD1307" s="59"/>
      <c r="AE1307" s="59"/>
      <c r="AF1307" s="59"/>
    </row>
    <row r="1308" spans="1:32" ht="15.75" customHeight="1">
      <c r="A1308" s="59"/>
      <c r="B1308" s="59"/>
      <c r="C1308" s="59"/>
      <c r="D1308" s="59"/>
      <c r="E1308" s="59"/>
      <c r="F1308" s="59"/>
      <c r="G1308" s="59"/>
      <c r="H1308" s="59"/>
      <c r="I1308" s="59"/>
      <c r="J1308" s="59"/>
      <c r="K1308" s="59"/>
      <c r="L1308" s="59"/>
      <c r="M1308" s="59"/>
      <c r="N1308" s="59"/>
      <c r="O1308" s="59"/>
      <c r="P1308" s="59"/>
      <c r="Q1308" s="59"/>
      <c r="R1308" s="59"/>
      <c r="S1308" s="59"/>
      <c r="T1308" s="59"/>
      <c r="U1308" s="59"/>
      <c r="V1308" s="59"/>
      <c r="W1308" s="59"/>
      <c r="X1308" s="59"/>
      <c r="Y1308" s="59"/>
      <c r="Z1308" s="59"/>
      <c r="AA1308" s="59"/>
      <c r="AB1308" s="59"/>
      <c r="AC1308" s="59"/>
      <c r="AD1308" s="59"/>
      <c r="AE1308" s="59"/>
      <c r="AF1308" s="59"/>
    </row>
    <row r="1309" spans="1:32" ht="15.75" customHeight="1">
      <c r="A1309" s="59"/>
      <c r="B1309" s="59"/>
      <c r="C1309" s="59"/>
      <c r="D1309" s="59"/>
      <c r="E1309" s="59"/>
      <c r="F1309" s="59"/>
      <c r="G1309" s="59"/>
      <c r="H1309" s="59"/>
      <c r="I1309" s="59"/>
      <c r="J1309" s="59"/>
      <c r="K1309" s="59"/>
      <c r="L1309" s="59"/>
      <c r="M1309" s="59"/>
      <c r="N1309" s="59"/>
      <c r="O1309" s="59"/>
      <c r="P1309" s="59"/>
      <c r="Q1309" s="59"/>
      <c r="R1309" s="59"/>
      <c r="S1309" s="59"/>
      <c r="T1309" s="59"/>
      <c r="U1309" s="59"/>
      <c r="V1309" s="59"/>
      <c r="W1309" s="59"/>
      <c r="X1309" s="59"/>
      <c r="Y1309" s="59"/>
      <c r="Z1309" s="59"/>
      <c r="AA1309" s="59"/>
      <c r="AB1309" s="59"/>
      <c r="AC1309" s="59"/>
      <c r="AD1309" s="59"/>
      <c r="AE1309" s="59"/>
      <c r="AF1309" s="59"/>
    </row>
    <row r="1310" spans="1:32" ht="15.75" customHeight="1">
      <c r="A1310" s="59"/>
      <c r="B1310" s="59"/>
      <c r="C1310" s="59"/>
      <c r="D1310" s="59"/>
      <c r="E1310" s="59"/>
      <c r="F1310" s="59"/>
      <c r="G1310" s="59"/>
      <c r="H1310" s="59"/>
      <c r="I1310" s="59"/>
      <c r="J1310" s="59"/>
      <c r="K1310" s="59"/>
      <c r="L1310" s="59"/>
      <c r="M1310" s="59"/>
      <c r="N1310" s="59"/>
      <c r="O1310" s="59"/>
      <c r="P1310" s="59"/>
      <c r="Q1310" s="59"/>
      <c r="R1310" s="59"/>
      <c r="S1310" s="59"/>
      <c r="T1310" s="59"/>
      <c r="U1310" s="59"/>
      <c r="V1310" s="59"/>
      <c r="W1310" s="59"/>
      <c r="X1310" s="59"/>
      <c r="Y1310" s="59"/>
      <c r="Z1310" s="59"/>
      <c r="AA1310" s="59"/>
      <c r="AB1310" s="59"/>
      <c r="AC1310" s="59"/>
      <c r="AD1310" s="59"/>
      <c r="AE1310" s="59"/>
      <c r="AF1310" s="59"/>
    </row>
    <row r="1311" spans="1:32" ht="15.75" customHeight="1">
      <c r="A1311" s="59"/>
      <c r="B1311" s="59"/>
      <c r="C1311" s="59"/>
      <c r="D1311" s="59"/>
      <c r="E1311" s="59"/>
      <c r="F1311" s="59"/>
      <c r="G1311" s="59"/>
      <c r="H1311" s="59"/>
      <c r="I1311" s="59"/>
      <c r="J1311" s="59"/>
      <c r="K1311" s="59"/>
      <c r="L1311" s="59"/>
      <c r="M1311" s="59"/>
      <c r="N1311" s="59"/>
      <c r="O1311" s="59"/>
      <c r="P1311" s="59"/>
      <c r="Q1311" s="59"/>
      <c r="R1311" s="59"/>
      <c r="S1311" s="59"/>
      <c r="T1311" s="59"/>
      <c r="U1311" s="59"/>
      <c r="V1311" s="59"/>
      <c r="W1311" s="59"/>
      <c r="X1311" s="59"/>
      <c r="Y1311" s="59"/>
      <c r="Z1311" s="59"/>
      <c r="AA1311" s="59"/>
      <c r="AB1311" s="59"/>
      <c r="AC1311" s="59"/>
      <c r="AD1311" s="59"/>
      <c r="AE1311" s="59"/>
      <c r="AF1311" s="59"/>
    </row>
    <row r="1312" spans="1:32" ht="15.75" customHeight="1">
      <c r="A1312" s="59"/>
      <c r="B1312" s="59"/>
      <c r="C1312" s="59"/>
      <c r="D1312" s="59"/>
      <c r="E1312" s="59"/>
      <c r="F1312" s="59"/>
      <c r="G1312" s="59"/>
      <c r="H1312" s="59"/>
      <c r="I1312" s="59"/>
      <c r="J1312" s="59"/>
      <c r="K1312" s="59"/>
      <c r="L1312" s="59"/>
      <c r="M1312" s="59"/>
      <c r="N1312" s="59"/>
      <c r="O1312" s="59"/>
      <c r="P1312" s="59"/>
      <c r="Q1312" s="59"/>
      <c r="R1312" s="59"/>
      <c r="S1312" s="59"/>
      <c r="T1312" s="59"/>
      <c r="U1312" s="59"/>
      <c r="V1312" s="59"/>
      <c r="W1312" s="59"/>
      <c r="X1312" s="59"/>
      <c r="Y1312" s="59"/>
      <c r="Z1312" s="59"/>
      <c r="AA1312" s="59"/>
      <c r="AB1312" s="59"/>
      <c r="AC1312" s="59"/>
      <c r="AD1312" s="59"/>
      <c r="AE1312" s="59"/>
      <c r="AF1312" s="59"/>
    </row>
    <row r="1313" spans="1:32" ht="15.75" customHeight="1">
      <c r="A1313" s="59"/>
      <c r="B1313" s="59"/>
      <c r="C1313" s="59"/>
      <c r="D1313" s="59"/>
      <c r="E1313" s="59"/>
      <c r="F1313" s="59"/>
      <c r="G1313" s="59"/>
      <c r="H1313" s="59"/>
      <c r="I1313" s="59"/>
      <c r="J1313" s="59"/>
      <c r="K1313" s="59"/>
      <c r="L1313" s="59"/>
      <c r="M1313" s="59"/>
      <c r="N1313" s="59"/>
      <c r="O1313" s="59"/>
      <c r="P1313" s="59"/>
      <c r="Q1313" s="59"/>
      <c r="R1313" s="59"/>
      <c r="S1313" s="59"/>
      <c r="T1313" s="59"/>
      <c r="U1313" s="59"/>
      <c r="V1313" s="59"/>
      <c r="W1313" s="59"/>
      <c r="X1313" s="59"/>
      <c r="Y1313" s="59"/>
      <c r="Z1313" s="59"/>
      <c r="AA1313" s="59"/>
      <c r="AB1313" s="59"/>
      <c r="AC1313" s="59"/>
      <c r="AD1313" s="59"/>
      <c r="AE1313" s="59"/>
      <c r="AF1313" s="59"/>
    </row>
    <row r="1314" spans="1:32" ht="15.75" customHeight="1">
      <c r="A1314" s="59"/>
      <c r="B1314" s="59"/>
      <c r="C1314" s="59"/>
      <c r="D1314" s="59"/>
      <c r="E1314" s="59"/>
      <c r="F1314" s="59"/>
      <c r="G1314" s="59"/>
      <c r="H1314" s="59"/>
      <c r="I1314" s="59"/>
      <c r="J1314" s="59"/>
      <c r="K1314" s="59"/>
      <c r="L1314" s="59"/>
      <c r="M1314" s="59"/>
      <c r="N1314" s="59"/>
      <c r="O1314" s="59"/>
      <c r="P1314" s="59"/>
      <c r="Q1314" s="59"/>
      <c r="R1314" s="59"/>
      <c r="S1314" s="59"/>
      <c r="T1314" s="59"/>
      <c r="U1314" s="59"/>
      <c r="V1314" s="59"/>
      <c r="W1314" s="59"/>
      <c r="X1314" s="59"/>
      <c r="Y1314" s="59"/>
      <c r="Z1314" s="59"/>
      <c r="AA1314" s="59"/>
      <c r="AB1314" s="59"/>
      <c r="AC1314" s="59"/>
      <c r="AD1314" s="59"/>
      <c r="AE1314" s="59"/>
      <c r="AF1314" s="59"/>
    </row>
    <row r="1315" spans="1:32" ht="15.75" customHeight="1">
      <c r="A1315" s="59"/>
      <c r="B1315" s="59"/>
      <c r="C1315" s="59"/>
      <c r="D1315" s="59"/>
      <c r="E1315" s="59"/>
      <c r="F1315" s="59"/>
      <c r="G1315" s="59"/>
      <c r="H1315" s="59"/>
      <c r="I1315" s="59"/>
      <c r="J1315" s="59"/>
      <c r="K1315" s="59"/>
      <c r="L1315" s="59"/>
      <c r="M1315" s="59"/>
      <c r="N1315" s="59"/>
      <c r="O1315" s="59"/>
      <c r="P1315" s="59"/>
      <c r="Q1315" s="59"/>
      <c r="R1315" s="59"/>
      <c r="S1315" s="59"/>
      <c r="T1315" s="59"/>
      <c r="U1315" s="59"/>
      <c r="V1315" s="59"/>
      <c r="W1315" s="59"/>
      <c r="X1315" s="59"/>
      <c r="Y1315" s="59"/>
      <c r="Z1315" s="59"/>
      <c r="AA1315" s="59"/>
      <c r="AB1315" s="59"/>
      <c r="AC1315" s="59"/>
      <c r="AD1315" s="59"/>
      <c r="AE1315" s="59"/>
      <c r="AF1315" s="59"/>
    </row>
    <row r="1316" spans="1:32" ht="15.75" customHeight="1">
      <c r="A1316" s="59"/>
      <c r="B1316" s="59"/>
      <c r="C1316" s="59"/>
      <c r="D1316" s="59"/>
      <c r="E1316" s="59"/>
      <c r="F1316" s="59"/>
      <c r="G1316" s="59"/>
      <c r="H1316" s="59"/>
      <c r="I1316" s="59"/>
      <c r="J1316" s="59"/>
      <c r="K1316" s="59"/>
      <c r="L1316" s="59"/>
      <c r="M1316" s="59"/>
      <c r="N1316" s="59"/>
      <c r="O1316" s="59"/>
      <c r="P1316" s="59"/>
      <c r="Q1316" s="59"/>
      <c r="R1316" s="59"/>
      <c r="S1316" s="59"/>
      <c r="T1316" s="59"/>
      <c r="U1316" s="59"/>
      <c r="V1316" s="59"/>
      <c r="W1316" s="59"/>
      <c r="X1316" s="59"/>
      <c r="Y1316" s="59"/>
      <c r="Z1316" s="59"/>
      <c r="AA1316" s="59"/>
      <c r="AB1316" s="59"/>
      <c r="AC1316" s="59"/>
      <c r="AD1316" s="59"/>
      <c r="AE1316" s="59"/>
      <c r="AF1316" s="59"/>
    </row>
    <row r="1317" spans="1:32" ht="15.75" customHeight="1">
      <c r="A1317" s="59"/>
      <c r="B1317" s="59"/>
      <c r="C1317" s="59"/>
      <c r="D1317" s="59"/>
      <c r="E1317" s="59"/>
      <c r="F1317" s="59"/>
      <c r="G1317" s="59"/>
      <c r="H1317" s="59"/>
      <c r="I1317" s="59"/>
      <c r="J1317" s="59"/>
      <c r="K1317" s="59"/>
      <c r="L1317" s="59"/>
      <c r="M1317" s="59"/>
      <c r="N1317" s="59"/>
      <c r="O1317" s="59"/>
      <c r="P1317" s="59"/>
      <c r="Q1317" s="59"/>
      <c r="R1317" s="59"/>
      <c r="S1317" s="59"/>
      <c r="T1317" s="59"/>
      <c r="U1317" s="59"/>
      <c r="V1317" s="59"/>
      <c r="W1317" s="59"/>
      <c r="X1317" s="59"/>
      <c r="Y1317" s="59"/>
      <c r="Z1317" s="59"/>
      <c r="AA1317" s="59"/>
      <c r="AB1317" s="59"/>
      <c r="AC1317" s="59"/>
      <c r="AD1317" s="59"/>
      <c r="AE1317" s="59"/>
      <c r="AF1317" s="59"/>
    </row>
    <row r="1318" spans="1:32" ht="15.75" customHeight="1">
      <c r="A1318" s="59"/>
      <c r="B1318" s="59"/>
      <c r="C1318" s="59"/>
      <c r="D1318" s="59"/>
      <c r="E1318" s="59"/>
      <c r="F1318" s="59"/>
      <c r="G1318" s="59"/>
      <c r="H1318" s="59"/>
      <c r="I1318" s="59"/>
      <c r="J1318" s="59"/>
      <c r="K1318" s="59"/>
      <c r="L1318" s="59"/>
      <c r="M1318" s="59"/>
      <c r="N1318" s="59"/>
      <c r="O1318" s="59"/>
      <c r="P1318" s="59"/>
      <c r="Q1318" s="59"/>
      <c r="R1318" s="59"/>
      <c r="S1318" s="59"/>
      <c r="T1318" s="59"/>
      <c r="U1318" s="59"/>
      <c r="V1318" s="59"/>
      <c r="W1318" s="59"/>
      <c r="X1318" s="59"/>
      <c r="Y1318" s="59"/>
      <c r="Z1318" s="59"/>
      <c r="AA1318" s="59"/>
      <c r="AB1318" s="59"/>
      <c r="AC1318" s="59"/>
      <c r="AD1318" s="59"/>
      <c r="AE1318" s="59"/>
      <c r="AF1318" s="59"/>
    </row>
    <row r="1319" spans="1:32" ht="15.75" customHeight="1">
      <c r="A1319" s="59"/>
      <c r="B1319" s="59"/>
      <c r="C1319" s="59"/>
      <c r="D1319" s="59"/>
      <c r="E1319" s="59"/>
      <c r="F1319" s="59"/>
      <c r="G1319" s="59"/>
      <c r="H1319" s="59"/>
      <c r="I1319" s="59"/>
      <c r="J1319" s="59"/>
      <c r="K1319" s="59"/>
      <c r="L1319" s="59"/>
      <c r="M1319" s="59"/>
      <c r="N1319" s="59"/>
      <c r="O1319" s="59"/>
      <c r="P1319" s="59"/>
      <c r="Q1319" s="59"/>
      <c r="R1319" s="59"/>
      <c r="S1319" s="59"/>
      <c r="T1319" s="59"/>
      <c r="U1319" s="59"/>
      <c r="V1319" s="59"/>
      <c r="W1319" s="59"/>
      <c r="X1319" s="59"/>
      <c r="Y1319" s="59"/>
      <c r="Z1319" s="59"/>
      <c r="AA1319" s="59"/>
      <c r="AB1319" s="59"/>
      <c r="AC1319" s="59"/>
      <c r="AD1319" s="59"/>
      <c r="AE1319" s="59"/>
      <c r="AF1319" s="59"/>
    </row>
    <row r="1320" spans="1:32" ht="15.75" customHeight="1">
      <c r="A1320" s="59"/>
      <c r="B1320" s="59"/>
      <c r="C1320" s="59"/>
      <c r="D1320" s="59"/>
      <c r="E1320" s="59"/>
      <c r="F1320" s="59"/>
      <c r="G1320" s="59"/>
      <c r="H1320" s="59"/>
      <c r="I1320" s="59"/>
      <c r="J1320" s="59"/>
      <c r="K1320" s="59"/>
      <c r="L1320" s="59"/>
      <c r="M1320" s="59"/>
      <c r="N1320" s="59"/>
      <c r="O1320" s="59"/>
      <c r="P1320" s="59"/>
      <c r="Q1320" s="59"/>
      <c r="R1320" s="59"/>
      <c r="S1320" s="59"/>
      <c r="T1320" s="59"/>
      <c r="U1320" s="59"/>
      <c r="V1320" s="59"/>
      <c r="W1320" s="59"/>
      <c r="X1320" s="59"/>
      <c r="Y1320" s="59"/>
      <c r="Z1320" s="59"/>
      <c r="AA1320" s="59"/>
      <c r="AB1320" s="59"/>
      <c r="AC1320" s="59"/>
      <c r="AD1320" s="59"/>
      <c r="AE1320" s="59"/>
      <c r="AF1320" s="59"/>
    </row>
    <row r="1321" spans="1:32" ht="15.75" customHeight="1">
      <c r="A1321" s="59"/>
      <c r="B1321" s="59"/>
      <c r="C1321" s="59"/>
      <c r="D1321" s="59"/>
      <c r="E1321" s="59"/>
      <c r="F1321" s="59"/>
      <c r="G1321" s="59"/>
      <c r="H1321" s="59"/>
      <c r="I1321" s="59"/>
      <c r="J1321" s="59"/>
      <c r="K1321" s="59"/>
      <c r="L1321" s="59"/>
      <c r="M1321" s="59"/>
      <c r="N1321" s="59"/>
      <c r="O1321" s="59"/>
      <c r="P1321" s="59"/>
      <c r="Q1321" s="59"/>
      <c r="R1321" s="59"/>
      <c r="S1321" s="59"/>
      <c r="T1321" s="59"/>
      <c r="U1321" s="59"/>
      <c r="V1321" s="59"/>
      <c r="W1321" s="59"/>
      <c r="X1321" s="59"/>
      <c r="Y1321" s="59"/>
      <c r="Z1321" s="59"/>
      <c r="AA1321" s="59"/>
      <c r="AB1321" s="59"/>
      <c r="AC1321" s="59"/>
      <c r="AD1321" s="59"/>
      <c r="AE1321" s="59"/>
      <c r="AF1321" s="59"/>
    </row>
    <row r="1322" spans="1:32" ht="15.75" customHeight="1">
      <c r="A1322" s="59"/>
      <c r="B1322" s="59"/>
      <c r="C1322" s="59"/>
      <c r="D1322" s="59"/>
      <c r="E1322" s="59"/>
      <c r="F1322" s="59"/>
      <c r="G1322" s="59"/>
      <c r="H1322" s="59"/>
      <c r="I1322" s="59"/>
      <c r="J1322" s="59"/>
      <c r="K1322" s="59"/>
      <c r="L1322" s="59"/>
      <c r="M1322" s="59"/>
      <c r="N1322" s="59"/>
      <c r="O1322" s="59"/>
      <c r="P1322" s="59"/>
      <c r="Q1322" s="59"/>
      <c r="R1322" s="59"/>
      <c r="S1322" s="59"/>
      <c r="T1322" s="59"/>
      <c r="U1322" s="59"/>
      <c r="V1322" s="59"/>
      <c r="W1322" s="59"/>
      <c r="X1322" s="59"/>
      <c r="Y1322" s="59"/>
      <c r="Z1322" s="59"/>
      <c r="AA1322" s="59"/>
      <c r="AB1322" s="59"/>
      <c r="AC1322" s="59"/>
      <c r="AD1322" s="59"/>
      <c r="AE1322" s="59"/>
      <c r="AF1322" s="59"/>
    </row>
    <row r="1323" spans="1:32" ht="15.75" customHeight="1">
      <c r="A1323" s="59"/>
      <c r="B1323" s="59"/>
      <c r="C1323" s="59"/>
      <c r="D1323" s="59"/>
      <c r="E1323" s="59"/>
      <c r="F1323" s="59"/>
      <c r="G1323" s="59"/>
      <c r="H1323" s="59"/>
      <c r="I1323" s="59"/>
      <c r="J1323" s="59"/>
      <c r="K1323" s="59"/>
      <c r="L1323" s="59"/>
      <c r="M1323" s="59"/>
      <c r="N1323" s="59"/>
      <c r="O1323" s="59"/>
      <c r="P1323" s="59"/>
      <c r="Q1323" s="59"/>
      <c r="R1323" s="59"/>
      <c r="S1323" s="59"/>
      <c r="T1323" s="59"/>
      <c r="U1323" s="59"/>
      <c r="V1323" s="59"/>
      <c r="W1323" s="59"/>
      <c r="X1323" s="59"/>
      <c r="Y1323" s="59"/>
      <c r="Z1323" s="59"/>
      <c r="AA1323" s="59"/>
      <c r="AB1323" s="59"/>
      <c r="AC1323" s="59"/>
      <c r="AD1323" s="59"/>
      <c r="AE1323" s="59"/>
      <c r="AF1323" s="59"/>
    </row>
    <row r="1324" spans="1:32" ht="15.75" customHeight="1">
      <c r="A1324" s="59"/>
      <c r="B1324" s="59"/>
      <c r="C1324" s="59"/>
      <c r="D1324" s="59"/>
      <c r="E1324" s="59"/>
      <c r="F1324" s="59"/>
      <c r="G1324" s="59"/>
      <c r="H1324" s="59"/>
      <c r="I1324" s="59"/>
      <c r="J1324" s="59"/>
      <c r="K1324" s="59"/>
      <c r="L1324" s="59"/>
      <c r="M1324" s="59"/>
      <c r="N1324" s="59"/>
      <c r="O1324" s="59"/>
      <c r="P1324" s="59"/>
      <c r="Q1324" s="59"/>
      <c r="R1324" s="59"/>
      <c r="S1324" s="59"/>
      <c r="T1324" s="59"/>
      <c r="U1324" s="59"/>
      <c r="V1324" s="59"/>
      <c r="W1324" s="59"/>
      <c r="X1324" s="59"/>
      <c r="Y1324" s="59"/>
      <c r="Z1324" s="59"/>
      <c r="AA1324" s="59"/>
      <c r="AB1324" s="59"/>
      <c r="AC1324" s="59"/>
      <c r="AD1324" s="59"/>
      <c r="AE1324" s="59"/>
      <c r="AF1324" s="59"/>
    </row>
    <row r="1325" spans="1:32" ht="15.75" customHeight="1">
      <c r="A1325" s="59"/>
      <c r="B1325" s="59"/>
      <c r="C1325" s="59"/>
      <c r="D1325" s="59"/>
      <c r="E1325" s="59"/>
      <c r="F1325" s="59"/>
      <c r="G1325" s="59"/>
      <c r="H1325" s="59"/>
      <c r="I1325" s="59"/>
      <c r="J1325" s="59"/>
      <c r="K1325" s="59"/>
      <c r="L1325" s="59"/>
      <c r="M1325" s="59"/>
      <c r="N1325" s="59"/>
      <c r="O1325" s="59"/>
      <c r="P1325" s="59"/>
      <c r="Q1325" s="59"/>
      <c r="R1325" s="59"/>
      <c r="S1325" s="59"/>
      <c r="T1325" s="59"/>
      <c r="U1325" s="59"/>
      <c r="V1325" s="59"/>
      <c r="W1325" s="59"/>
      <c r="X1325" s="59"/>
      <c r="Y1325" s="59"/>
      <c r="Z1325" s="59"/>
      <c r="AA1325" s="59"/>
      <c r="AB1325" s="59"/>
      <c r="AC1325" s="59"/>
      <c r="AD1325" s="59"/>
      <c r="AE1325" s="59"/>
      <c r="AF1325" s="59"/>
    </row>
    <row r="1326" spans="1:32" ht="15.75" customHeight="1">
      <c r="A1326" s="59"/>
      <c r="B1326" s="59"/>
      <c r="C1326" s="59"/>
      <c r="D1326" s="59"/>
      <c r="E1326" s="59"/>
      <c r="F1326" s="59"/>
      <c r="G1326" s="59"/>
      <c r="H1326" s="59"/>
      <c r="I1326" s="59"/>
      <c r="J1326" s="59"/>
      <c r="K1326" s="59"/>
      <c r="L1326" s="59"/>
      <c r="M1326" s="59"/>
      <c r="N1326" s="59"/>
      <c r="O1326" s="59"/>
      <c r="P1326" s="59"/>
      <c r="Q1326" s="59"/>
      <c r="R1326" s="59"/>
      <c r="S1326" s="59"/>
      <c r="T1326" s="59"/>
      <c r="U1326" s="59"/>
      <c r="V1326" s="59"/>
      <c r="W1326" s="59"/>
      <c r="X1326" s="59"/>
      <c r="Y1326" s="59"/>
      <c r="Z1326" s="59"/>
      <c r="AA1326" s="59"/>
      <c r="AB1326" s="59"/>
      <c r="AC1326" s="59"/>
      <c r="AD1326" s="59"/>
      <c r="AE1326" s="59"/>
      <c r="AF1326" s="59"/>
    </row>
    <row r="1327" spans="1:32" ht="15.75" customHeight="1">
      <c r="A1327" s="59"/>
      <c r="B1327" s="59"/>
      <c r="C1327" s="59"/>
      <c r="D1327" s="59"/>
      <c r="E1327" s="59"/>
      <c r="F1327" s="59"/>
      <c r="G1327" s="59"/>
      <c r="H1327" s="59"/>
      <c r="I1327" s="59"/>
      <c r="J1327" s="59"/>
      <c r="K1327" s="59"/>
      <c r="L1327" s="59"/>
      <c r="M1327" s="59"/>
      <c r="N1327" s="59"/>
      <c r="O1327" s="59"/>
      <c r="P1327" s="59"/>
      <c r="Q1327" s="59"/>
      <c r="R1327" s="59"/>
      <c r="S1327" s="59"/>
      <c r="T1327" s="59"/>
      <c r="U1327" s="59"/>
      <c r="V1327" s="59"/>
      <c r="W1327" s="59"/>
      <c r="X1327" s="59"/>
      <c r="Y1327" s="59"/>
      <c r="Z1327" s="59"/>
      <c r="AA1327" s="59"/>
      <c r="AB1327" s="59"/>
      <c r="AC1327" s="59"/>
      <c r="AD1327" s="59"/>
      <c r="AE1327" s="59"/>
      <c r="AF1327" s="59"/>
    </row>
    <row r="1328" spans="1:32" ht="15.75" customHeight="1">
      <c r="A1328" s="59"/>
      <c r="B1328" s="59"/>
      <c r="C1328" s="59"/>
      <c r="D1328" s="59"/>
      <c r="E1328" s="59"/>
      <c r="F1328" s="59"/>
      <c r="G1328" s="59"/>
      <c r="H1328" s="59"/>
      <c r="I1328" s="59"/>
      <c r="J1328" s="59"/>
      <c r="K1328" s="59"/>
      <c r="L1328" s="59"/>
      <c r="M1328" s="59"/>
      <c r="N1328" s="59"/>
      <c r="O1328" s="59"/>
      <c r="P1328" s="59"/>
      <c r="Q1328" s="59"/>
      <c r="R1328" s="59"/>
      <c r="S1328" s="59"/>
      <c r="T1328" s="59"/>
      <c r="U1328" s="59"/>
      <c r="V1328" s="59"/>
      <c r="W1328" s="59"/>
      <c r="X1328" s="59"/>
      <c r="Y1328" s="59"/>
      <c r="Z1328" s="59"/>
      <c r="AA1328" s="59"/>
      <c r="AB1328" s="59"/>
      <c r="AC1328" s="59"/>
      <c r="AD1328" s="59"/>
      <c r="AE1328" s="59"/>
      <c r="AF1328" s="59"/>
    </row>
    <row r="1329" spans="1:32" ht="15.75" customHeight="1">
      <c r="A1329" s="59"/>
      <c r="B1329" s="59"/>
      <c r="C1329" s="59"/>
      <c r="D1329" s="59"/>
      <c r="E1329" s="59"/>
      <c r="F1329" s="59"/>
      <c r="G1329" s="59"/>
      <c r="H1329" s="59"/>
      <c r="I1329" s="59"/>
      <c r="J1329" s="59"/>
      <c r="K1329" s="59"/>
      <c r="L1329" s="59"/>
      <c r="M1329" s="59"/>
      <c r="N1329" s="59"/>
      <c r="O1329" s="59"/>
      <c r="P1329" s="59"/>
      <c r="Q1329" s="59"/>
      <c r="R1329" s="59"/>
      <c r="S1329" s="59"/>
      <c r="T1329" s="59"/>
      <c r="U1329" s="59"/>
      <c r="V1329" s="59"/>
      <c r="W1329" s="59"/>
      <c r="X1329" s="59"/>
      <c r="Y1329" s="59"/>
      <c r="Z1329" s="59"/>
      <c r="AA1329" s="59"/>
      <c r="AB1329" s="59"/>
      <c r="AC1329" s="59"/>
      <c r="AD1329" s="59"/>
      <c r="AE1329" s="59"/>
      <c r="AF1329" s="59"/>
    </row>
    <row r="1330" spans="1:32" ht="15.75" customHeight="1">
      <c r="A1330" s="59"/>
      <c r="B1330" s="59"/>
      <c r="C1330" s="59"/>
      <c r="D1330" s="59"/>
      <c r="E1330" s="59"/>
      <c r="F1330" s="59"/>
      <c r="G1330" s="59"/>
      <c r="H1330" s="59"/>
      <c r="I1330" s="59"/>
      <c r="J1330" s="59"/>
      <c r="K1330" s="59"/>
      <c r="L1330" s="59"/>
      <c r="M1330" s="59"/>
      <c r="N1330" s="59"/>
      <c r="O1330" s="59"/>
      <c r="P1330" s="59"/>
      <c r="Q1330" s="59"/>
      <c r="R1330" s="59"/>
      <c r="S1330" s="59"/>
      <c r="T1330" s="59"/>
      <c r="U1330" s="59"/>
      <c r="V1330" s="59"/>
      <c r="W1330" s="59"/>
      <c r="X1330" s="59"/>
      <c r="Y1330" s="59"/>
      <c r="Z1330" s="59"/>
      <c r="AA1330" s="59"/>
      <c r="AB1330" s="59"/>
      <c r="AC1330" s="59"/>
      <c r="AD1330" s="59"/>
      <c r="AE1330" s="59"/>
      <c r="AF1330" s="59"/>
    </row>
    <row r="1331" spans="1:32" ht="15.75" customHeight="1">
      <c r="A1331" s="59"/>
      <c r="B1331" s="59"/>
      <c r="C1331" s="59"/>
      <c r="D1331" s="59"/>
      <c r="E1331" s="59"/>
      <c r="F1331" s="59"/>
      <c r="G1331" s="59"/>
      <c r="H1331" s="59"/>
      <c r="I1331" s="59"/>
      <c r="J1331" s="59"/>
      <c r="K1331" s="59"/>
      <c r="L1331" s="59"/>
      <c r="M1331" s="59"/>
      <c r="N1331" s="59"/>
      <c r="O1331" s="59"/>
      <c r="P1331" s="59"/>
      <c r="Q1331" s="59"/>
      <c r="R1331" s="59"/>
      <c r="S1331" s="59"/>
      <c r="T1331" s="59"/>
      <c r="U1331" s="59"/>
      <c r="V1331" s="59"/>
      <c r="W1331" s="59"/>
      <c r="X1331" s="59"/>
      <c r="Y1331" s="59"/>
      <c r="Z1331" s="59"/>
      <c r="AA1331" s="59"/>
      <c r="AB1331" s="59"/>
      <c r="AC1331" s="59"/>
      <c r="AD1331" s="59"/>
      <c r="AE1331" s="59"/>
      <c r="AF1331" s="59"/>
    </row>
    <row r="1332" spans="1:32" ht="15.75" customHeight="1">
      <c r="A1332" s="59"/>
      <c r="B1332" s="59"/>
      <c r="C1332" s="59"/>
      <c r="D1332" s="59"/>
      <c r="E1332" s="59"/>
      <c r="F1332" s="59"/>
      <c r="G1332" s="59"/>
      <c r="H1332" s="59"/>
      <c r="I1332" s="59"/>
      <c r="J1332" s="59"/>
      <c r="K1332" s="59"/>
      <c r="L1332" s="59"/>
      <c r="M1332" s="59"/>
      <c r="N1332" s="59"/>
      <c r="O1332" s="59"/>
      <c r="P1332" s="59"/>
      <c r="Q1332" s="59"/>
      <c r="R1332" s="59"/>
      <c r="S1332" s="59"/>
      <c r="T1332" s="59"/>
      <c r="U1332" s="59"/>
      <c r="V1332" s="59"/>
      <c r="W1332" s="59"/>
      <c r="X1332" s="59"/>
      <c r="Y1332" s="59"/>
      <c r="Z1332" s="59"/>
      <c r="AA1332" s="59"/>
      <c r="AB1332" s="59"/>
      <c r="AC1332" s="59"/>
      <c r="AD1332" s="59"/>
      <c r="AE1332" s="59"/>
      <c r="AF1332" s="59"/>
    </row>
    <row r="1333" spans="1:32" ht="15.75" customHeight="1">
      <c r="A1333" s="59"/>
      <c r="B1333" s="59"/>
      <c r="C1333" s="59"/>
      <c r="D1333" s="59"/>
      <c r="E1333" s="59"/>
      <c r="F1333" s="59"/>
      <c r="G1333" s="59"/>
      <c r="H1333" s="59"/>
      <c r="I1333" s="59"/>
      <c r="J1333" s="59"/>
      <c r="K1333" s="59"/>
      <c r="L1333" s="59"/>
      <c r="M1333" s="59"/>
      <c r="N1333" s="59"/>
      <c r="O1333" s="59"/>
      <c r="P1333" s="59"/>
      <c r="Q1333" s="59"/>
      <c r="R1333" s="59"/>
      <c r="S1333" s="59"/>
      <c r="T1333" s="59"/>
      <c r="U1333" s="59"/>
      <c r="V1333" s="59"/>
      <c r="W1333" s="59"/>
      <c r="X1333" s="59"/>
      <c r="Y1333" s="59"/>
      <c r="Z1333" s="59"/>
      <c r="AA1333" s="59"/>
      <c r="AB1333" s="59"/>
      <c r="AC1333" s="59"/>
      <c r="AD1333" s="59"/>
      <c r="AE1333" s="59"/>
      <c r="AF1333" s="59"/>
    </row>
    <row r="1334" spans="1:32" ht="15.75" customHeight="1">
      <c r="A1334" s="59"/>
      <c r="B1334" s="59"/>
      <c r="C1334" s="59"/>
      <c r="D1334" s="59"/>
      <c r="E1334" s="59"/>
      <c r="F1334" s="59"/>
      <c r="G1334" s="59"/>
      <c r="H1334" s="59"/>
      <c r="I1334" s="59"/>
      <c r="J1334" s="59"/>
      <c r="K1334" s="59"/>
      <c r="L1334" s="59"/>
      <c r="M1334" s="59"/>
      <c r="N1334" s="59"/>
      <c r="O1334" s="59"/>
      <c r="P1334" s="59"/>
      <c r="Q1334" s="59"/>
      <c r="R1334" s="59"/>
      <c r="S1334" s="59"/>
      <c r="T1334" s="59"/>
      <c r="U1334" s="59"/>
      <c r="V1334" s="59"/>
      <c r="W1334" s="59"/>
      <c r="X1334" s="59"/>
      <c r="Y1334" s="59"/>
      <c r="Z1334" s="59"/>
      <c r="AA1334" s="59"/>
      <c r="AB1334" s="59"/>
      <c r="AC1334" s="59"/>
      <c r="AD1334" s="59"/>
      <c r="AE1334" s="59"/>
      <c r="AF1334" s="59"/>
    </row>
    <row r="1335" spans="1:32" ht="15.75" customHeight="1">
      <c r="A1335" s="59"/>
      <c r="B1335" s="59"/>
      <c r="C1335" s="59"/>
      <c r="D1335" s="59"/>
      <c r="E1335" s="59"/>
      <c r="F1335" s="59"/>
      <c r="G1335" s="59"/>
      <c r="H1335" s="59"/>
      <c r="I1335" s="59"/>
      <c r="J1335" s="59"/>
      <c r="K1335" s="59"/>
      <c r="L1335" s="59"/>
      <c r="M1335" s="59"/>
      <c r="N1335" s="59"/>
      <c r="O1335" s="59"/>
      <c r="P1335" s="59"/>
      <c r="Q1335" s="59"/>
      <c r="R1335" s="59"/>
      <c r="S1335" s="59"/>
      <c r="T1335" s="59"/>
      <c r="U1335" s="59"/>
      <c r="V1335" s="59"/>
      <c r="W1335" s="59"/>
      <c r="X1335" s="59"/>
      <c r="Y1335" s="59"/>
      <c r="Z1335" s="59"/>
      <c r="AA1335" s="59"/>
      <c r="AB1335" s="59"/>
      <c r="AC1335" s="59"/>
      <c r="AD1335" s="59"/>
      <c r="AE1335" s="59"/>
      <c r="AF1335" s="59"/>
    </row>
    <row r="1336" spans="1:32" ht="15.75" customHeight="1">
      <c r="A1336" s="59"/>
      <c r="B1336" s="59"/>
      <c r="C1336" s="59"/>
      <c r="D1336" s="59"/>
      <c r="E1336" s="59"/>
      <c r="F1336" s="59"/>
      <c r="G1336" s="59"/>
      <c r="H1336" s="59"/>
      <c r="I1336" s="59"/>
      <c r="J1336" s="59"/>
      <c r="K1336" s="59"/>
      <c r="L1336" s="59"/>
      <c r="M1336" s="59"/>
      <c r="N1336" s="59"/>
      <c r="O1336" s="59"/>
      <c r="P1336" s="59"/>
      <c r="Q1336" s="59"/>
      <c r="R1336" s="59"/>
      <c r="S1336" s="59"/>
      <c r="T1336" s="59"/>
      <c r="U1336" s="59"/>
      <c r="V1336" s="59"/>
      <c r="W1336" s="59"/>
      <c r="X1336" s="59"/>
      <c r="Y1336" s="59"/>
      <c r="Z1336" s="59"/>
      <c r="AA1336" s="59"/>
      <c r="AB1336" s="59"/>
      <c r="AC1336" s="59"/>
      <c r="AD1336" s="59"/>
      <c r="AE1336" s="59"/>
      <c r="AF1336" s="59"/>
    </row>
    <row r="1337" spans="1:32" ht="15.75" customHeight="1">
      <c r="A1337" s="59"/>
      <c r="B1337" s="59"/>
      <c r="C1337" s="59"/>
      <c r="D1337" s="59"/>
      <c r="E1337" s="59"/>
      <c r="F1337" s="59"/>
      <c r="G1337" s="59"/>
      <c r="H1337" s="59"/>
      <c r="I1337" s="59"/>
      <c r="J1337" s="59"/>
      <c r="K1337" s="59"/>
      <c r="L1337" s="59"/>
      <c r="M1337" s="59"/>
      <c r="N1337" s="59"/>
      <c r="O1337" s="59"/>
      <c r="P1337" s="59"/>
      <c r="Q1337" s="59"/>
      <c r="R1337" s="59"/>
      <c r="S1337" s="59"/>
      <c r="T1337" s="59"/>
      <c r="U1337" s="59"/>
      <c r="V1337" s="59"/>
      <c r="W1337" s="59"/>
      <c r="X1337" s="59"/>
      <c r="Y1337" s="59"/>
      <c r="Z1337" s="59"/>
      <c r="AA1337" s="59"/>
      <c r="AB1337" s="59"/>
      <c r="AC1337" s="59"/>
      <c r="AD1337" s="59"/>
      <c r="AE1337" s="59"/>
      <c r="AF1337" s="59"/>
    </row>
    <row r="1338" spans="1:32" ht="15.75" customHeight="1">
      <c r="A1338" s="59"/>
      <c r="B1338" s="59"/>
      <c r="C1338" s="59"/>
      <c r="D1338" s="59"/>
      <c r="E1338" s="59"/>
      <c r="F1338" s="59"/>
      <c r="G1338" s="59"/>
      <c r="H1338" s="59"/>
      <c r="I1338" s="59"/>
      <c r="J1338" s="59"/>
      <c r="K1338" s="59"/>
      <c r="L1338" s="59"/>
      <c r="M1338" s="59"/>
      <c r="N1338" s="59"/>
      <c r="O1338" s="59"/>
      <c r="P1338" s="59"/>
      <c r="Q1338" s="59"/>
      <c r="R1338" s="59"/>
      <c r="S1338" s="59"/>
      <c r="T1338" s="59"/>
      <c r="U1338" s="59"/>
      <c r="V1338" s="59"/>
      <c r="W1338" s="59"/>
      <c r="X1338" s="59"/>
      <c r="Y1338" s="59"/>
      <c r="Z1338" s="59"/>
      <c r="AA1338" s="59"/>
      <c r="AB1338" s="59"/>
      <c r="AC1338" s="59"/>
      <c r="AD1338" s="59"/>
      <c r="AE1338" s="59"/>
      <c r="AF1338" s="59"/>
    </row>
    <row r="1339" spans="1:32" ht="15.75" customHeight="1">
      <c r="A1339" s="59"/>
      <c r="B1339" s="59"/>
      <c r="C1339" s="59"/>
      <c r="D1339" s="59"/>
      <c r="E1339" s="59"/>
      <c r="F1339" s="59"/>
      <c r="G1339" s="59"/>
      <c r="H1339" s="59"/>
      <c r="I1339" s="59"/>
      <c r="J1339" s="59"/>
      <c r="K1339" s="59"/>
      <c r="L1339" s="59"/>
      <c r="M1339" s="59"/>
      <c r="N1339" s="59"/>
      <c r="O1339" s="59"/>
      <c r="P1339" s="59"/>
      <c r="Q1339" s="59"/>
      <c r="R1339" s="59"/>
      <c r="S1339" s="59"/>
      <c r="T1339" s="59"/>
      <c r="U1339" s="59"/>
      <c r="V1339" s="59"/>
      <c r="W1339" s="59"/>
      <c r="X1339" s="59"/>
      <c r="Y1339" s="59"/>
      <c r="Z1339" s="59"/>
      <c r="AA1339" s="59"/>
      <c r="AB1339" s="59"/>
      <c r="AC1339" s="59"/>
      <c r="AD1339" s="59"/>
      <c r="AE1339" s="59"/>
      <c r="AF1339" s="59"/>
    </row>
    <row r="1340" spans="1:32" ht="15.75" customHeight="1">
      <c r="A1340" s="59"/>
      <c r="B1340" s="59"/>
      <c r="C1340" s="59"/>
      <c r="D1340" s="59"/>
      <c r="E1340" s="59"/>
      <c r="F1340" s="59"/>
      <c r="G1340" s="59"/>
      <c r="H1340" s="59"/>
      <c r="I1340" s="59"/>
      <c r="J1340" s="59"/>
      <c r="K1340" s="59"/>
      <c r="L1340" s="59"/>
      <c r="M1340" s="59"/>
      <c r="N1340" s="59"/>
      <c r="O1340" s="59"/>
      <c r="P1340" s="59"/>
      <c r="Q1340" s="59"/>
      <c r="R1340" s="59"/>
      <c r="S1340" s="59"/>
      <c r="T1340" s="59"/>
      <c r="U1340" s="59"/>
      <c r="V1340" s="59"/>
      <c r="W1340" s="59"/>
      <c r="X1340" s="59"/>
      <c r="Y1340" s="59"/>
      <c r="Z1340" s="59"/>
      <c r="AA1340" s="59"/>
      <c r="AB1340" s="59"/>
      <c r="AC1340" s="59"/>
      <c r="AD1340" s="59"/>
      <c r="AE1340" s="59"/>
      <c r="AF1340" s="59"/>
    </row>
    <row r="1341" spans="1:32" ht="15.75" customHeight="1">
      <c r="A1341" s="59"/>
      <c r="B1341" s="59"/>
      <c r="C1341" s="59"/>
      <c r="D1341" s="59"/>
      <c r="E1341" s="59"/>
      <c r="F1341" s="59"/>
      <c r="G1341" s="59"/>
      <c r="H1341" s="59"/>
      <c r="I1341" s="59"/>
      <c r="J1341" s="59"/>
      <c r="K1341" s="59"/>
      <c r="L1341" s="59"/>
      <c r="M1341" s="59"/>
      <c r="N1341" s="59"/>
      <c r="O1341" s="59"/>
      <c r="P1341" s="59"/>
      <c r="Q1341" s="59"/>
      <c r="R1341" s="59"/>
      <c r="S1341" s="59"/>
      <c r="T1341" s="59"/>
      <c r="U1341" s="59"/>
      <c r="V1341" s="59"/>
      <c r="W1341" s="59"/>
      <c r="X1341" s="59"/>
      <c r="Y1341" s="59"/>
      <c r="Z1341" s="59"/>
      <c r="AA1341" s="59"/>
      <c r="AB1341" s="59"/>
      <c r="AC1341" s="59"/>
      <c r="AD1341" s="59"/>
      <c r="AE1341" s="59"/>
      <c r="AF1341" s="59"/>
    </row>
    <row r="1342" spans="1:32" ht="15.75" customHeight="1">
      <c r="A1342" s="59"/>
      <c r="B1342" s="59"/>
      <c r="C1342" s="59"/>
      <c r="D1342" s="59"/>
      <c r="E1342" s="59"/>
      <c r="F1342" s="59"/>
      <c r="G1342" s="59"/>
      <c r="H1342" s="59"/>
      <c r="I1342" s="59"/>
      <c r="J1342" s="59"/>
      <c r="K1342" s="59"/>
      <c r="L1342" s="59"/>
      <c r="M1342" s="59"/>
      <c r="N1342" s="59"/>
      <c r="O1342" s="59"/>
      <c r="P1342" s="59"/>
      <c r="Q1342" s="59"/>
      <c r="R1342" s="59"/>
      <c r="S1342" s="59"/>
      <c r="T1342" s="59"/>
      <c r="U1342" s="59"/>
      <c r="V1342" s="59"/>
      <c r="W1342" s="59"/>
      <c r="X1342" s="59"/>
      <c r="Y1342" s="59"/>
      <c r="Z1342" s="59"/>
      <c r="AA1342" s="59"/>
      <c r="AB1342" s="59"/>
      <c r="AC1342" s="59"/>
      <c r="AD1342" s="59"/>
      <c r="AE1342" s="59"/>
      <c r="AF1342" s="59"/>
    </row>
    <row r="1343" spans="1:32" ht="15.75" customHeight="1">
      <c r="A1343" s="59"/>
      <c r="B1343" s="59"/>
      <c r="C1343" s="59"/>
      <c r="D1343" s="59"/>
      <c r="E1343" s="59"/>
      <c r="F1343" s="59"/>
      <c r="G1343" s="59"/>
      <c r="H1343" s="59"/>
      <c r="I1343" s="59"/>
      <c r="J1343" s="59"/>
      <c r="K1343" s="59"/>
      <c r="L1343" s="59"/>
      <c r="M1343" s="59"/>
      <c r="N1343" s="59"/>
      <c r="O1343" s="59"/>
      <c r="P1343" s="59"/>
      <c r="Q1343" s="59"/>
      <c r="R1343" s="59"/>
      <c r="S1343" s="59"/>
      <c r="T1343" s="59"/>
      <c r="U1343" s="59"/>
      <c r="V1343" s="59"/>
      <c r="W1343" s="59"/>
      <c r="X1343" s="59"/>
      <c r="Y1343" s="59"/>
      <c r="Z1343" s="59"/>
      <c r="AA1343" s="59"/>
      <c r="AB1343" s="59"/>
      <c r="AC1343" s="59"/>
      <c r="AD1343" s="59"/>
      <c r="AE1343" s="59"/>
      <c r="AF1343" s="59"/>
    </row>
    <row r="1344" spans="1:32" ht="15.75" customHeight="1">
      <c r="A1344" s="59"/>
      <c r="B1344" s="59"/>
      <c r="C1344" s="59"/>
      <c r="D1344" s="59"/>
      <c r="E1344" s="59"/>
      <c r="F1344" s="59"/>
      <c r="G1344" s="59"/>
      <c r="H1344" s="59"/>
      <c r="I1344" s="59"/>
      <c r="J1344" s="59"/>
      <c r="K1344" s="59"/>
      <c r="L1344" s="59"/>
      <c r="M1344" s="59"/>
      <c r="N1344" s="59"/>
      <c r="O1344" s="59"/>
      <c r="P1344" s="59"/>
      <c r="Q1344" s="59"/>
      <c r="R1344" s="59"/>
      <c r="S1344" s="59"/>
      <c r="T1344" s="59"/>
      <c r="U1344" s="59"/>
      <c r="V1344" s="59"/>
      <c r="W1344" s="59"/>
      <c r="X1344" s="59"/>
      <c r="Y1344" s="59"/>
      <c r="Z1344" s="59"/>
      <c r="AA1344" s="59"/>
      <c r="AB1344" s="59"/>
      <c r="AC1344" s="59"/>
      <c r="AD1344" s="59"/>
      <c r="AE1344" s="59"/>
      <c r="AF1344" s="59"/>
    </row>
    <row r="1345" spans="1:32" ht="15.75" customHeight="1">
      <c r="A1345" s="59"/>
      <c r="B1345" s="59"/>
      <c r="C1345" s="59"/>
      <c r="D1345" s="59"/>
      <c r="E1345" s="59"/>
      <c r="F1345" s="59"/>
      <c r="G1345" s="59"/>
      <c r="H1345" s="59"/>
      <c r="I1345" s="59"/>
      <c r="J1345" s="59"/>
      <c r="K1345" s="59"/>
      <c r="L1345" s="59"/>
      <c r="M1345" s="59"/>
      <c r="N1345" s="59"/>
      <c r="O1345" s="59"/>
      <c r="P1345" s="59"/>
      <c r="Q1345" s="59"/>
      <c r="R1345" s="59"/>
      <c r="S1345" s="59"/>
      <c r="T1345" s="59"/>
      <c r="U1345" s="59"/>
      <c r="V1345" s="59"/>
      <c r="W1345" s="59"/>
      <c r="X1345" s="59"/>
      <c r="Y1345" s="59"/>
      <c r="Z1345" s="59"/>
      <c r="AA1345" s="59"/>
      <c r="AB1345" s="59"/>
      <c r="AC1345" s="59"/>
      <c r="AD1345" s="59"/>
      <c r="AE1345" s="59"/>
      <c r="AF1345" s="59"/>
    </row>
    <row r="1346" spans="1:32" ht="15.75" customHeight="1">
      <c r="A1346" s="59"/>
      <c r="B1346" s="59"/>
      <c r="C1346" s="59"/>
      <c r="D1346" s="59"/>
      <c r="E1346" s="59"/>
      <c r="F1346" s="59"/>
      <c r="G1346" s="59"/>
      <c r="H1346" s="59"/>
      <c r="I1346" s="59"/>
      <c r="J1346" s="59"/>
      <c r="K1346" s="59"/>
      <c r="L1346" s="59"/>
      <c r="M1346" s="59"/>
      <c r="N1346" s="59"/>
      <c r="O1346" s="59"/>
      <c r="P1346" s="59"/>
      <c r="Q1346" s="59"/>
      <c r="R1346" s="59"/>
      <c r="S1346" s="59"/>
      <c r="T1346" s="59"/>
      <c r="U1346" s="59"/>
      <c r="V1346" s="59"/>
      <c r="W1346" s="59"/>
      <c r="X1346" s="59"/>
      <c r="Y1346" s="59"/>
      <c r="Z1346" s="59"/>
      <c r="AA1346" s="59"/>
      <c r="AB1346" s="59"/>
      <c r="AC1346" s="59"/>
      <c r="AD1346" s="59"/>
      <c r="AE1346" s="59"/>
      <c r="AF1346" s="59"/>
    </row>
    <row r="1347" spans="1:32" ht="15.75" customHeight="1">
      <c r="A1347" s="59"/>
      <c r="B1347" s="59"/>
      <c r="C1347" s="59"/>
      <c r="D1347" s="59"/>
      <c r="E1347" s="59"/>
      <c r="F1347" s="59"/>
      <c r="G1347" s="59"/>
      <c r="H1347" s="59"/>
      <c r="I1347" s="59"/>
      <c r="J1347" s="59"/>
      <c r="K1347" s="59"/>
      <c r="L1347" s="59"/>
      <c r="M1347" s="59"/>
      <c r="N1347" s="59"/>
      <c r="O1347" s="59"/>
      <c r="P1347" s="59"/>
      <c r="Q1347" s="59"/>
      <c r="R1347" s="59"/>
      <c r="S1347" s="59"/>
      <c r="T1347" s="59"/>
      <c r="U1347" s="59"/>
      <c r="V1347" s="59"/>
      <c r="W1347" s="59"/>
      <c r="X1347" s="59"/>
      <c r="Y1347" s="59"/>
      <c r="Z1347" s="59"/>
      <c r="AA1347" s="59"/>
      <c r="AB1347" s="59"/>
      <c r="AC1347" s="59"/>
      <c r="AD1347" s="59"/>
      <c r="AE1347" s="59"/>
      <c r="AF1347" s="59"/>
    </row>
    <row r="1348" spans="1:32" ht="15.75" customHeight="1">
      <c r="A1348" s="59"/>
      <c r="B1348" s="59"/>
      <c r="C1348" s="59"/>
      <c r="D1348" s="59"/>
      <c r="E1348" s="59"/>
      <c r="F1348" s="59"/>
      <c r="G1348" s="59"/>
      <c r="H1348" s="59"/>
      <c r="I1348" s="59"/>
      <c r="J1348" s="59"/>
      <c r="K1348" s="59"/>
      <c r="L1348" s="59"/>
      <c r="M1348" s="59"/>
      <c r="N1348" s="59"/>
      <c r="O1348" s="59"/>
      <c r="P1348" s="59"/>
      <c r="Q1348" s="59"/>
      <c r="R1348" s="59"/>
      <c r="S1348" s="59"/>
      <c r="T1348" s="59"/>
      <c r="U1348" s="59"/>
      <c r="V1348" s="59"/>
      <c r="W1348" s="59"/>
      <c r="X1348" s="59"/>
      <c r="Y1348" s="59"/>
      <c r="Z1348" s="59"/>
      <c r="AA1348" s="59"/>
      <c r="AB1348" s="59"/>
      <c r="AC1348" s="59"/>
      <c r="AD1348" s="59"/>
      <c r="AE1348" s="59"/>
      <c r="AF1348" s="59"/>
    </row>
    <row r="1349" spans="1:32" ht="15.75" customHeight="1">
      <c r="A1349" s="59"/>
      <c r="B1349" s="59"/>
      <c r="C1349" s="59"/>
      <c r="D1349" s="59"/>
      <c r="E1349" s="59"/>
      <c r="F1349" s="59"/>
      <c r="G1349" s="59"/>
      <c r="H1349" s="59"/>
      <c r="I1349" s="59"/>
      <c r="J1349" s="59"/>
      <c r="K1349" s="59"/>
      <c r="L1349" s="59"/>
      <c r="M1349" s="59"/>
      <c r="N1349" s="59"/>
      <c r="O1349" s="59"/>
      <c r="P1349" s="59"/>
      <c r="Q1349" s="59"/>
      <c r="R1349" s="59"/>
      <c r="S1349" s="59"/>
      <c r="T1349" s="59"/>
      <c r="U1349" s="59"/>
      <c r="V1349" s="59"/>
      <c r="W1349" s="59"/>
      <c r="X1349" s="59"/>
      <c r="Y1349" s="59"/>
      <c r="Z1349" s="59"/>
      <c r="AA1349" s="59"/>
      <c r="AB1349" s="59"/>
      <c r="AC1349" s="59"/>
      <c r="AD1349" s="59"/>
      <c r="AE1349" s="59"/>
      <c r="AF1349" s="59"/>
    </row>
    <row r="1350" spans="1:32" ht="15.75" customHeight="1">
      <c r="A1350" s="59"/>
      <c r="B1350" s="59"/>
      <c r="C1350" s="59"/>
      <c r="D1350" s="59"/>
      <c r="E1350" s="59"/>
      <c r="F1350" s="59"/>
      <c r="G1350" s="59"/>
      <c r="H1350" s="59"/>
      <c r="I1350" s="59"/>
      <c r="J1350" s="59"/>
      <c r="K1350" s="59"/>
      <c r="L1350" s="59"/>
      <c r="M1350" s="59"/>
      <c r="N1350" s="59"/>
      <c r="O1350" s="59"/>
      <c r="P1350" s="59"/>
      <c r="Q1350" s="59"/>
      <c r="R1350" s="59"/>
      <c r="S1350" s="59"/>
      <c r="T1350" s="59"/>
      <c r="U1350" s="59"/>
      <c r="V1350" s="59"/>
      <c r="W1350" s="59"/>
      <c r="X1350" s="59"/>
      <c r="Y1350" s="59"/>
      <c r="Z1350" s="59"/>
      <c r="AA1350" s="59"/>
      <c r="AB1350" s="59"/>
      <c r="AC1350" s="59"/>
      <c r="AD1350" s="59"/>
      <c r="AE1350" s="59"/>
      <c r="AF1350" s="59"/>
    </row>
    <row r="1351" spans="1:32" ht="15.75" customHeight="1">
      <c r="A1351" s="59"/>
      <c r="B1351" s="59"/>
      <c r="C1351" s="59"/>
      <c r="D1351" s="59"/>
      <c r="E1351" s="59"/>
      <c r="F1351" s="59"/>
      <c r="G1351" s="59"/>
      <c r="H1351" s="59"/>
      <c r="I1351" s="59"/>
      <c r="J1351" s="59"/>
      <c r="K1351" s="59"/>
      <c r="L1351" s="59"/>
      <c r="M1351" s="59"/>
      <c r="N1351" s="59"/>
      <c r="O1351" s="59"/>
      <c r="P1351" s="59"/>
      <c r="Q1351" s="59"/>
      <c r="R1351" s="59"/>
      <c r="S1351" s="59"/>
      <c r="T1351" s="59"/>
      <c r="U1351" s="59"/>
      <c r="V1351" s="59"/>
      <c r="W1351" s="59"/>
      <c r="X1351" s="59"/>
      <c r="Y1351" s="59"/>
      <c r="Z1351" s="59"/>
      <c r="AA1351" s="59"/>
      <c r="AB1351" s="59"/>
      <c r="AC1351" s="59"/>
      <c r="AD1351" s="59"/>
      <c r="AE1351" s="59"/>
      <c r="AF1351" s="59"/>
    </row>
    <row r="1352" spans="1:32" ht="15.75" customHeight="1">
      <c r="A1352" s="59"/>
      <c r="B1352" s="59"/>
      <c r="C1352" s="59"/>
      <c r="D1352" s="59"/>
      <c r="E1352" s="59"/>
      <c r="F1352" s="59"/>
      <c r="G1352" s="59"/>
      <c r="H1352" s="59"/>
      <c r="I1352" s="59"/>
      <c r="J1352" s="59"/>
      <c r="K1352" s="59"/>
      <c r="L1352" s="59"/>
      <c r="M1352" s="59"/>
      <c r="N1352" s="59"/>
      <c r="O1352" s="59"/>
      <c r="P1352" s="59"/>
      <c r="Q1352" s="59"/>
      <c r="R1352" s="59"/>
      <c r="S1352" s="59"/>
      <c r="T1352" s="59"/>
      <c r="U1352" s="59"/>
      <c r="V1352" s="59"/>
      <c r="W1352" s="59"/>
      <c r="X1352" s="59"/>
      <c r="Y1352" s="59"/>
      <c r="Z1352" s="59"/>
      <c r="AA1352" s="59"/>
      <c r="AB1352" s="59"/>
      <c r="AC1352" s="59"/>
      <c r="AD1352" s="59"/>
      <c r="AE1352" s="59"/>
      <c r="AF1352" s="59"/>
    </row>
    <row r="1353" spans="1:32" ht="15.75" customHeight="1">
      <c r="A1353" s="59"/>
      <c r="B1353" s="59"/>
      <c r="C1353" s="59"/>
      <c r="D1353" s="59"/>
      <c r="E1353" s="59"/>
      <c r="F1353" s="59"/>
      <c r="G1353" s="59"/>
      <c r="H1353" s="59"/>
      <c r="I1353" s="59"/>
      <c r="J1353" s="59"/>
      <c r="K1353" s="59"/>
      <c r="L1353" s="59"/>
      <c r="M1353" s="59"/>
      <c r="N1353" s="59"/>
      <c r="O1353" s="59"/>
      <c r="P1353" s="59"/>
      <c r="Q1353" s="59"/>
      <c r="R1353" s="59"/>
      <c r="S1353" s="59"/>
      <c r="T1353" s="59"/>
      <c r="U1353" s="59"/>
      <c r="V1353" s="59"/>
      <c r="W1353" s="59"/>
      <c r="X1353" s="59"/>
      <c r="Y1353" s="59"/>
      <c r="Z1353" s="59"/>
      <c r="AA1353" s="59"/>
      <c r="AB1353" s="59"/>
      <c r="AC1353" s="59"/>
      <c r="AD1353" s="59"/>
      <c r="AE1353" s="59"/>
      <c r="AF1353" s="59"/>
    </row>
    <row r="1354" spans="1:32" ht="15.75" customHeight="1">
      <c r="A1354" s="59"/>
      <c r="B1354" s="59"/>
      <c r="C1354" s="59"/>
      <c r="D1354" s="59"/>
      <c r="E1354" s="59"/>
      <c r="F1354" s="59"/>
      <c r="G1354" s="59"/>
      <c r="H1354" s="59"/>
      <c r="I1354" s="59"/>
      <c r="J1354" s="59"/>
      <c r="K1354" s="59"/>
      <c r="L1354" s="59"/>
      <c r="M1354" s="59"/>
      <c r="N1354" s="59"/>
      <c r="O1354" s="59"/>
      <c r="P1354" s="59"/>
      <c r="Q1354" s="59"/>
      <c r="R1354" s="59"/>
      <c r="S1354" s="59"/>
      <c r="T1354" s="59"/>
      <c r="U1354" s="59"/>
      <c r="V1354" s="59"/>
      <c r="W1354" s="59"/>
      <c r="X1354" s="59"/>
      <c r="Y1354" s="59"/>
      <c r="Z1354" s="59"/>
      <c r="AA1354" s="59"/>
      <c r="AB1354" s="59"/>
      <c r="AC1354" s="59"/>
      <c r="AD1354" s="59"/>
      <c r="AE1354" s="59"/>
      <c r="AF1354" s="59"/>
    </row>
    <row r="1355" spans="1:32" ht="15.75" customHeight="1">
      <c r="A1355" s="59"/>
      <c r="B1355" s="59"/>
      <c r="C1355" s="59"/>
      <c r="D1355" s="59"/>
      <c r="E1355" s="59"/>
      <c r="F1355" s="59"/>
      <c r="G1355" s="59"/>
      <c r="H1355" s="59"/>
      <c r="I1355" s="59"/>
      <c r="J1355" s="59"/>
      <c r="K1355" s="59"/>
      <c r="L1355" s="59"/>
      <c r="M1355" s="59"/>
      <c r="N1355" s="59"/>
      <c r="O1355" s="59"/>
      <c r="P1355" s="59"/>
      <c r="Q1355" s="59"/>
      <c r="R1355" s="59"/>
      <c r="S1355" s="59"/>
      <c r="T1355" s="59"/>
      <c r="U1355" s="59"/>
      <c r="V1355" s="59"/>
      <c r="W1355" s="59"/>
      <c r="X1355" s="59"/>
      <c r="Y1355" s="59"/>
      <c r="Z1355" s="59"/>
      <c r="AA1355" s="59"/>
      <c r="AB1355" s="59"/>
      <c r="AC1355" s="59"/>
      <c r="AD1355" s="59"/>
      <c r="AE1355" s="59"/>
      <c r="AF1355" s="59"/>
    </row>
    <row r="1356" spans="1:32" ht="15.75" customHeight="1">
      <c r="A1356" s="59"/>
      <c r="B1356" s="59"/>
      <c r="C1356" s="59"/>
      <c r="D1356" s="59"/>
      <c r="E1356" s="59"/>
      <c r="F1356" s="59"/>
      <c r="G1356" s="59"/>
      <c r="H1356" s="59"/>
      <c r="I1356" s="59"/>
      <c r="J1356" s="59"/>
      <c r="K1356" s="59"/>
      <c r="L1356" s="59"/>
      <c r="M1356" s="59"/>
      <c r="N1356" s="59"/>
      <c r="O1356" s="59"/>
      <c r="P1356" s="59"/>
      <c r="Q1356" s="59"/>
      <c r="R1356" s="59"/>
      <c r="S1356" s="59"/>
      <c r="T1356" s="59"/>
      <c r="U1356" s="59"/>
      <c r="V1356" s="59"/>
      <c r="W1356" s="59"/>
      <c r="X1356" s="59"/>
      <c r="Y1356" s="59"/>
      <c r="Z1356" s="59"/>
      <c r="AA1356" s="59"/>
      <c r="AB1356" s="59"/>
      <c r="AC1356" s="59"/>
      <c r="AD1356" s="59"/>
      <c r="AE1356" s="59"/>
      <c r="AF1356" s="59"/>
    </row>
    <row r="1357" spans="1:32" ht="15.75" customHeight="1">
      <c r="A1357" s="59"/>
      <c r="B1357" s="59"/>
      <c r="C1357" s="59"/>
      <c r="D1357" s="59"/>
      <c r="E1357" s="59"/>
      <c r="F1357" s="59"/>
      <c r="G1357" s="59"/>
      <c r="H1357" s="59"/>
      <c r="I1357" s="59"/>
      <c r="J1357" s="59"/>
      <c r="K1357" s="59"/>
      <c r="L1357" s="59"/>
      <c r="M1357" s="59"/>
      <c r="N1357" s="59"/>
      <c r="O1357" s="59"/>
      <c r="P1357" s="59"/>
      <c r="Q1357" s="59"/>
      <c r="R1357" s="59"/>
      <c r="S1357" s="59"/>
      <c r="T1357" s="59"/>
      <c r="U1357" s="59"/>
      <c r="V1357" s="59"/>
      <c r="W1357" s="59"/>
      <c r="X1357" s="59"/>
      <c r="Y1357" s="59"/>
      <c r="Z1357" s="59"/>
      <c r="AA1357" s="59"/>
      <c r="AB1357" s="59"/>
      <c r="AC1357" s="59"/>
      <c r="AD1357" s="59"/>
      <c r="AE1357" s="59"/>
      <c r="AF1357" s="59"/>
    </row>
    <row r="1358" spans="1:32" ht="15.75" customHeight="1">
      <c r="A1358" s="59"/>
      <c r="B1358" s="59"/>
      <c r="C1358" s="59"/>
      <c r="D1358" s="59"/>
      <c r="E1358" s="59"/>
      <c r="F1358" s="59"/>
      <c r="G1358" s="59"/>
      <c r="H1358" s="59"/>
      <c r="I1358" s="59"/>
      <c r="J1358" s="59"/>
      <c r="K1358" s="59"/>
      <c r="L1358" s="59"/>
      <c r="M1358" s="59"/>
      <c r="N1358" s="59"/>
      <c r="O1358" s="59"/>
      <c r="P1358" s="59"/>
      <c r="Q1358" s="59"/>
      <c r="R1358" s="59"/>
      <c r="S1358" s="59"/>
      <c r="T1358" s="59"/>
      <c r="U1358" s="59"/>
      <c r="V1358" s="59"/>
      <c r="W1358" s="59"/>
      <c r="X1358" s="59"/>
      <c r="Y1358" s="59"/>
      <c r="Z1358" s="59"/>
      <c r="AA1358" s="59"/>
      <c r="AB1358" s="59"/>
      <c r="AC1358" s="59"/>
      <c r="AD1358" s="59"/>
      <c r="AE1358" s="59"/>
      <c r="AF1358" s="59"/>
    </row>
    <row r="1359" spans="1:32" ht="15.75" customHeight="1">
      <c r="A1359" s="59"/>
      <c r="B1359" s="59"/>
      <c r="C1359" s="59"/>
      <c r="D1359" s="59"/>
      <c r="E1359" s="59"/>
      <c r="F1359" s="59"/>
      <c r="G1359" s="59"/>
      <c r="H1359" s="59"/>
      <c r="I1359" s="59"/>
      <c r="J1359" s="59"/>
      <c r="K1359" s="59"/>
      <c r="L1359" s="59"/>
      <c r="M1359" s="59"/>
      <c r="N1359" s="59"/>
      <c r="O1359" s="59"/>
      <c r="P1359" s="59"/>
      <c r="Q1359" s="59"/>
      <c r="R1359" s="59"/>
      <c r="S1359" s="59"/>
      <c r="T1359" s="59"/>
      <c r="U1359" s="59"/>
      <c r="V1359" s="59"/>
      <c r="W1359" s="59"/>
      <c r="X1359" s="59"/>
      <c r="Y1359" s="59"/>
      <c r="Z1359" s="59"/>
      <c r="AA1359" s="59"/>
      <c r="AB1359" s="59"/>
      <c r="AC1359" s="59"/>
      <c r="AD1359" s="59"/>
      <c r="AE1359" s="59"/>
      <c r="AF1359" s="59"/>
    </row>
    <row r="1360" spans="1:32" ht="15.75" customHeight="1">
      <c r="A1360" s="59"/>
      <c r="B1360" s="59"/>
      <c r="C1360" s="59"/>
      <c r="D1360" s="59"/>
      <c r="E1360" s="59"/>
      <c r="F1360" s="59"/>
      <c r="G1360" s="59"/>
      <c r="H1360" s="59"/>
      <c r="I1360" s="59"/>
      <c r="J1360" s="59"/>
      <c r="K1360" s="59"/>
      <c r="L1360" s="59"/>
      <c r="M1360" s="59"/>
      <c r="N1360" s="59"/>
      <c r="O1360" s="59"/>
      <c r="P1360" s="59"/>
      <c r="Q1360" s="59"/>
      <c r="R1360" s="59"/>
      <c r="S1360" s="59"/>
      <c r="T1360" s="59"/>
      <c r="U1360" s="59"/>
      <c r="V1360" s="59"/>
      <c r="W1360" s="59"/>
      <c r="X1360" s="59"/>
      <c r="Y1360" s="59"/>
      <c r="Z1360" s="59"/>
      <c r="AA1360" s="59"/>
      <c r="AB1360" s="59"/>
      <c r="AC1360" s="59"/>
      <c r="AD1360" s="59"/>
      <c r="AE1360" s="59"/>
      <c r="AF1360" s="59"/>
    </row>
    <row r="1361" spans="1:32" ht="15.75" customHeight="1">
      <c r="A1361" s="59"/>
      <c r="B1361" s="59"/>
      <c r="C1361" s="59"/>
      <c r="D1361" s="59"/>
      <c r="E1361" s="59"/>
      <c r="F1361" s="59"/>
      <c r="G1361" s="59"/>
      <c r="H1361" s="59"/>
      <c r="I1361" s="59"/>
      <c r="J1361" s="59"/>
      <c r="K1361" s="59"/>
      <c r="L1361" s="59"/>
      <c r="M1361" s="59"/>
      <c r="N1361" s="59"/>
      <c r="O1361" s="59"/>
      <c r="P1361" s="59"/>
      <c r="Q1361" s="59"/>
      <c r="R1361" s="59"/>
      <c r="S1361" s="59"/>
      <c r="T1361" s="59"/>
      <c r="U1361" s="59"/>
      <c r="V1361" s="59"/>
      <c r="W1361" s="59"/>
      <c r="X1361" s="59"/>
      <c r="Y1361" s="59"/>
      <c r="Z1361" s="59"/>
      <c r="AA1361" s="59"/>
      <c r="AB1361" s="59"/>
      <c r="AC1361" s="59"/>
      <c r="AD1361" s="59"/>
      <c r="AE1361" s="59"/>
      <c r="AF1361" s="59"/>
    </row>
    <row r="1362" spans="1:32" ht="15.75" customHeight="1">
      <c r="A1362" s="59"/>
      <c r="B1362" s="59"/>
      <c r="C1362" s="59"/>
      <c r="D1362" s="59"/>
      <c r="E1362" s="59"/>
      <c r="F1362" s="59"/>
      <c r="G1362" s="59"/>
      <c r="H1362" s="59"/>
      <c r="I1362" s="59"/>
      <c r="J1362" s="59"/>
      <c r="K1362" s="59"/>
      <c r="L1362" s="59"/>
      <c r="M1362" s="59"/>
      <c r="N1362" s="59"/>
      <c r="O1362" s="59"/>
      <c r="P1362" s="59"/>
      <c r="Q1362" s="59"/>
      <c r="R1362" s="59"/>
      <c r="S1362" s="59"/>
      <c r="T1362" s="59"/>
      <c r="U1362" s="59"/>
      <c r="V1362" s="59"/>
      <c r="W1362" s="59"/>
      <c r="X1362" s="59"/>
      <c r="Y1362" s="59"/>
      <c r="Z1362" s="59"/>
      <c r="AA1362" s="59"/>
      <c r="AB1362" s="59"/>
      <c r="AC1362" s="59"/>
      <c r="AD1362" s="59"/>
      <c r="AE1362" s="59"/>
      <c r="AF1362" s="59"/>
    </row>
    <row r="1363" spans="1:32" ht="15.75" customHeight="1">
      <c r="A1363" s="59"/>
      <c r="B1363" s="59"/>
      <c r="C1363" s="59"/>
      <c r="D1363" s="59"/>
      <c r="E1363" s="59"/>
      <c r="F1363" s="59"/>
      <c r="G1363" s="59"/>
      <c r="H1363" s="59"/>
      <c r="I1363" s="59"/>
      <c r="J1363" s="59"/>
      <c r="K1363" s="59"/>
      <c r="L1363" s="59"/>
      <c r="M1363" s="59"/>
      <c r="N1363" s="59"/>
      <c r="O1363" s="59"/>
      <c r="P1363" s="59"/>
      <c r="Q1363" s="59"/>
      <c r="R1363" s="59"/>
      <c r="S1363" s="59"/>
      <c r="T1363" s="59"/>
      <c r="U1363" s="59"/>
      <c r="V1363" s="59"/>
      <c r="W1363" s="59"/>
      <c r="X1363" s="59"/>
      <c r="Y1363" s="59"/>
      <c r="Z1363" s="59"/>
      <c r="AA1363" s="59"/>
      <c r="AB1363" s="59"/>
      <c r="AC1363" s="59"/>
      <c r="AD1363" s="59"/>
      <c r="AE1363" s="59"/>
      <c r="AF1363" s="59"/>
    </row>
    <row r="1364" spans="1:32" ht="15.75" customHeight="1">
      <c r="A1364" s="59"/>
      <c r="B1364" s="59"/>
      <c r="C1364" s="59"/>
      <c r="D1364" s="59"/>
      <c r="E1364" s="59"/>
      <c r="F1364" s="59"/>
      <c r="G1364" s="59"/>
      <c r="H1364" s="59"/>
      <c r="I1364" s="59"/>
      <c r="J1364" s="59"/>
      <c r="K1364" s="59"/>
      <c r="L1364" s="59"/>
      <c r="M1364" s="59"/>
      <c r="N1364" s="59"/>
      <c r="O1364" s="59"/>
      <c r="P1364" s="59"/>
      <c r="Q1364" s="59"/>
      <c r="R1364" s="59"/>
      <c r="S1364" s="59"/>
      <c r="T1364" s="59"/>
      <c r="U1364" s="59"/>
      <c r="V1364" s="59"/>
      <c r="W1364" s="59"/>
      <c r="X1364" s="59"/>
      <c r="Y1364" s="59"/>
      <c r="Z1364" s="59"/>
      <c r="AA1364" s="59"/>
      <c r="AB1364" s="59"/>
      <c r="AC1364" s="59"/>
      <c r="AD1364" s="59"/>
      <c r="AE1364" s="59"/>
      <c r="AF1364" s="59"/>
    </row>
    <row r="1365" spans="1:32" ht="15.75" customHeight="1">
      <c r="A1365" s="59"/>
      <c r="B1365" s="59"/>
      <c r="C1365" s="59"/>
      <c r="D1365" s="59"/>
      <c r="E1365" s="59"/>
      <c r="F1365" s="59"/>
      <c r="G1365" s="59"/>
      <c r="H1365" s="59"/>
      <c r="I1365" s="59"/>
      <c r="J1365" s="59"/>
      <c r="K1365" s="59"/>
      <c r="L1365" s="59"/>
      <c r="M1365" s="59"/>
      <c r="N1365" s="59"/>
      <c r="O1365" s="59"/>
      <c r="P1365" s="59"/>
      <c r="Q1365" s="59"/>
      <c r="R1365" s="59"/>
      <c r="S1365" s="59"/>
      <c r="T1365" s="59"/>
      <c r="U1365" s="59"/>
      <c r="V1365" s="59"/>
      <c r="W1365" s="59"/>
      <c r="X1365" s="59"/>
      <c r="Y1365" s="59"/>
      <c r="Z1365" s="59"/>
      <c r="AA1365" s="59"/>
      <c r="AB1365" s="59"/>
      <c r="AC1365" s="59"/>
      <c r="AD1365" s="59"/>
      <c r="AE1365" s="59"/>
      <c r="AF1365" s="59"/>
    </row>
    <row r="1366" spans="1:32" ht="15.75" customHeight="1">
      <c r="A1366" s="59"/>
      <c r="B1366" s="59"/>
      <c r="C1366" s="59"/>
      <c r="D1366" s="59"/>
      <c r="E1366" s="59"/>
      <c r="F1366" s="59"/>
      <c r="G1366" s="59"/>
      <c r="H1366" s="59"/>
      <c r="I1366" s="59"/>
      <c r="J1366" s="59"/>
      <c r="K1366" s="59"/>
      <c r="L1366" s="59"/>
      <c r="M1366" s="59"/>
      <c r="N1366" s="59"/>
      <c r="O1366" s="59"/>
      <c r="P1366" s="59"/>
      <c r="Q1366" s="59"/>
      <c r="R1366" s="59"/>
      <c r="S1366" s="59"/>
      <c r="T1366" s="59"/>
      <c r="U1366" s="59"/>
      <c r="V1366" s="59"/>
      <c r="W1366" s="59"/>
      <c r="X1366" s="59"/>
      <c r="Y1366" s="59"/>
      <c r="Z1366" s="59"/>
      <c r="AA1366" s="59"/>
      <c r="AB1366" s="59"/>
      <c r="AC1366" s="59"/>
      <c r="AD1366" s="59"/>
      <c r="AE1366" s="59"/>
      <c r="AF1366" s="59"/>
    </row>
    <row r="1367" spans="1:32" ht="15.75" customHeight="1">
      <c r="A1367" s="59"/>
      <c r="B1367" s="59"/>
      <c r="C1367" s="59"/>
      <c r="D1367" s="59"/>
      <c r="E1367" s="59"/>
      <c r="F1367" s="59"/>
      <c r="G1367" s="59"/>
      <c r="H1367" s="59"/>
      <c r="I1367" s="59"/>
      <c r="J1367" s="59"/>
      <c r="K1367" s="59"/>
      <c r="L1367" s="59"/>
      <c r="M1367" s="59"/>
      <c r="N1367" s="59"/>
      <c r="O1367" s="59"/>
      <c r="P1367" s="59"/>
      <c r="Q1367" s="59"/>
      <c r="R1367" s="59"/>
      <c r="S1367" s="59"/>
      <c r="T1367" s="59"/>
      <c r="U1367" s="59"/>
      <c r="V1367" s="59"/>
      <c r="W1367" s="59"/>
      <c r="X1367" s="59"/>
      <c r="Y1367" s="59"/>
      <c r="Z1367" s="59"/>
      <c r="AA1367" s="59"/>
      <c r="AB1367" s="59"/>
      <c r="AC1367" s="59"/>
      <c r="AD1367" s="59"/>
      <c r="AE1367" s="59"/>
      <c r="AF1367" s="59"/>
    </row>
    <row r="1368" spans="1:32" ht="15.75" customHeight="1">
      <c r="A1368" s="59"/>
      <c r="B1368" s="59"/>
      <c r="C1368" s="59"/>
      <c r="D1368" s="59"/>
      <c r="E1368" s="59"/>
      <c r="F1368" s="59"/>
      <c r="G1368" s="59"/>
      <c r="H1368" s="59"/>
      <c r="I1368" s="59"/>
      <c r="J1368" s="59"/>
      <c r="K1368" s="59"/>
      <c r="L1368" s="59"/>
      <c r="M1368" s="59"/>
      <c r="N1368" s="59"/>
      <c r="O1368" s="59"/>
      <c r="P1368" s="59"/>
      <c r="Q1368" s="59"/>
      <c r="R1368" s="59"/>
      <c r="S1368" s="59"/>
      <c r="T1368" s="59"/>
      <c r="U1368" s="59"/>
      <c r="V1368" s="59"/>
      <c r="W1368" s="59"/>
      <c r="X1368" s="59"/>
      <c r="Y1368" s="59"/>
      <c r="Z1368" s="59"/>
      <c r="AA1368" s="59"/>
      <c r="AB1368" s="59"/>
      <c r="AC1368" s="59"/>
      <c r="AD1368" s="59"/>
      <c r="AE1368" s="59"/>
      <c r="AF1368" s="59"/>
    </row>
    <row r="1369" spans="1:32" ht="15.75" customHeight="1">
      <c r="A1369" s="59"/>
      <c r="B1369" s="59"/>
      <c r="C1369" s="59"/>
      <c r="D1369" s="59"/>
      <c r="E1369" s="59"/>
      <c r="F1369" s="59"/>
      <c r="G1369" s="59"/>
      <c r="H1369" s="59"/>
      <c r="I1369" s="59"/>
      <c r="J1369" s="59"/>
      <c r="K1369" s="59"/>
      <c r="L1369" s="59"/>
      <c r="M1369" s="59"/>
      <c r="N1369" s="59"/>
      <c r="O1369" s="59"/>
      <c r="P1369" s="59"/>
      <c r="Q1369" s="59"/>
      <c r="R1369" s="59"/>
      <c r="S1369" s="59"/>
      <c r="T1369" s="59"/>
      <c r="U1369" s="59"/>
      <c r="V1369" s="59"/>
      <c r="W1369" s="59"/>
      <c r="X1369" s="59"/>
      <c r="Y1369" s="59"/>
      <c r="Z1369" s="59"/>
      <c r="AA1369" s="59"/>
      <c r="AB1369" s="59"/>
      <c r="AC1369" s="59"/>
      <c r="AD1369" s="59"/>
      <c r="AE1369" s="59"/>
      <c r="AF1369" s="59"/>
    </row>
    <row r="1370" spans="1:32" ht="15.75" customHeight="1">
      <c r="A1370" s="59"/>
      <c r="B1370" s="59"/>
      <c r="C1370" s="59"/>
      <c r="D1370" s="59"/>
      <c r="E1370" s="59"/>
      <c r="F1370" s="59"/>
      <c r="G1370" s="59"/>
      <c r="H1370" s="59"/>
      <c r="I1370" s="59"/>
      <c r="J1370" s="59"/>
      <c r="K1370" s="59"/>
      <c r="L1370" s="59"/>
      <c r="M1370" s="59"/>
      <c r="N1370" s="59"/>
      <c r="O1370" s="59"/>
      <c r="P1370" s="59"/>
      <c r="Q1370" s="59"/>
      <c r="R1370" s="59"/>
      <c r="S1370" s="59"/>
      <c r="T1370" s="59"/>
      <c r="U1370" s="59"/>
      <c r="V1370" s="59"/>
      <c r="W1370" s="59"/>
      <c r="X1370" s="59"/>
      <c r="Y1370" s="59"/>
      <c r="Z1370" s="59"/>
      <c r="AA1370" s="59"/>
      <c r="AB1370" s="59"/>
      <c r="AC1370" s="59"/>
      <c r="AD1370" s="59"/>
      <c r="AE1370" s="59"/>
      <c r="AF1370" s="59"/>
    </row>
    <row r="1371" spans="1:32" ht="15.75" customHeight="1">
      <c r="A1371" s="59"/>
      <c r="B1371" s="59"/>
      <c r="C1371" s="59"/>
      <c r="D1371" s="59"/>
      <c r="E1371" s="59"/>
      <c r="F1371" s="59"/>
      <c r="G1371" s="59"/>
      <c r="H1371" s="59"/>
      <c r="I1371" s="59"/>
      <c r="J1371" s="59"/>
      <c r="K1371" s="59"/>
      <c r="L1371" s="59"/>
      <c r="M1371" s="59"/>
      <c r="N1371" s="59"/>
      <c r="O1371" s="59"/>
      <c r="P1371" s="59"/>
      <c r="Q1371" s="59"/>
      <c r="R1371" s="59"/>
      <c r="S1371" s="59"/>
      <c r="T1371" s="59"/>
      <c r="U1371" s="59"/>
      <c r="V1371" s="59"/>
      <c r="W1371" s="59"/>
      <c r="X1371" s="59"/>
      <c r="Y1371" s="59"/>
      <c r="Z1371" s="59"/>
      <c r="AA1371" s="59"/>
      <c r="AB1371" s="59"/>
      <c r="AC1371" s="59"/>
      <c r="AD1371" s="59"/>
      <c r="AE1371" s="59"/>
      <c r="AF1371" s="59"/>
    </row>
    <row r="1372" spans="1:32" ht="15.75" customHeight="1">
      <c r="A1372" s="59"/>
      <c r="B1372" s="59"/>
      <c r="C1372" s="59"/>
      <c r="D1372" s="59"/>
      <c r="E1372" s="59"/>
      <c r="F1372" s="59"/>
      <c r="G1372" s="59"/>
      <c r="H1372" s="59"/>
      <c r="I1372" s="59"/>
      <c r="J1372" s="59"/>
      <c r="K1372" s="59"/>
      <c r="L1372" s="59"/>
      <c r="M1372" s="59"/>
      <c r="N1372" s="59"/>
      <c r="O1372" s="59"/>
      <c r="P1372" s="59"/>
      <c r="Q1372" s="59"/>
      <c r="R1372" s="59"/>
      <c r="S1372" s="59"/>
      <c r="T1372" s="59"/>
      <c r="U1372" s="59"/>
      <c r="V1372" s="59"/>
      <c r="W1372" s="59"/>
      <c r="X1372" s="59"/>
      <c r="Y1372" s="59"/>
      <c r="Z1372" s="59"/>
      <c r="AA1372" s="59"/>
      <c r="AB1372" s="59"/>
      <c r="AC1372" s="59"/>
      <c r="AD1372" s="59"/>
      <c r="AE1372" s="59"/>
      <c r="AF1372" s="59"/>
    </row>
    <row r="1373" spans="1:32" ht="15.75" customHeight="1">
      <c r="A1373" s="59"/>
      <c r="B1373" s="59"/>
      <c r="C1373" s="59"/>
      <c r="D1373" s="59"/>
      <c r="E1373" s="59"/>
      <c r="F1373" s="59"/>
      <c r="G1373" s="59"/>
      <c r="H1373" s="59"/>
      <c r="I1373" s="59"/>
      <c r="J1373" s="59"/>
      <c r="K1373" s="59"/>
      <c r="L1373" s="59"/>
      <c r="M1373" s="59"/>
      <c r="N1373" s="59"/>
      <c r="O1373" s="59"/>
      <c r="P1373" s="59"/>
      <c r="Q1373" s="59"/>
      <c r="R1373" s="59"/>
      <c r="S1373" s="59"/>
      <c r="T1373" s="59"/>
      <c r="U1373" s="59"/>
      <c r="V1373" s="59"/>
      <c r="W1373" s="59"/>
      <c r="X1373" s="59"/>
      <c r="Y1373" s="59"/>
      <c r="Z1373" s="59"/>
      <c r="AA1373" s="59"/>
      <c r="AB1373" s="59"/>
      <c r="AC1373" s="59"/>
      <c r="AD1373" s="59"/>
      <c r="AE1373" s="59"/>
      <c r="AF1373" s="59"/>
    </row>
    <row r="1374" spans="1:32" ht="15.75" customHeight="1">
      <c r="A1374" s="59"/>
      <c r="B1374" s="59"/>
      <c r="C1374" s="59"/>
      <c r="D1374" s="59"/>
      <c r="E1374" s="59"/>
      <c r="F1374" s="59"/>
      <c r="G1374" s="59"/>
      <c r="H1374" s="59"/>
      <c r="I1374" s="59"/>
      <c r="J1374" s="59"/>
      <c r="K1374" s="59"/>
      <c r="L1374" s="59"/>
      <c r="M1374" s="59"/>
      <c r="N1374" s="59"/>
      <c r="O1374" s="59"/>
      <c r="P1374" s="59"/>
      <c r="Q1374" s="59"/>
      <c r="R1374" s="59"/>
      <c r="S1374" s="59"/>
      <c r="T1374" s="59"/>
      <c r="U1374" s="59"/>
      <c r="V1374" s="59"/>
      <c r="W1374" s="59"/>
      <c r="X1374" s="59"/>
      <c r="Y1374" s="59"/>
      <c r="Z1374" s="59"/>
      <c r="AA1374" s="59"/>
      <c r="AB1374" s="59"/>
      <c r="AC1374" s="59"/>
      <c r="AD1374" s="59"/>
      <c r="AE1374" s="59"/>
      <c r="AF1374" s="59"/>
    </row>
    <row r="1375" spans="1:32" ht="15.75" customHeight="1">
      <c r="A1375" s="59"/>
      <c r="B1375" s="59"/>
      <c r="C1375" s="59"/>
      <c r="D1375" s="59"/>
      <c r="E1375" s="59"/>
      <c r="F1375" s="59"/>
      <c r="G1375" s="59"/>
      <c r="H1375" s="59"/>
      <c r="I1375" s="59"/>
      <c r="J1375" s="59"/>
      <c r="K1375" s="59"/>
      <c r="L1375" s="59"/>
      <c r="M1375" s="59"/>
      <c r="N1375" s="59"/>
      <c r="O1375" s="59"/>
      <c r="P1375" s="59"/>
      <c r="Q1375" s="59"/>
      <c r="R1375" s="59"/>
      <c r="S1375" s="59"/>
      <c r="T1375" s="59"/>
      <c r="U1375" s="59"/>
      <c r="V1375" s="59"/>
      <c r="W1375" s="59"/>
      <c r="X1375" s="59"/>
      <c r="Y1375" s="59"/>
      <c r="Z1375" s="59"/>
      <c r="AA1375" s="59"/>
      <c r="AB1375" s="59"/>
      <c r="AC1375" s="59"/>
      <c r="AD1375" s="59"/>
      <c r="AE1375" s="59"/>
      <c r="AF1375" s="59"/>
    </row>
    <row r="1376" spans="1:32" ht="15.75" customHeight="1">
      <c r="A1376" s="59"/>
      <c r="B1376" s="59"/>
      <c r="C1376" s="59"/>
      <c r="D1376" s="59"/>
      <c r="E1376" s="59"/>
      <c r="F1376" s="59"/>
      <c r="G1376" s="59"/>
      <c r="H1376" s="59"/>
      <c r="I1376" s="59"/>
      <c r="J1376" s="59"/>
      <c r="K1376" s="59"/>
      <c r="L1376" s="59"/>
      <c r="M1376" s="59"/>
      <c r="N1376" s="59"/>
      <c r="O1376" s="59"/>
      <c r="P1376" s="59"/>
      <c r="Q1376" s="59"/>
      <c r="R1376" s="59"/>
      <c r="S1376" s="59"/>
      <c r="T1376" s="59"/>
      <c r="U1376" s="59"/>
      <c r="V1376" s="59"/>
      <c r="W1376" s="59"/>
      <c r="X1376" s="59"/>
      <c r="Y1376" s="59"/>
      <c r="Z1376" s="59"/>
      <c r="AA1376" s="59"/>
      <c r="AB1376" s="59"/>
      <c r="AC1376" s="59"/>
      <c r="AD1376" s="59"/>
      <c r="AE1376" s="59"/>
      <c r="AF1376" s="59"/>
    </row>
    <row r="1377" spans="1:32" ht="15.75" customHeight="1">
      <c r="A1377" s="59"/>
      <c r="B1377" s="59"/>
      <c r="C1377" s="59"/>
      <c r="D1377" s="59"/>
      <c r="E1377" s="59"/>
      <c r="F1377" s="59"/>
      <c r="G1377" s="59"/>
      <c r="H1377" s="59"/>
      <c r="I1377" s="59"/>
      <c r="J1377" s="59"/>
      <c r="K1377" s="59"/>
      <c r="L1377" s="59"/>
      <c r="M1377" s="59"/>
      <c r="N1377" s="59"/>
      <c r="O1377" s="59"/>
      <c r="P1377" s="59"/>
      <c r="Q1377" s="59"/>
      <c r="R1377" s="59"/>
      <c r="S1377" s="59"/>
      <c r="T1377" s="59"/>
      <c r="U1377" s="59"/>
      <c r="V1377" s="59"/>
      <c r="W1377" s="59"/>
      <c r="X1377" s="59"/>
      <c r="Y1377" s="59"/>
      <c r="Z1377" s="59"/>
      <c r="AA1377" s="59"/>
      <c r="AB1377" s="59"/>
      <c r="AC1377" s="59"/>
      <c r="AD1377" s="59"/>
      <c r="AE1377" s="59"/>
      <c r="AF1377" s="59"/>
    </row>
    <row r="1378" spans="1:32" ht="15.75" customHeight="1">
      <c r="A1378" s="59"/>
      <c r="B1378" s="59"/>
      <c r="C1378" s="59"/>
      <c r="D1378" s="59"/>
      <c r="E1378" s="59"/>
      <c r="F1378" s="59"/>
      <c r="G1378" s="59"/>
      <c r="H1378" s="59"/>
      <c r="I1378" s="59"/>
      <c r="J1378" s="59"/>
      <c r="K1378" s="59"/>
      <c r="L1378" s="59"/>
      <c r="M1378" s="59"/>
      <c r="N1378" s="59"/>
      <c r="O1378" s="59"/>
      <c r="P1378" s="59"/>
      <c r="Q1378" s="59"/>
      <c r="R1378" s="59"/>
      <c r="S1378" s="59"/>
      <c r="T1378" s="59"/>
      <c r="U1378" s="59"/>
      <c r="V1378" s="59"/>
      <c r="W1378" s="59"/>
      <c r="X1378" s="59"/>
      <c r="Y1378" s="59"/>
      <c r="Z1378" s="59"/>
      <c r="AA1378" s="59"/>
      <c r="AB1378" s="59"/>
      <c r="AC1378" s="59"/>
      <c r="AD1378" s="59"/>
      <c r="AE1378" s="59"/>
      <c r="AF1378" s="59"/>
    </row>
    <row r="1379" spans="1:32" ht="15.75" customHeight="1">
      <c r="A1379" s="59"/>
      <c r="B1379" s="59"/>
      <c r="C1379" s="59"/>
      <c r="D1379" s="59"/>
      <c r="E1379" s="59"/>
      <c r="F1379" s="59"/>
      <c r="G1379" s="59"/>
      <c r="H1379" s="59"/>
      <c r="I1379" s="59"/>
      <c r="J1379" s="59"/>
      <c r="K1379" s="59"/>
      <c r="L1379" s="59"/>
      <c r="M1379" s="59"/>
      <c r="N1379" s="59"/>
      <c r="O1379" s="59"/>
      <c r="P1379" s="59"/>
      <c r="Q1379" s="59"/>
      <c r="R1379" s="59"/>
      <c r="S1379" s="59"/>
      <c r="T1379" s="59"/>
      <c r="U1379" s="59"/>
      <c r="V1379" s="59"/>
      <c r="W1379" s="59"/>
      <c r="X1379" s="59"/>
      <c r="Y1379" s="59"/>
      <c r="Z1379" s="59"/>
      <c r="AA1379" s="59"/>
      <c r="AB1379" s="59"/>
      <c r="AC1379" s="59"/>
      <c r="AD1379" s="59"/>
      <c r="AE1379" s="59"/>
      <c r="AF1379" s="59"/>
    </row>
    <row r="1380" spans="1:32" ht="15.75" customHeight="1">
      <c r="A1380" s="59"/>
      <c r="B1380" s="59"/>
      <c r="C1380" s="59"/>
      <c r="D1380" s="59"/>
      <c r="E1380" s="59"/>
      <c r="F1380" s="59"/>
      <c r="G1380" s="59"/>
      <c r="H1380" s="59"/>
      <c r="I1380" s="59"/>
      <c r="J1380" s="59"/>
      <c r="K1380" s="59"/>
      <c r="L1380" s="59"/>
      <c r="M1380" s="59"/>
      <c r="N1380" s="59"/>
      <c r="O1380" s="59"/>
      <c r="P1380" s="59"/>
      <c r="Q1380" s="59"/>
      <c r="R1380" s="59"/>
      <c r="S1380" s="59"/>
      <c r="T1380" s="59"/>
      <c r="U1380" s="59"/>
      <c r="V1380" s="59"/>
      <c r="W1380" s="59"/>
      <c r="X1380" s="59"/>
      <c r="Y1380" s="59"/>
      <c r="Z1380" s="59"/>
      <c r="AA1380" s="59"/>
      <c r="AB1380" s="59"/>
      <c r="AC1380" s="59"/>
      <c r="AD1380" s="59"/>
      <c r="AE1380" s="59"/>
      <c r="AF1380" s="59"/>
    </row>
    <row r="1381" spans="1:32" ht="15.75" customHeight="1">
      <c r="A1381" s="59"/>
      <c r="B1381" s="59"/>
      <c r="C1381" s="59"/>
      <c r="D1381" s="59"/>
      <c r="E1381" s="59"/>
      <c r="F1381" s="59"/>
      <c r="G1381" s="59"/>
      <c r="H1381" s="59"/>
      <c r="I1381" s="59"/>
      <c r="J1381" s="59"/>
      <c r="K1381" s="59"/>
      <c r="L1381" s="59"/>
      <c r="M1381" s="59"/>
      <c r="N1381" s="59"/>
      <c r="O1381" s="59"/>
      <c r="P1381" s="59"/>
      <c r="Q1381" s="59"/>
      <c r="R1381" s="59"/>
      <c r="S1381" s="59"/>
      <c r="T1381" s="59"/>
      <c r="U1381" s="59"/>
      <c r="V1381" s="59"/>
      <c r="W1381" s="59"/>
      <c r="X1381" s="59"/>
      <c r="Y1381" s="59"/>
      <c r="Z1381" s="59"/>
      <c r="AA1381" s="59"/>
      <c r="AB1381" s="59"/>
      <c r="AC1381" s="59"/>
      <c r="AD1381" s="59"/>
      <c r="AE1381" s="59"/>
      <c r="AF1381" s="59"/>
    </row>
    <row r="1382" spans="1:32" ht="15.75" customHeight="1">
      <c r="A1382" s="59"/>
      <c r="B1382" s="59"/>
      <c r="C1382" s="59"/>
      <c r="D1382" s="59"/>
      <c r="E1382" s="59"/>
      <c r="F1382" s="59"/>
      <c r="G1382" s="59"/>
      <c r="H1382" s="59"/>
      <c r="I1382" s="59"/>
      <c r="J1382" s="59"/>
      <c r="K1382" s="59"/>
      <c r="L1382" s="59"/>
      <c r="M1382" s="59"/>
      <c r="N1382" s="59"/>
      <c r="O1382" s="59"/>
      <c r="P1382" s="59"/>
      <c r="Q1382" s="59"/>
      <c r="R1382" s="59"/>
      <c r="S1382" s="59"/>
      <c r="T1382" s="59"/>
      <c r="U1382" s="59"/>
      <c r="V1382" s="59"/>
      <c r="W1382" s="59"/>
      <c r="X1382" s="59"/>
      <c r="Y1382" s="59"/>
      <c r="Z1382" s="59"/>
      <c r="AA1382" s="59"/>
      <c r="AB1382" s="59"/>
      <c r="AC1382" s="59"/>
      <c r="AD1382" s="59"/>
      <c r="AE1382" s="59"/>
      <c r="AF1382" s="59"/>
    </row>
    <row r="1383" spans="1:32" ht="15.75" customHeight="1">
      <c r="A1383" s="59"/>
      <c r="B1383" s="59"/>
      <c r="C1383" s="59"/>
      <c r="D1383" s="59"/>
      <c r="E1383" s="59"/>
      <c r="F1383" s="59"/>
      <c r="G1383" s="59"/>
      <c r="H1383" s="59"/>
      <c r="I1383" s="59"/>
      <c r="J1383" s="59"/>
      <c r="K1383" s="59"/>
      <c r="L1383" s="59"/>
      <c r="M1383" s="59"/>
      <c r="N1383" s="59"/>
      <c r="O1383" s="59"/>
      <c r="P1383" s="59"/>
      <c r="Q1383" s="59"/>
      <c r="R1383" s="59"/>
      <c r="S1383" s="59"/>
      <c r="T1383" s="59"/>
      <c r="U1383" s="59"/>
      <c r="V1383" s="59"/>
      <c r="W1383" s="59"/>
      <c r="X1383" s="59"/>
      <c r="Y1383" s="59"/>
      <c r="Z1383" s="59"/>
      <c r="AA1383" s="59"/>
      <c r="AB1383" s="59"/>
      <c r="AC1383" s="59"/>
      <c r="AD1383" s="59"/>
      <c r="AE1383" s="59"/>
      <c r="AF1383" s="59"/>
    </row>
    <row r="1384" spans="1:32" ht="15.75" customHeight="1">
      <c r="A1384" s="59"/>
      <c r="B1384" s="59"/>
      <c r="C1384" s="59"/>
      <c r="D1384" s="59"/>
      <c r="E1384" s="59"/>
      <c r="F1384" s="59"/>
      <c r="G1384" s="59"/>
      <c r="H1384" s="59"/>
      <c r="I1384" s="59"/>
      <c r="J1384" s="59"/>
      <c r="K1384" s="59"/>
      <c r="L1384" s="59"/>
      <c r="M1384" s="59"/>
      <c r="N1384" s="59"/>
      <c r="O1384" s="59"/>
      <c r="P1384" s="59"/>
      <c r="Q1384" s="59"/>
      <c r="R1384" s="59"/>
      <c r="S1384" s="59"/>
      <c r="T1384" s="59"/>
      <c r="U1384" s="59"/>
      <c r="V1384" s="59"/>
      <c r="W1384" s="59"/>
      <c r="X1384" s="59"/>
      <c r="Y1384" s="59"/>
      <c r="Z1384" s="59"/>
      <c r="AA1384" s="59"/>
      <c r="AB1384" s="59"/>
      <c r="AC1384" s="59"/>
      <c r="AD1384" s="59"/>
      <c r="AE1384" s="59"/>
      <c r="AF1384" s="59"/>
    </row>
    <row r="1385" spans="1:32" ht="15.75" customHeight="1">
      <c r="A1385" s="59"/>
      <c r="B1385" s="59"/>
      <c r="C1385" s="59"/>
      <c r="D1385" s="59"/>
      <c r="E1385" s="59"/>
      <c r="F1385" s="59"/>
      <c r="G1385" s="59"/>
      <c r="H1385" s="59"/>
      <c r="I1385" s="59"/>
      <c r="J1385" s="59"/>
      <c r="K1385" s="59"/>
      <c r="L1385" s="59"/>
      <c r="M1385" s="59"/>
      <c r="N1385" s="59"/>
      <c r="O1385" s="59"/>
      <c r="P1385" s="59"/>
      <c r="Q1385" s="59"/>
      <c r="R1385" s="59"/>
      <c r="S1385" s="59"/>
      <c r="T1385" s="59"/>
      <c r="U1385" s="59"/>
      <c r="V1385" s="59"/>
      <c r="W1385" s="59"/>
      <c r="X1385" s="59"/>
      <c r="Y1385" s="59"/>
      <c r="Z1385" s="59"/>
      <c r="AA1385" s="59"/>
      <c r="AB1385" s="59"/>
      <c r="AC1385" s="59"/>
      <c r="AD1385" s="59"/>
      <c r="AE1385" s="59"/>
      <c r="AF1385" s="59"/>
    </row>
    <row r="1386" spans="1:32" ht="15.75" customHeight="1">
      <c r="A1386" s="59"/>
      <c r="B1386" s="59"/>
      <c r="C1386" s="59"/>
      <c r="D1386" s="59"/>
      <c r="E1386" s="59"/>
      <c r="F1386" s="59"/>
      <c r="G1386" s="59"/>
      <c r="H1386" s="59"/>
      <c r="I1386" s="59"/>
      <c r="J1386" s="59"/>
      <c r="K1386" s="59"/>
      <c r="L1386" s="59"/>
      <c r="M1386" s="59"/>
      <c r="N1386" s="59"/>
      <c r="O1386" s="59"/>
      <c r="P1386" s="59"/>
      <c r="Q1386" s="59"/>
      <c r="R1386" s="59"/>
      <c r="S1386" s="59"/>
      <c r="T1386" s="59"/>
      <c r="U1386" s="59"/>
      <c r="V1386" s="59"/>
      <c r="W1386" s="59"/>
      <c r="X1386" s="59"/>
      <c r="Y1386" s="59"/>
      <c r="Z1386" s="59"/>
      <c r="AA1386" s="59"/>
      <c r="AB1386" s="59"/>
      <c r="AC1386" s="59"/>
      <c r="AD1386" s="59"/>
      <c r="AE1386" s="59"/>
      <c r="AF1386" s="59"/>
    </row>
    <row r="1387" spans="1:32" ht="15.75" customHeight="1">
      <c r="A1387" s="59"/>
      <c r="B1387" s="59"/>
      <c r="C1387" s="59"/>
      <c r="D1387" s="59"/>
      <c r="E1387" s="59"/>
      <c r="F1387" s="59"/>
      <c r="G1387" s="59"/>
      <c r="H1387" s="59"/>
      <c r="I1387" s="59"/>
      <c r="J1387" s="59"/>
      <c r="K1387" s="59"/>
      <c r="L1387" s="59"/>
      <c r="M1387" s="59"/>
      <c r="N1387" s="59"/>
      <c r="O1387" s="59"/>
      <c r="P1387" s="59"/>
      <c r="Q1387" s="59"/>
      <c r="R1387" s="59"/>
      <c r="S1387" s="59"/>
      <c r="T1387" s="59"/>
      <c r="U1387" s="59"/>
      <c r="V1387" s="59"/>
      <c r="W1387" s="59"/>
      <c r="X1387" s="59"/>
      <c r="Y1387" s="59"/>
      <c r="Z1387" s="59"/>
      <c r="AA1387" s="59"/>
      <c r="AB1387" s="59"/>
      <c r="AC1387" s="59"/>
      <c r="AD1387" s="59"/>
      <c r="AE1387" s="59"/>
      <c r="AF1387" s="59"/>
    </row>
    <row r="1388" spans="1:32" ht="15.75" customHeight="1">
      <c r="A1388" s="59"/>
      <c r="B1388" s="59"/>
      <c r="C1388" s="59"/>
      <c r="D1388" s="59"/>
      <c r="E1388" s="59"/>
      <c r="F1388" s="59"/>
      <c r="G1388" s="59"/>
      <c r="H1388" s="59"/>
      <c r="I1388" s="59"/>
      <c r="J1388" s="59"/>
      <c r="K1388" s="59"/>
      <c r="L1388" s="59"/>
      <c r="M1388" s="59"/>
      <c r="N1388" s="59"/>
      <c r="O1388" s="59"/>
      <c r="P1388" s="59"/>
      <c r="Q1388" s="59"/>
      <c r="R1388" s="59"/>
      <c r="S1388" s="59"/>
      <c r="T1388" s="59"/>
      <c r="U1388" s="59"/>
      <c r="V1388" s="59"/>
      <c r="W1388" s="59"/>
      <c r="X1388" s="59"/>
      <c r="Y1388" s="59"/>
      <c r="Z1388" s="59"/>
      <c r="AA1388" s="59"/>
      <c r="AB1388" s="59"/>
      <c r="AC1388" s="59"/>
      <c r="AD1388" s="59"/>
      <c r="AE1388" s="59"/>
      <c r="AF1388" s="59"/>
    </row>
    <row r="1389" spans="1:32" ht="15.75" customHeight="1">
      <c r="A1389" s="59"/>
      <c r="B1389" s="59"/>
      <c r="C1389" s="59"/>
      <c r="D1389" s="59"/>
      <c r="E1389" s="59"/>
      <c r="F1389" s="59"/>
      <c r="G1389" s="59"/>
      <c r="H1389" s="59"/>
      <c r="I1389" s="59"/>
      <c r="J1389" s="59"/>
      <c r="K1389" s="59"/>
      <c r="L1389" s="59"/>
      <c r="M1389" s="59"/>
      <c r="N1389" s="59"/>
      <c r="O1389" s="59"/>
      <c r="P1389" s="59"/>
      <c r="Q1389" s="59"/>
      <c r="R1389" s="59"/>
      <c r="S1389" s="59"/>
      <c r="T1389" s="59"/>
      <c r="U1389" s="59"/>
      <c r="V1389" s="59"/>
      <c r="W1389" s="59"/>
      <c r="X1389" s="59"/>
      <c r="Y1389" s="59"/>
      <c r="Z1389" s="59"/>
      <c r="AA1389" s="59"/>
      <c r="AB1389" s="59"/>
      <c r="AC1389" s="59"/>
      <c r="AD1389" s="59"/>
      <c r="AE1389" s="59"/>
      <c r="AF1389" s="59"/>
    </row>
    <row r="1390" spans="1:32" ht="15.75" customHeight="1">
      <c r="A1390" s="59"/>
      <c r="B1390" s="59"/>
      <c r="C1390" s="59"/>
      <c r="D1390" s="59"/>
      <c r="E1390" s="59"/>
      <c r="F1390" s="59"/>
      <c r="G1390" s="59"/>
      <c r="H1390" s="59"/>
      <c r="I1390" s="59"/>
      <c r="J1390" s="59"/>
      <c r="K1390" s="59"/>
      <c r="L1390" s="59"/>
      <c r="M1390" s="59"/>
      <c r="N1390" s="59"/>
      <c r="O1390" s="59"/>
      <c r="P1390" s="59"/>
      <c r="Q1390" s="59"/>
      <c r="R1390" s="59"/>
      <c r="S1390" s="59"/>
      <c r="T1390" s="59"/>
      <c r="U1390" s="59"/>
      <c r="V1390" s="59"/>
      <c r="W1390" s="59"/>
      <c r="X1390" s="59"/>
      <c r="Y1390" s="59"/>
      <c r="Z1390" s="59"/>
      <c r="AA1390" s="59"/>
      <c r="AB1390" s="59"/>
      <c r="AC1390" s="59"/>
      <c r="AD1390" s="59"/>
      <c r="AE1390" s="59"/>
      <c r="AF1390" s="59"/>
    </row>
    <row r="1391" spans="1:32" ht="15.75" customHeight="1">
      <c r="A1391" s="59"/>
      <c r="B1391" s="59"/>
      <c r="C1391" s="59"/>
      <c r="D1391" s="59"/>
      <c r="E1391" s="59"/>
      <c r="F1391" s="59"/>
      <c r="G1391" s="59"/>
      <c r="H1391" s="59"/>
      <c r="I1391" s="59"/>
      <c r="J1391" s="59"/>
      <c r="K1391" s="59"/>
      <c r="L1391" s="59"/>
      <c r="M1391" s="59"/>
      <c r="N1391" s="59"/>
      <c r="O1391" s="59"/>
      <c r="P1391" s="59"/>
      <c r="Q1391" s="59"/>
      <c r="R1391" s="59"/>
      <c r="S1391" s="59"/>
      <c r="T1391" s="59"/>
      <c r="U1391" s="59"/>
      <c r="V1391" s="59"/>
      <c r="W1391" s="59"/>
      <c r="X1391" s="59"/>
      <c r="Y1391" s="59"/>
      <c r="Z1391" s="59"/>
      <c r="AA1391" s="59"/>
      <c r="AB1391" s="59"/>
      <c r="AC1391" s="59"/>
      <c r="AD1391" s="59"/>
      <c r="AE1391" s="59"/>
      <c r="AF1391" s="59"/>
    </row>
    <row r="1392" spans="1:32" ht="15.75" customHeight="1">
      <c r="A1392" s="59"/>
      <c r="B1392" s="59"/>
      <c r="C1392" s="59"/>
      <c r="D1392" s="59"/>
      <c r="E1392" s="59"/>
      <c r="F1392" s="59"/>
      <c r="G1392" s="59"/>
      <c r="H1392" s="59"/>
      <c r="I1392" s="59"/>
      <c r="J1392" s="59"/>
      <c r="K1392" s="59"/>
      <c r="L1392" s="59"/>
      <c r="M1392" s="59"/>
      <c r="N1392" s="59"/>
      <c r="O1392" s="59"/>
      <c r="P1392" s="59"/>
      <c r="Q1392" s="59"/>
      <c r="R1392" s="59"/>
      <c r="S1392" s="59"/>
      <c r="T1392" s="59"/>
      <c r="U1392" s="59"/>
      <c r="V1392" s="59"/>
      <c r="W1392" s="59"/>
      <c r="X1392" s="59"/>
      <c r="Y1392" s="59"/>
      <c r="Z1392" s="59"/>
      <c r="AA1392" s="59"/>
      <c r="AB1392" s="59"/>
      <c r="AC1392" s="59"/>
      <c r="AD1392" s="59"/>
      <c r="AE1392" s="59"/>
      <c r="AF1392" s="59"/>
    </row>
    <row r="1393" spans="1:32" ht="15.75" customHeight="1">
      <c r="A1393" s="59"/>
      <c r="B1393" s="59"/>
      <c r="C1393" s="59"/>
      <c r="D1393" s="59"/>
      <c r="E1393" s="59"/>
      <c r="F1393" s="59"/>
      <c r="G1393" s="59"/>
      <c r="H1393" s="59"/>
      <c r="I1393" s="59"/>
      <c r="J1393" s="59"/>
      <c r="K1393" s="59"/>
      <c r="L1393" s="59"/>
      <c r="M1393" s="59"/>
      <c r="N1393" s="59"/>
      <c r="O1393" s="59"/>
      <c r="P1393" s="59"/>
      <c r="Q1393" s="59"/>
      <c r="R1393" s="59"/>
      <c r="S1393" s="59"/>
      <c r="T1393" s="59"/>
      <c r="U1393" s="59"/>
      <c r="V1393" s="59"/>
      <c r="W1393" s="59"/>
      <c r="X1393" s="59"/>
      <c r="Y1393" s="59"/>
      <c r="Z1393" s="59"/>
      <c r="AA1393" s="59"/>
      <c r="AB1393" s="59"/>
      <c r="AC1393" s="59"/>
      <c r="AD1393" s="59"/>
      <c r="AE1393" s="59"/>
      <c r="AF1393" s="59"/>
    </row>
    <row r="1394" spans="1:32" ht="15.75" customHeight="1">
      <c r="A1394" s="59"/>
      <c r="B1394" s="59"/>
      <c r="C1394" s="59"/>
      <c r="D1394" s="59"/>
      <c r="E1394" s="59"/>
      <c r="F1394" s="59"/>
      <c r="G1394" s="59"/>
      <c r="H1394" s="59"/>
      <c r="I1394" s="59"/>
      <c r="J1394" s="59"/>
      <c r="K1394" s="59"/>
      <c r="L1394" s="59"/>
      <c r="M1394" s="59"/>
      <c r="N1394" s="59"/>
      <c r="O1394" s="59"/>
      <c r="P1394" s="59"/>
      <c r="Q1394" s="59"/>
      <c r="R1394" s="59"/>
      <c r="S1394" s="59"/>
      <c r="T1394" s="59"/>
      <c r="U1394" s="59"/>
      <c r="V1394" s="59"/>
      <c r="W1394" s="59"/>
      <c r="X1394" s="59"/>
      <c r="Y1394" s="59"/>
      <c r="Z1394" s="59"/>
      <c r="AA1394" s="59"/>
      <c r="AB1394" s="59"/>
      <c r="AC1394" s="59"/>
      <c r="AD1394" s="59"/>
      <c r="AE1394" s="59"/>
      <c r="AF1394" s="59"/>
    </row>
    <row r="1395" spans="1:32" ht="15.75" customHeight="1">
      <c r="A1395" s="59"/>
      <c r="B1395" s="59"/>
      <c r="C1395" s="59"/>
      <c r="D1395" s="59"/>
      <c r="E1395" s="59"/>
      <c r="F1395" s="59"/>
      <c r="G1395" s="59"/>
      <c r="H1395" s="59"/>
      <c r="I1395" s="59"/>
      <c r="J1395" s="59"/>
      <c r="K1395" s="59"/>
      <c r="L1395" s="59"/>
      <c r="M1395" s="59"/>
      <c r="N1395" s="59"/>
      <c r="O1395" s="59"/>
      <c r="P1395" s="59"/>
      <c r="Q1395" s="59"/>
      <c r="R1395" s="59"/>
      <c r="S1395" s="59"/>
      <c r="T1395" s="59"/>
      <c r="U1395" s="59"/>
      <c r="V1395" s="59"/>
      <c r="W1395" s="59"/>
      <c r="X1395" s="59"/>
      <c r="Y1395" s="59"/>
      <c r="Z1395" s="59"/>
      <c r="AA1395" s="59"/>
      <c r="AB1395" s="59"/>
      <c r="AC1395" s="59"/>
      <c r="AD1395" s="59"/>
      <c r="AE1395" s="59"/>
      <c r="AF1395" s="59"/>
    </row>
    <row r="1396" spans="1:32" ht="15.75" customHeight="1">
      <c r="A1396" s="59"/>
      <c r="B1396" s="59"/>
      <c r="C1396" s="59"/>
      <c r="D1396" s="59"/>
      <c r="E1396" s="59"/>
      <c r="F1396" s="59"/>
      <c r="G1396" s="59"/>
      <c r="H1396" s="59"/>
      <c r="I1396" s="59"/>
      <c r="J1396" s="59"/>
      <c r="K1396" s="59"/>
      <c r="L1396" s="59"/>
      <c r="M1396" s="59"/>
      <c r="N1396" s="59"/>
      <c r="O1396" s="59"/>
      <c r="P1396" s="59"/>
      <c r="Q1396" s="59"/>
      <c r="R1396" s="59"/>
      <c r="S1396" s="59"/>
      <c r="T1396" s="59"/>
      <c r="U1396" s="59"/>
      <c r="V1396" s="59"/>
      <c r="W1396" s="59"/>
      <c r="X1396" s="59"/>
      <c r="Y1396" s="59"/>
      <c r="Z1396" s="59"/>
      <c r="AA1396" s="59"/>
      <c r="AB1396" s="59"/>
      <c r="AC1396" s="59"/>
      <c r="AD1396" s="59"/>
      <c r="AE1396" s="59"/>
      <c r="AF1396" s="59"/>
    </row>
    <row r="1397" spans="1:32" ht="15.75" customHeight="1">
      <c r="A1397" s="59"/>
      <c r="B1397" s="59"/>
      <c r="C1397" s="59"/>
      <c r="D1397" s="59"/>
      <c r="E1397" s="59"/>
      <c r="F1397" s="59"/>
      <c r="G1397" s="59"/>
      <c r="H1397" s="59"/>
      <c r="I1397" s="59"/>
      <c r="J1397" s="59"/>
      <c r="K1397" s="59"/>
      <c r="L1397" s="59"/>
      <c r="M1397" s="59"/>
      <c r="N1397" s="59"/>
      <c r="O1397" s="59"/>
      <c r="P1397" s="59"/>
      <c r="Q1397" s="59"/>
      <c r="R1397" s="59"/>
      <c r="S1397" s="59"/>
      <c r="T1397" s="59"/>
      <c r="U1397" s="59"/>
      <c r="V1397" s="59"/>
      <c r="W1397" s="59"/>
      <c r="X1397" s="59"/>
      <c r="Y1397" s="59"/>
      <c r="Z1397" s="59"/>
      <c r="AA1397" s="59"/>
      <c r="AB1397" s="59"/>
      <c r="AC1397" s="59"/>
      <c r="AD1397" s="59"/>
      <c r="AE1397" s="59"/>
      <c r="AF1397" s="59"/>
    </row>
    <row r="1398" spans="1:32" ht="15.75" customHeight="1">
      <c r="A1398" s="59"/>
      <c r="B1398" s="59"/>
      <c r="C1398" s="59"/>
      <c r="D1398" s="59"/>
      <c r="E1398" s="59"/>
      <c r="F1398" s="59"/>
      <c r="G1398" s="59"/>
      <c r="H1398" s="59"/>
      <c r="I1398" s="59"/>
      <c r="J1398" s="59"/>
      <c r="K1398" s="59"/>
      <c r="L1398" s="59"/>
      <c r="M1398" s="59"/>
      <c r="N1398" s="59"/>
      <c r="O1398" s="59"/>
      <c r="P1398" s="59"/>
      <c r="Q1398" s="59"/>
      <c r="R1398" s="59"/>
      <c r="S1398" s="59"/>
      <c r="T1398" s="59"/>
      <c r="U1398" s="59"/>
      <c r="V1398" s="59"/>
      <c r="W1398" s="59"/>
      <c r="X1398" s="59"/>
      <c r="Y1398" s="59"/>
      <c r="Z1398" s="59"/>
      <c r="AA1398" s="59"/>
      <c r="AB1398" s="59"/>
      <c r="AC1398" s="59"/>
      <c r="AD1398" s="59"/>
      <c r="AE1398" s="59"/>
      <c r="AF1398" s="59"/>
    </row>
    <row r="1399" spans="1:32" ht="15.75" customHeight="1">
      <c r="A1399" s="59"/>
      <c r="B1399" s="59"/>
      <c r="C1399" s="59"/>
      <c r="D1399" s="59"/>
      <c r="E1399" s="59"/>
      <c r="F1399" s="59"/>
      <c r="G1399" s="59"/>
      <c r="H1399" s="59"/>
      <c r="I1399" s="59"/>
      <c r="J1399" s="59"/>
      <c r="K1399" s="59"/>
      <c r="L1399" s="59"/>
      <c r="M1399" s="59"/>
      <c r="N1399" s="59"/>
      <c r="O1399" s="59"/>
      <c r="P1399" s="59"/>
      <c r="Q1399" s="59"/>
      <c r="R1399" s="59"/>
      <c r="S1399" s="59"/>
      <c r="T1399" s="59"/>
      <c r="U1399" s="59"/>
      <c r="V1399" s="59"/>
      <c r="W1399" s="59"/>
      <c r="X1399" s="59"/>
      <c r="Y1399" s="59"/>
      <c r="Z1399" s="59"/>
      <c r="AA1399" s="59"/>
      <c r="AB1399" s="59"/>
      <c r="AC1399" s="59"/>
      <c r="AD1399" s="59"/>
      <c r="AE1399" s="59"/>
      <c r="AF1399" s="59"/>
    </row>
    <row r="1400" spans="1:32" ht="15.75" customHeight="1">
      <c r="A1400" s="59"/>
      <c r="B1400" s="59"/>
      <c r="C1400" s="59"/>
      <c r="D1400" s="59"/>
      <c r="E1400" s="59"/>
      <c r="F1400" s="59"/>
      <c r="G1400" s="59"/>
      <c r="H1400" s="59"/>
      <c r="I1400" s="59"/>
      <c r="J1400" s="59"/>
      <c r="K1400" s="59"/>
      <c r="L1400" s="59"/>
      <c r="M1400" s="59"/>
      <c r="N1400" s="59"/>
      <c r="O1400" s="59"/>
      <c r="P1400" s="59"/>
      <c r="Q1400" s="59"/>
      <c r="R1400" s="59"/>
      <c r="S1400" s="59"/>
      <c r="T1400" s="59"/>
      <c r="U1400" s="59"/>
      <c r="V1400" s="59"/>
      <c r="W1400" s="59"/>
      <c r="X1400" s="59"/>
      <c r="Y1400" s="59"/>
      <c r="Z1400" s="59"/>
      <c r="AA1400" s="59"/>
      <c r="AB1400" s="59"/>
      <c r="AC1400" s="59"/>
      <c r="AD1400" s="59"/>
      <c r="AE1400" s="59"/>
      <c r="AF1400" s="59"/>
    </row>
    <row r="1401" spans="1:32" ht="15.75" customHeight="1">
      <c r="A1401" s="59"/>
      <c r="B1401" s="59"/>
      <c r="C1401" s="59"/>
      <c r="D1401" s="59"/>
      <c r="E1401" s="59"/>
      <c r="F1401" s="59"/>
      <c r="G1401" s="59"/>
      <c r="H1401" s="59"/>
      <c r="I1401" s="59"/>
      <c r="J1401" s="59"/>
      <c r="K1401" s="59"/>
      <c r="L1401" s="59"/>
      <c r="M1401" s="59"/>
      <c r="N1401" s="59"/>
      <c r="O1401" s="59"/>
      <c r="P1401" s="59"/>
      <c r="Q1401" s="59"/>
      <c r="R1401" s="59"/>
      <c r="S1401" s="59"/>
      <c r="T1401" s="59"/>
      <c r="U1401" s="59"/>
      <c r="V1401" s="59"/>
      <c r="W1401" s="59"/>
      <c r="X1401" s="59"/>
      <c r="Y1401" s="59"/>
      <c r="Z1401" s="59"/>
      <c r="AA1401" s="59"/>
      <c r="AB1401" s="59"/>
      <c r="AC1401" s="59"/>
      <c r="AD1401" s="59"/>
      <c r="AE1401" s="59"/>
      <c r="AF1401" s="59"/>
    </row>
    <row r="1402" spans="1:32" ht="15.75" customHeight="1">
      <c r="A1402" s="59"/>
      <c r="B1402" s="59"/>
      <c r="C1402" s="59"/>
      <c r="D1402" s="59"/>
      <c r="E1402" s="59"/>
      <c r="F1402" s="59"/>
      <c r="G1402" s="59"/>
      <c r="H1402" s="59"/>
      <c r="I1402" s="59"/>
      <c r="J1402" s="59"/>
      <c r="K1402" s="59"/>
      <c r="L1402" s="59"/>
      <c r="M1402" s="59"/>
      <c r="N1402" s="59"/>
      <c r="O1402" s="59"/>
      <c r="P1402" s="59"/>
      <c r="Q1402" s="59"/>
      <c r="R1402" s="59"/>
      <c r="S1402" s="59"/>
      <c r="T1402" s="59"/>
      <c r="U1402" s="59"/>
      <c r="V1402" s="59"/>
      <c r="W1402" s="59"/>
      <c r="X1402" s="59"/>
      <c r="Y1402" s="59"/>
      <c r="Z1402" s="59"/>
      <c r="AA1402" s="59"/>
      <c r="AB1402" s="59"/>
      <c r="AC1402" s="59"/>
      <c r="AD1402" s="59"/>
      <c r="AE1402" s="59"/>
      <c r="AF1402" s="59"/>
    </row>
    <row r="1403" spans="1:32" ht="15.75" customHeight="1">
      <c r="A1403" s="59"/>
      <c r="B1403" s="59"/>
      <c r="C1403" s="59"/>
      <c r="D1403" s="59"/>
      <c r="E1403" s="59"/>
      <c r="F1403" s="59"/>
      <c r="G1403" s="59"/>
      <c r="H1403" s="59"/>
      <c r="I1403" s="59"/>
      <c r="J1403" s="59"/>
      <c r="K1403" s="59"/>
      <c r="L1403" s="59"/>
      <c r="M1403" s="59"/>
      <c r="N1403" s="59"/>
      <c r="O1403" s="59"/>
      <c r="P1403" s="59"/>
      <c r="Q1403" s="59"/>
      <c r="R1403" s="59"/>
      <c r="S1403" s="59"/>
      <c r="T1403" s="59"/>
      <c r="U1403" s="59"/>
      <c r="V1403" s="59"/>
      <c r="W1403" s="59"/>
      <c r="X1403" s="59"/>
      <c r="Y1403" s="59"/>
      <c r="Z1403" s="59"/>
      <c r="AA1403" s="59"/>
      <c r="AB1403" s="59"/>
      <c r="AC1403" s="59"/>
      <c r="AD1403" s="59"/>
      <c r="AE1403" s="59"/>
      <c r="AF1403" s="59"/>
    </row>
    <row r="1404" spans="1:32" ht="15.75" customHeight="1">
      <c r="A1404" s="59"/>
      <c r="B1404" s="59"/>
      <c r="C1404" s="59"/>
      <c r="D1404" s="59"/>
      <c r="E1404" s="59"/>
      <c r="F1404" s="59"/>
      <c r="G1404" s="59"/>
      <c r="H1404" s="59"/>
      <c r="I1404" s="59"/>
      <c r="J1404" s="59"/>
      <c r="K1404" s="59"/>
      <c r="L1404" s="59"/>
      <c r="M1404" s="59"/>
      <c r="N1404" s="59"/>
      <c r="O1404" s="59"/>
      <c r="P1404" s="59"/>
      <c r="Q1404" s="59"/>
      <c r="R1404" s="59"/>
      <c r="S1404" s="59"/>
      <c r="T1404" s="59"/>
      <c r="U1404" s="59"/>
      <c r="V1404" s="59"/>
      <c r="W1404" s="59"/>
      <c r="X1404" s="59"/>
      <c r="Y1404" s="59"/>
      <c r="Z1404" s="59"/>
      <c r="AA1404" s="59"/>
      <c r="AB1404" s="59"/>
      <c r="AC1404" s="59"/>
      <c r="AD1404" s="59"/>
      <c r="AE1404" s="59"/>
      <c r="AF1404" s="59"/>
    </row>
    <row r="1405" spans="1:32" ht="15.75" customHeight="1">
      <c r="A1405" s="59"/>
      <c r="B1405" s="59"/>
      <c r="C1405" s="59"/>
      <c r="D1405" s="59"/>
      <c r="E1405" s="59"/>
      <c r="F1405" s="59"/>
      <c r="G1405" s="59"/>
      <c r="H1405" s="59"/>
      <c r="I1405" s="59"/>
      <c r="J1405" s="59"/>
      <c r="K1405" s="59"/>
      <c r="L1405" s="59"/>
      <c r="M1405" s="59"/>
      <c r="N1405" s="59"/>
      <c r="O1405" s="59"/>
      <c r="P1405" s="59"/>
      <c r="Q1405" s="59"/>
      <c r="R1405" s="59"/>
      <c r="S1405" s="59"/>
      <c r="T1405" s="59"/>
      <c r="U1405" s="59"/>
      <c r="V1405" s="59"/>
      <c r="W1405" s="59"/>
      <c r="X1405" s="59"/>
      <c r="Y1405" s="59"/>
      <c r="Z1405" s="59"/>
      <c r="AA1405" s="59"/>
      <c r="AB1405" s="59"/>
      <c r="AC1405" s="59"/>
      <c r="AD1405" s="59"/>
      <c r="AE1405" s="59"/>
      <c r="AF1405" s="59"/>
    </row>
    <row r="1406" spans="1:32" ht="15.75" customHeight="1">
      <c r="A1406" s="59"/>
      <c r="B1406" s="59"/>
      <c r="C1406" s="59"/>
      <c r="D1406" s="59"/>
      <c r="E1406" s="59"/>
      <c r="F1406" s="59"/>
      <c r="G1406" s="59"/>
      <c r="H1406" s="59"/>
      <c r="I1406" s="59"/>
      <c r="J1406" s="59"/>
      <c r="K1406" s="59"/>
      <c r="L1406" s="59"/>
      <c r="M1406" s="59"/>
      <c r="N1406" s="59"/>
      <c r="O1406" s="59"/>
      <c r="P1406" s="59"/>
      <c r="Q1406" s="59"/>
      <c r="R1406" s="59"/>
      <c r="S1406" s="59"/>
      <c r="T1406" s="59"/>
      <c r="U1406" s="59"/>
      <c r="V1406" s="59"/>
      <c r="W1406" s="59"/>
      <c r="X1406" s="59"/>
      <c r="Y1406" s="59"/>
      <c r="Z1406" s="59"/>
      <c r="AA1406" s="59"/>
      <c r="AB1406" s="59"/>
      <c r="AC1406" s="59"/>
      <c r="AD1406" s="59"/>
      <c r="AE1406" s="59"/>
      <c r="AF1406" s="59"/>
    </row>
    <row r="1407" spans="1:32" ht="15.75" customHeight="1">
      <c r="A1407" s="59"/>
      <c r="B1407" s="59"/>
      <c r="C1407" s="59"/>
      <c r="D1407" s="59"/>
      <c r="E1407" s="59"/>
      <c r="F1407" s="59"/>
      <c r="G1407" s="59"/>
      <c r="H1407" s="59"/>
      <c r="I1407" s="59"/>
      <c r="J1407" s="59"/>
      <c r="K1407" s="59"/>
      <c r="L1407" s="59"/>
      <c r="M1407" s="59"/>
      <c r="N1407" s="59"/>
      <c r="O1407" s="59"/>
      <c r="P1407" s="59"/>
      <c r="Q1407" s="59"/>
      <c r="R1407" s="59"/>
      <c r="S1407" s="59"/>
      <c r="T1407" s="59"/>
      <c r="U1407" s="59"/>
      <c r="V1407" s="59"/>
      <c r="W1407" s="59"/>
      <c r="X1407" s="59"/>
      <c r="Y1407" s="59"/>
      <c r="Z1407" s="59"/>
      <c r="AA1407" s="59"/>
      <c r="AB1407" s="59"/>
      <c r="AC1407" s="59"/>
      <c r="AD1407" s="59"/>
      <c r="AE1407" s="59"/>
      <c r="AF1407" s="59"/>
    </row>
    <row r="1408" spans="1:32" ht="15.75" customHeight="1">
      <c r="A1408" s="59"/>
      <c r="B1408" s="59"/>
      <c r="C1408" s="59"/>
      <c r="D1408" s="59"/>
      <c r="E1408" s="59"/>
      <c r="F1408" s="59"/>
      <c r="G1408" s="59"/>
      <c r="H1408" s="59"/>
      <c r="I1408" s="59"/>
      <c r="J1408" s="59"/>
      <c r="K1408" s="59"/>
      <c r="L1408" s="59"/>
      <c r="M1408" s="59"/>
      <c r="N1408" s="59"/>
      <c r="O1408" s="59"/>
      <c r="P1408" s="59"/>
      <c r="Q1408" s="59"/>
      <c r="R1408" s="59"/>
      <c r="S1408" s="59"/>
      <c r="T1408" s="59"/>
      <c r="U1408" s="59"/>
      <c r="V1408" s="59"/>
      <c r="W1408" s="59"/>
      <c r="X1408" s="59"/>
      <c r="Y1408" s="59"/>
      <c r="Z1408" s="59"/>
      <c r="AA1408" s="59"/>
      <c r="AB1408" s="59"/>
      <c r="AC1408" s="59"/>
      <c r="AD1408" s="59"/>
      <c r="AE1408" s="59"/>
      <c r="AF1408" s="59"/>
    </row>
    <row r="1409" spans="1:32" ht="15.75" customHeight="1">
      <c r="A1409" s="59"/>
      <c r="B1409" s="59"/>
      <c r="C1409" s="59"/>
      <c r="D1409" s="59"/>
      <c r="E1409" s="59"/>
      <c r="F1409" s="59"/>
      <c r="G1409" s="59"/>
      <c r="H1409" s="59"/>
      <c r="I1409" s="59"/>
      <c r="J1409" s="59"/>
      <c r="K1409" s="59"/>
      <c r="L1409" s="59"/>
      <c r="M1409" s="59"/>
      <c r="N1409" s="59"/>
      <c r="O1409" s="59"/>
      <c r="P1409" s="59"/>
      <c r="Q1409" s="59"/>
      <c r="R1409" s="59"/>
      <c r="S1409" s="59"/>
      <c r="T1409" s="59"/>
      <c r="U1409" s="59"/>
      <c r="V1409" s="59"/>
      <c r="W1409" s="59"/>
      <c r="X1409" s="59"/>
      <c r="Y1409" s="59"/>
      <c r="Z1409" s="59"/>
      <c r="AA1409" s="59"/>
      <c r="AB1409" s="59"/>
      <c r="AC1409" s="59"/>
      <c r="AD1409" s="59"/>
      <c r="AE1409" s="59"/>
      <c r="AF1409" s="59"/>
    </row>
    <row r="1410" spans="1:32" ht="15.75" customHeight="1">
      <c r="A1410" s="59"/>
      <c r="B1410" s="59"/>
      <c r="C1410" s="59"/>
      <c r="D1410" s="59"/>
      <c r="E1410" s="59"/>
      <c r="F1410" s="59"/>
      <c r="G1410" s="59"/>
      <c r="H1410" s="59"/>
      <c r="I1410" s="59"/>
      <c r="J1410" s="59"/>
      <c r="K1410" s="59"/>
      <c r="L1410" s="59"/>
      <c r="M1410" s="59"/>
      <c r="N1410" s="59"/>
      <c r="O1410" s="59"/>
      <c r="P1410" s="59"/>
      <c r="Q1410" s="59"/>
      <c r="R1410" s="59"/>
      <c r="S1410" s="59"/>
      <c r="T1410" s="59"/>
      <c r="U1410" s="59"/>
      <c r="V1410" s="59"/>
      <c r="W1410" s="59"/>
      <c r="X1410" s="59"/>
      <c r="Y1410" s="59"/>
      <c r="Z1410" s="59"/>
      <c r="AA1410" s="59"/>
      <c r="AB1410" s="59"/>
      <c r="AC1410" s="59"/>
      <c r="AD1410" s="59"/>
      <c r="AE1410" s="59"/>
      <c r="AF1410" s="59"/>
    </row>
    <row r="1411" spans="1:32" ht="15.75" customHeight="1">
      <c r="A1411" s="59"/>
      <c r="B1411" s="59"/>
      <c r="C1411" s="59"/>
      <c r="D1411" s="59"/>
      <c r="E1411" s="59"/>
      <c r="F1411" s="59"/>
      <c r="G1411" s="59"/>
      <c r="H1411" s="59"/>
      <c r="I1411" s="59"/>
      <c r="J1411" s="59"/>
      <c r="K1411" s="59"/>
      <c r="L1411" s="59"/>
      <c r="M1411" s="59"/>
      <c r="N1411" s="59"/>
      <c r="O1411" s="59"/>
      <c r="P1411" s="59"/>
      <c r="Q1411" s="59"/>
      <c r="R1411" s="59"/>
      <c r="S1411" s="59"/>
      <c r="T1411" s="59"/>
      <c r="U1411" s="59"/>
      <c r="V1411" s="59"/>
      <c r="W1411" s="59"/>
      <c r="X1411" s="59"/>
      <c r="Y1411" s="59"/>
      <c r="Z1411" s="59"/>
      <c r="AA1411" s="59"/>
      <c r="AB1411" s="59"/>
      <c r="AC1411" s="59"/>
      <c r="AD1411" s="59"/>
      <c r="AE1411" s="59"/>
      <c r="AF1411" s="59"/>
    </row>
    <row r="1412" spans="1:32" ht="15.75" customHeight="1">
      <c r="A1412" s="59"/>
      <c r="B1412" s="59"/>
      <c r="C1412" s="59"/>
      <c r="D1412" s="59"/>
      <c r="E1412" s="59"/>
      <c r="F1412" s="59"/>
      <c r="G1412" s="59"/>
      <c r="H1412" s="59"/>
      <c r="I1412" s="59"/>
      <c r="J1412" s="59"/>
      <c r="K1412" s="59"/>
      <c r="L1412" s="59"/>
      <c r="M1412" s="59"/>
      <c r="N1412" s="59"/>
      <c r="O1412" s="59"/>
      <c r="P1412" s="59"/>
      <c r="Q1412" s="59"/>
      <c r="R1412" s="59"/>
      <c r="S1412" s="59"/>
      <c r="T1412" s="59"/>
      <c r="U1412" s="59"/>
      <c r="V1412" s="59"/>
      <c r="W1412" s="59"/>
      <c r="X1412" s="59"/>
      <c r="Y1412" s="59"/>
      <c r="Z1412" s="59"/>
      <c r="AA1412" s="59"/>
      <c r="AB1412" s="59"/>
      <c r="AC1412" s="59"/>
      <c r="AD1412" s="59"/>
      <c r="AE1412" s="59"/>
      <c r="AF1412" s="59"/>
    </row>
    <row r="1413" spans="1:32" ht="15.75" customHeight="1">
      <c r="A1413" s="59"/>
      <c r="B1413" s="59"/>
      <c r="C1413" s="59"/>
      <c r="D1413" s="59"/>
      <c r="E1413" s="59"/>
      <c r="F1413" s="59"/>
      <c r="G1413" s="59"/>
      <c r="H1413" s="59"/>
      <c r="I1413" s="59"/>
      <c r="J1413" s="59"/>
      <c r="K1413" s="59"/>
      <c r="L1413" s="59"/>
      <c r="M1413" s="59"/>
      <c r="N1413" s="59"/>
      <c r="O1413" s="59"/>
      <c r="P1413" s="59"/>
      <c r="Q1413" s="59"/>
      <c r="R1413" s="59"/>
      <c r="S1413" s="59"/>
      <c r="T1413" s="59"/>
      <c r="U1413" s="59"/>
      <c r="V1413" s="59"/>
      <c r="W1413" s="59"/>
      <c r="X1413" s="59"/>
      <c r="Y1413" s="59"/>
      <c r="Z1413" s="59"/>
      <c r="AA1413" s="59"/>
      <c r="AB1413" s="59"/>
      <c r="AC1413" s="59"/>
      <c r="AD1413" s="59"/>
      <c r="AE1413" s="59"/>
      <c r="AF1413" s="59"/>
    </row>
    <row r="1414" spans="1:32" ht="15.75" customHeight="1">
      <c r="A1414" s="59"/>
      <c r="B1414" s="59"/>
      <c r="C1414" s="59"/>
      <c r="D1414" s="59"/>
      <c r="E1414" s="59"/>
      <c r="F1414" s="59"/>
      <c r="G1414" s="59"/>
      <c r="H1414" s="59"/>
      <c r="I1414" s="59"/>
      <c r="J1414" s="59"/>
      <c r="K1414" s="59"/>
      <c r="L1414" s="59"/>
      <c r="M1414" s="59"/>
      <c r="N1414" s="59"/>
      <c r="O1414" s="59"/>
      <c r="P1414" s="59"/>
      <c r="Q1414" s="59"/>
      <c r="R1414" s="59"/>
      <c r="S1414" s="59"/>
      <c r="T1414" s="59"/>
      <c r="U1414" s="59"/>
      <c r="V1414" s="59"/>
      <c r="W1414" s="59"/>
      <c r="X1414" s="59"/>
      <c r="Y1414" s="59"/>
      <c r="Z1414" s="59"/>
      <c r="AA1414" s="59"/>
      <c r="AB1414" s="59"/>
      <c r="AC1414" s="59"/>
      <c r="AD1414" s="59"/>
      <c r="AE1414" s="59"/>
      <c r="AF1414" s="59"/>
    </row>
    <row r="1415" spans="1:32" ht="15.75" customHeight="1">
      <c r="A1415" s="59"/>
      <c r="B1415" s="59"/>
      <c r="C1415" s="59"/>
      <c r="D1415" s="59"/>
      <c r="E1415" s="59"/>
      <c r="F1415" s="59"/>
      <c r="G1415" s="59"/>
      <c r="H1415" s="59"/>
      <c r="I1415" s="59"/>
      <c r="J1415" s="59"/>
      <c r="K1415" s="59"/>
      <c r="L1415" s="59"/>
      <c r="M1415" s="59"/>
      <c r="N1415" s="59"/>
      <c r="O1415" s="59"/>
      <c r="P1415" s="59"/>
      <c r="Q1415" s="59"/>
      <c r="R1415" s="59"/>
      <c r="S1415" s="59"/>
      <c r="T1415" s="59"/>
      <c r="U1415" s="59"/>
      <c r="V1415" s="59"/>
      <c r="W1415" s="59"/>
      <c r="X1415" s="59"/>
      <c r="Y1415" s="59"/>
      <c r="Z1415" s="59"/>
      <c r="AA1415" s="59"/>
      <c r="AB1415" s="59"/>
      <c r="AC1415" s="59"/>
      <c r="AD1415" s="59"/>
      <c r="AE1415" s="59"/>
      <c r="AF1415" s="59"/>
    </row>
    <row r="1416" spans="1:32" ht="15.75" customHeight="1">
      <c r="A1416" s="59"/>
      <c r="B1416" s="59"/>
      <c r="C1416" s="59"/>
      <c r="D1416" s="59"/>
      <c r="E1416" s="59"/>
      <c r="F1416" s="59"/>
      <c r="G1416" s="59"/>
      <c r="H1416" s="59"/>
      <c r="I1416" s="59"/>
      <c r="J1416" s="59"/>
      <c r="K1416" s="59"/>
      <c r="L1416" s="59"/>
      <c r="M1416" s="59"/>
      <c r="N1416" s="59"/>
      <c r="O1416" s="59"/>
      <c r="P1416" s="59"/>
      <c r="Q1416" s="59"/>
      <c r="R1416" s="59"/>
      <c r="S1416" s="59"/>
      <c r="T1416" s="59"/>
      <c r="U1416" s="59"/>
      <c r="V1416" s="59"/>
      <c r="W1416" s="59"/>
      <c r="X1416" s="59"/>
      <c r="Y1416" s="59"/>
      <c r="Z1416" s="59"/>
      <c r="AA1416" s="59"/>
      <c r="AB1416" s="59"/>
      <c r="AC1416" s="59"/>
      <c r="AD1416" s="59"/>
      <c r="AE1416" s="59"/>
      <c r="AF1416" s="59"/>
    </row>
    <row r="1417" spans="1:32" ht="15.75" customHeight="1">
      <c r="A1417" s="59"/>
      <c r="B1417" s="59"/>
      <c r="C1417" s="59"/>
      <c r="D1417" s="59"/>
      <c r="E1417" s="59"/>
      <c r="F1417" s="59"/>
      <c r="G1417" s="59"/>
      <c r="H1417" s="59"/>
      <c r="I1417" s="59"/>
      <c r="J1417" s="59"/>
      <c r="K1417" s="59"/>
      <c r="L1417" s="59"/>
      <c r="M1417" s="59"/>
      <c r="N1417" s="59"/>
      <c r="O1417" s="59"/>
      <c r="P1417" s="59"/>
      <c r="Q1417" s="59"/>
      <c r="R1417" s="59"/>
      <c r="S1417" s="59"/>
      <c r="T1417" s="59"/>
      <c r="U1417" s="59"/>
      <c r="V1417" s="59"/>
      <c r="W1417" s="59"/>
      <c r="X1417" s="59"/>
      <c r="Y1417" s="59"/>
      <c r="Z1417" s="59"/>
      <c r="AA1417" s="59"/>
      <c r="AB1417" s="59"/>
      <c r="AC1417" s="59"/>
      <c r="AD1417" s="59"/>
      <c r="AE1417" s="59"/>
      <c r="AF1417" s="59"/>
    </row>
    <row r="1418" spans="1:32" ht="15.75" customHeight="1">
      <c r="A1418" s="59"/>
      <c r="B1418" s="59"/>
      <c r="C1418" s="59"/>
      <c r="D1418" s="59"/>
      <c r="E1418" s="59"/>
      <c r="F1418" s="59"/>
      <c r="G1418" s="59"/>
      <c r="H1418" s="59"/>
      <c r="I1418" s="59"/>
      <c r="J1418" s="59"/>
      <c r="K1418" s="59"/>
      <c r="L1418" s="59"/>
      <c r="M1418" s="59"/>
      <c r="N1418" s="59"/>
      <c r="O1418" s="59"/>
      <c r="P1418" s="59"/>
      <c r="Q1418" s="59"/>
      <c r="R1418" s="59"/>
      <c r="S1418" s="59"/>
      <c r="T1418" s="59"/>
      <c r="U1418" s="59"/>
      <c r="V1418" s="59"/>
      <c r="W1418" s="59"/>
      <c r="X1418" s="59"/>
      <c r="Y1418" s="59"/>
      <c r="Z1418" s="59"/>
      <c r="AA1418" s="59"/>
      <c r="AB1418" s="59"/>
      <c r="AC1418" s="59"/>
      <c r="AD1418" s="59"/>
      <c r="AE1418" s="59"/>
      <c r="AF1418" s="59"/>
    </row>
    <row r="1419" spans="1:32" ht="15.75" customHeight="1">
      <c r="A1419" s="59"/>
      <c r="B1419" s="59"/>
      <c r="C1419" s="59"/>
      <c r="D1419" s="59"/>
      <c r="E1419" s="59"/>
      <c r="F1419" s="59"/>
      <c r="G1419" s="59"/>
      <c r="H1419" s="59"/>
      <c r="I1419" s="59"/>
      <c r="J1419" s="59"/>
      <c r="K1419" s="59"/>
      <c r="L1419" s="59"/>
      <c r="M1419" s="59"/>
      <c r="N1419" s="59"/>
      <c r="O1419" s="59"/>
      <c r="P1419" s="59"/>
      <c r="Q1419" s="59"/>
      <c r="R1419" s="59"/>
      <c r="S1419" s="59"/>
      <c r="T1419" s="59"/>
      <c r="U1419" s="59"/>
      <c r="V1419" s="59"/>
      <c r="W1419" s="59"/>
      <c r="X1419" s="59"/>
      <c r="Y1419" s="59"/>
      <c r="Z1419" s="59"/>
      <c r="AA1419" s="59"/>
      <c r="AB1419" s="59"/>
      <c r="AC1419" s="59"/>
      <c r="AD1419" s="59"/>
      <c r="AE1419" s="59"/>
      <c r="AF1419" s="59"/>
    </row>
    <row r="1420" spans="1:32" ht="15.75" customHeight="1">
      <c r="A1420" s="59"/>
      <c r="B1420" s="59"/>
      <c r="C1420" s="59"/>
      <c r="D1420" s="59"/>
      <c r="E1420" s="59"/>
      <c r="F1420" s="59"/>
      <c r="G1420" s="59"/>
      <c r="H1420" s="59"/>
      <c r="I1420" s="59"/>
      <c r="J1420" s="59"/>
      <c r="K1420" s="59"/>
      <c r="L1420" s="59"/>
      <c r="M1420" s="59"/>
      <c r="N1420" s="59"/>
      <c r="O1420" s="59"/>
      <c r="P1420" s="59"/>
      <c r="Q1420" s="59"/>
      <c r="R1420" s="59"/>
      <c r="S1420" s="59"/>
      <c r="T1420" s="59"/>
      <c r="U1420" s="59"/>
      <c r="V1420" s="59"/>
      <c r="W1420" s="59"/>
      <c r="X1420" s="59"/>
      <c r="Y1420" s="59"/>
      <c r="Z1420" s="59"/>
      <c r="AA1420" s="59"/>
      <c r="AB1420" s="59"/>
      <c r="AC1420" s="59"/>
      <c r="AD1420" s="59"/>
      <c r="AE1420" s="59"/>
      <c r="AF1420" s="59"/>
    </row>
    <row r="1421" spans="1:32" ht="15.75" customHeight="1">
      <c r="A1421" s="59"/>
      <c r="B1421" s="59"/>
      <c r="C1421" s="59"/>
      <c r="D1421" s="59"/>
      <c r="E1421" s="59"/>
      <c r="F1421" s="59"/>
      <c r="G1421" s="59"/>
      <c r="H1421" s="59"/>
      <c r="I1421" s="59"/>
      <c r="J1421" s="59"/>
      <c r="K1421" s="59"/>
      <c r="L1421" s="59"/>
      <c r="M1421" s="59"/>
      <c r="N1421" s="59"/>
      <c r="O1421" s="59"/>
      <c r="P1421" s="59"/>
      <c r="Q1421" s="59"/>
      <c r="R1421" s="59"/>
      <c r="S1421" s="59"/>
      <c r="T1421" s="59"/>
      <c r="U1421" s="59"/>
      <c r="V1421" s="59"/>
      <c r="W1421" s="59"/>
      <c r="X1421" s="59"/>
      <c r="Y1421" s="59"/>
      <c r="Z1421" s="59"/>
      <c r="AA1421" s="59"/>
      <c r="AB1421" s="59"/>
      <c r="AC1421" s="59"/>
      <c r="AD1421" s="59"/>
      <c r="AE1421" s="59"/>
      <c r="AF1421" s="59"/>
    </row>
    <row r="1422" spans="1:32" ht="15.75" customHeight="1">
      <c r="A1422" s="59"/>
      <c r="B1422" s="59"/>
      <c r="C1422" s="59"/>
      <c r="D1422" s="59"/>
      <c r="E1422" s="59"/>
      <c r="F1422" s="59"/>
      <c r="G1422" s="59"/>
      <c r="H1422" s="59"/>
      <c r="I1422" s="59"/>
      <c r="J1422" s="59"/>
      <c r="K1422" s="59"/>
      <c r="L1422" s="59"/>
      <c r="M1422" s="59"/>
      <c r="N1422" s="59"/>
      <c r="O1422" s="59"/>
      <c r="P1422" s="59"/>
      <c r="Q1422" s="59"/>
      <c r="R1422" s="59"/>
      <c r="S1422" s="59"/>
      <c r="T1422" s="59"/>
      <c r="U1422" s="59"/>
      <c r="V1422" s="59"/>
      <c r="W1422" s="59"/>
      <c r="X1422" s="59"/>
      <c r="Y1422" s="59"/>
      <c r="Z1422" s="59"/>
      <c r="AA1422" s="59"/>
      <c r="AB1422" s="59"/>
      <c r="AC1422" s="59"/>
      <c r="AD1422" s="59"/>
      <c r="AE1422" s="59"/>
      <c r="AF1422" s="59"/>
    </row>
    <row r="1423" spans="1:32" ht="15.75" customHeight="1">
      <c r="A1423" s="59"/>
      <c r="B1423" s="59"/>
      <c r="C1423" s="59"/>
      <c r="D1423" s="59"/>
      <c r="E1423" s="59"/>
      <c r="F1423" s="59"/>
      <c r="G1423" s="59"/>
      <c r="H1423" s="59"/>
      <c r="I1423" s="59"/>
      <c r="J1423" s="59"/>
      <c r="K1423" s="59"/>
      <c r="L1423" s="59"/>
      <c r="M1423" s="59"/>
      <c r="N1423" s="59"/>
      <c r="O1423" s="59"/>
      <c r="P1423" s="59"/>
      <c r="Q1423" s="59"/>
      <c r="R1423" s="59"/>
      <c r="S1423" s="59"/>
      <c r="T1423" s="59"/>
      <c r="U1423" s="59"/>
      <c r="V1423" s="59"/>
      <c r="W1423" s="59"/>
      <c r="X1423" s="59"/>
      <c r="Y1423" s="59"/>
      <c r="Z1423" s="59"/>
      <c r="AA1423" s="59"/>
      <c r="AB1423" s="59"/>
      <c r="AC1423" s="59"/>
      <c r="AD1423" s="59"/>
      <c r="AE1423" s="59"/>
      <c r="AF1423" s="59"/>
    </row>
    <row r="1424" spans="1:32" ht="15.75" customHeight="1">
      <c r="A1424" s="59"/>
      <c r="B1424" s="59"/>
      <c r="C1424" s="59"/>
      <c r="D1424" s="59"/>
      <c r="E1424" s="59"/>
      <c r="F1424" s="59"/>
      <c r="G1424" s="59"/>
      <c r="H1424" s="59"/>
      <c r="I1424" s="59"/>
      <c r="J1424" s="59"/>
      <c r="K1424" s="59"/>
      <c r="L1424" s="59"/>
      <c r="M1424" s="59"/>
      <c r="N1424" s="59"/>
      <c r="O1424" s="59"/>
      <c r="P1424" s="59"/>
      <c r="Q1424" s="59"/>
      <c r="R1424" s="59"/>
      <c r="S1424" s="59"/>
      <c r="T1424" s="59"/>
      <c r="U1424" s="59"/>
      <c r="V1424" s="59"/>
      <c r="W1424" s="59"/>
      <c r="X1424" s="59"/>
      <c r="Y1424" s="59"/>
      <c r="Z1424" s="59"/>
      <c r="AA1424" s="59"/>
      <c r="AB1424" s="59"/>
      <c r="AC1424" s="59"/>
      <c r="AD1424" s="59"/>
      <c r="AE1424" s="59"/>
      <c r="AF1424" s="59"/>
    </row>
    <row r="1425" spans="1:32" ht="15.75" customHeight="1">
      <c r="A1425" s="59"/>
      <c r="B1425" s="59"/>
      <c r="C1425" s="59"/>
      <c r="D1425" s="59"/>
      <c r="E1425" s="59"/>
      <c r="F1425" s="59"/>
      <c r="G1425" s="59"/>
      <c r="H1425" s="59"/>
      <c r="I1425" s="59"/>
      <c r="J1425" s="59"/>
      <c r="K1425" s="59"/>
      <c r="L1425" s="59"/>
      <c r="M1425" s="59"/>
      <c r="N1425" s="59"/>
      <c r="O1425" s="59"/>
      <c r="P1425" s="59"/>
      <c r="Q1425" s="59"/>
      <c r="R1425" s="59"/>
      <c r="S1425" s="59"/>
      <c r="T1425" s="59"/>
      <c r="U1425" s="59"/>
      <c r="V1425" s="59"/>
      <c r="W1425" s="59"/>
      <c r="X1425" s="59"/>
      <c r="Y1425" s="59"/>
      <c r="Z1425" s="59"/>
      <c r="AA1425" s="59"/>
      <c r="AB1425" s="59"/>
      <c r="AC1425" s="59"/>
      <c r="AD1425" s="59"/>
      <c r="AE1425" s="59"/>
      <c r="AF1425" s="59"/>
    </row>
    <row r="1426" spans="1:32" ht="15.75" customHeight="1">
      <c r="A1426" s="59"/>
      <c r="B1426" s="59"/>
      <c r="C1426" s="59"/>
      <c r="D1426" s="59"/>
      <c r="E1426" s="59"/>
      <c r="F1426" s="59"/>
      <c r="G1426" s="59"/>
      <c r="H1426" s="59"/>
      <c r="I1426" s="59"/>
      <c r="J1426" s="59"/>
      <c r="K1426" s="59"/>
      <c r="L1426" s="59"/>
      <c r="M1426" s="59"/>
      <c r="N1426" s="59"/>
      <c r="O1426" s="59"/>
      <c r="P1426" s="59"/>
      <c r="Q1426" s="59"/>
      <c r="R1426" s="59"/>
      <c r="S1426" s="59"/>
      <c r="T1426" s="59"/>
      <c r="U1426" s="59"/>
      <c r="V1426" s="59"/>
      <c r="W1426" s="59"/>
      <c r="X1426" s="59"/>
      <c r="Y1426" s="59"/>
      <c r="Z1426" s="59"/>
      <c r="AA1426" s="59"/>
      <c r="AB1426" s="59"/>
      <c r="AC1426" s="59"/>
      <c r="AD1426" s="59"/>
      <c r="AE1426" s="59"/>
      <c r="AF1426" s="59"/>
    </row>
    <row r="1427" spans="1:32" ht="15.75" customHeight="1">
      <c r="A1427" s="59"/>
      <c r="B1427" s="59"/>
      <c r="C1427" s="59"/>
      <c r="D1427" s="59"/>
      <c r="E1427" s="59"/>
      <c r="F1427" s="59"/>
      <c r="G1427" s="59"/>
      <c r="H1427" s="59"/>
      <c r="I1427" s="59"/>
      <c r="J1427" s="59"/>
      <c r="K1427" s="59"/>
      <c r="L1427" s="59"/>
      <c r="M1427" s="59"/>
      <c r="N1427" s="59"/>
      <c r="O1427" s="59"/>
      <c r="P1427" s="59"/>
      <c r="Q1427" s="59"/>
      <c r="R1427" s="59"/>
      <c r="S1427" s="59"/>
      <c r="T1427" s="59"/>
      <c r="U1427" s="59"/>
      <c r="V1427" s="59"/>
      <c r="W1427" s="59"/>
      <c r="X1427" s="59"/>
      <c r="Y1427" s="59"/>
      <c r="Z1427" s="59"/>
      <c r="AA1427" s="59"/>
      <c r="AB1427" s="59"/>
      <c r="AC1427" s="59"/>
      <c r="AD1427" s="59"/>
      <c r="AE1427" s="59"/>
      <c r="AF1427" s="59"/>
    </row>
    <row r="1428" spans="1:32" ht="15.75" customHeight="1">
      <c r="A1428" s="59"/>
      <c r="B1428" s="59"/>
      <c r="C1428" s="59"/>
      <c r="D1428" s="59"/>
      <c r="E1428" s="59"/>
      <c r="F1428" s="59"/>
      <c r="G1428" s="59"/>
      <c r="H1428" s="59"/>
      <c r="I1428" s="59"/>
      <c r="J1428" s="59"/>
      <c r="K1428" s="59"/>
      <c r="L1428" s="59"/>
      <c r="M1428" s="59"/>
      <c r="N1428" s="59"/>
      <c r="O1428" s="59"/>
      <c r="P1428" s="59"/>
      <c r="Q1428" s="59"/>
      <c r="R1428" s="59"/>
      <c r="S1428" s="59"/>
      <c r="T1428" s="59"/>
      <c r="U1428" s="59"/>
      <c r="V1428" s="59"/>
      <c r="W1428" s="59"/>
      <c r="X1428" s="59"/>
      <c r="Y1428" s="59"/>
      <c r="Z1428" s="59"/>
      <c r="AA1428" s="59"/>
      <c r="AB1428" s="59"/>
      <c r="AC1428" s="59"/>
      <c r="AD1428" s="59"/>
      <c r="AE1428" s="59"/>
      <c r="AF1428" s="59"/>
    </row>
    <row r="1429" spans="1:32" ht="15.75" customHeight="1">
      <c r="A1429" s="59"/>
      <c r="B1429" s="59"/>
      <c r="C1429" s="59"/>
      <c r="D1429" s="59"/>
      <c r="E1429" s="59"/>
      <c r="F1429" s="59"/>
      <c r="G1429" s="59"/>
      <c r="H1429" s="59"/>
      <c r="I1429" s="59"/>
      <c r="J1429" s="59"/>
      <c r="K1429" s="59"/>
      <c r="L1429" s="59"/>
      <c r="M1429" s="59"/>
      <c r="N1429" s="59"/>
      <c r="O1429" s="59"/>
      <c r="P1429" s="59"/>
      <c r="Q1429" s="59"/>
      <c r="R1429" s="59"/>
      <c r="S1429" s="59"/>
      <c r="T1429" s="59"/>
      <c r="U1429" s="59"/>
      <c r="V1429" s="59"/>
      <c r="W1429" s="59"/>
      <c r="X1429" s="59"/>
      <c r="Y1429" s="59"/>
      <c r="Z1429" s="59"/>
      <c r="AA1429" s="59"/>
      <c r="AB1429" s="59"/>
      <c r="AC1429" s="59"/>
      <c r="AD1429" s="59"/>
      <c r="AE1429" s="59"/>
      <c r="AF1429" s="59"/>
    </row>
    <row r="1430" spans="1:32" ht="15.75" customHeight="1">
      <c r="A1430" s="59"/>
      <c r="B1430" s="59"/>
      <c r="C1430" s="59"/>
      <c r="D1430" s="59"/>
      <c r="E1430" s="59"/>
      <c r="F1430" s="59"/>
      <c r="G1430" s="59"/>
      <c r="H1430" s="59"/>
      <c r="I1430" s="59"/>
      <c r="J1430" s="59"/>
      <c r="K1430" s="59"/>
      <c r="L1430" s="59"/>
      <c r="M1430" s="59"/>
      <c r="N1430" s="59"/>
      <c r="O1430" s="59"/>
      <c r="P1430" s="59"/>
      <c r="Q1430" s="59"/>
      <c r="R1430" s="59"/>
      <c r="S1430" s="59"/>
      <c r="T1430" s="59"/>
      <c r="U1430" s="59"/>
      <c r="V1430" s="59"/>
      <c r="W1430" s="59"/>
      <c r="X1430" s="59"/>
      <c r="Y1430" s="59"/>
      <c r="Z1430" s="59"/>
      <c r="AA1430" s="59"/>
      <c r="AB1430" s="59"/>
      <c r="AC1430" s="59"/>
      <c r="AD1430" s="59"/>
      <c r="AE1430" s="59"/>
      <c r="AF1430" s="59"/>
    </row>
    <row r="1431" spans="1:32" ht="15.75" customHeight="1">
      <c r="A1431" s="59"/>
      <c r="B1431" s="59"/>
      <c r="C1431" s="59"/>
      <c r="D1431" s="59"/>
      <c r="E1431" s="59"/>
      <c r="F1431" s="59"/>
      <c r="G1431" s="59"/>
      <c r="H1431" s="59"/>
      <c r="I1431" s="59"/>
      <c r="J1431" s="59"/>
      <c r="K1431" s="59"/>
      <c r="L1431" s="59"/>
      <c r="M1431" s="59"/>
      <c r="N1431" s="59"/>
      <c r="O1431" s="59"/>
      <c r="P1431" s="59"/>
      <c r="Q1431" s="59"/>
      <c r="R1431" s="59"/>
      <c r="S1431" s="59"/>
      <c r="T1431" s="59"/>
      <c r="U1431" s="59"/>
      <c r="V1431" s="59"/>
      <c r="W1431" s="59"/>
      <c r="X1431" s="59"/>
      <c r="Y1431" s="59"/>
      <c r="Z1431" s="59"/>
      <c r="AA1431" s="59"/>
      <c r="AB1431" s="59"/>
      <c r="AC1431" s="59"/>
      <c r="AD1431" s="59"/>
      <c r="AE1431" s="59"/>
      <c r="AF1431" s="59"/>
    </row>
    <row r="1432" spans="1:32" ht="15.75" customHeight="1">
      <c r="A1432" s="59"/>
      <c r="B1432" s="59"/>
      <c r="C1432" s="59"/>
      <c r="D1432" s="59"/>
      <c r="E1432" s="59"/>
      <c r="F1432" s="59"/>
      <c r="G1432" s="59"/>
      <c r="H1432" s="59"/>
      <c r="I1432" s="59"/>
      <c r="J1432" s="59"/>
      <c r="K1432" s="59"/>
      <c r="L1432" s="59"/>
      <c r="M1432" s="59"/>
      <c r="N1432" s="59"/>
      <c r="O1432" s="59"/>
      <c r="P1432" s="59"/>
      <c r="Q1432" s="59"/>
      <c r="R1432" s="59"/>
      <c r="S1432" s="59"/>
      <c r="T1432" s="59"/>
      <c r="U1432" s="59"/>
      <c r="V1432" s="59"/>
      <c r="W1432" s="59"/>
      <c r="X1432" s="59"/>
      <c r="Y1432" s="59"/>
      <c r="Z1432" s="59"/>
      <c r="AA1432" s="59"/>
      <c r="AB1432" s="59"/>
      <c r="AC1432" s="59"/>
      <c r="AD1432" s="59"/>
      <c r="AE1432" s="59"/>
      <c r="AF1432" s="59"/>
    </row>
    <row r="1433" spans="1:32" ht="15.75" customHeight="1">
      <c r="A1433" s="59"/>
      <c r="B1433" s="59"/>
      <c r="C1433" s="59"/>
      <c r="D1433" s="59"/>
      <c r="E1433" s="59"/>
      <c r="F1433" s="59"/>
      <c r="G1433" s="59"/>
      <c r="H1433" s="59"/>
      <c r="I1433" s="59"/>
      <c r="J1433" s="59"/>
      <c r="K1433" s="59"/>
      <c r="L1433" s="59"/>
      <c r="M1433" s="59"/>
      <c r="N1433" s="59"/>
      <c r="O1433" s="59"/>
      <c r="P1433" s="59"/>
      <c r="Q1433" s="59"/>
      <c r="R1433" s="59"/>
      <c r="S1433" s="59"/>
      <c r="T1433" s="59"/>
      <c r="U1433" s="59"/>
      <c r="V1433" s="59"/>
      <c r="W1433" s="59"/>
      <c r="X1433" s="59"/>
      <c r="Y1433" s="59"/>
      <c r="Z1433" s="59"/>
      <c r="AA1433" s="59"/>
      <c r="AB1433" s="59"/>
      <c r="AC1433" s="59"/>
      <c r="AD1433" s="59"/>
      <c r="AE1433" s="59"/>
      <c r="AF1433" s="59"/>
    </row>
    <row r="1434" spans="1:32" ht="15.75" customHeight="1">
      <c r="A1434" s="59"/>
      <c r="B1434" s="59"/>
      <c r="C1434" s="59"/>
      <c r="D1434" s="59"/>
      <c r="E1434" s="59"/>
      <c r="F1434" s="59"/>
      <c r="G1434" s="59"/>
      <c r="H1434" s="59"/>
      <c r="I1434" s="59"/>
      <c r="J1434" s="59"/>
      <c r="K1434" s="59"/>
      <c r="L1434" s="59"/>
      <c r="M1434" s="59"/>
      <c r="N1434" s="59"/>
      <c r="O1434" s="59"/>
      <c r="P1434" s="59"/>
      <c r="Q1434" s="59"/>
      <c r="R1434" s="59"/>
      <c r="S1434" s="59"/>
      <c r="T1434" s="59"/>
      <c r="U1434" s="59"/>
      <c r="V1434" s="59"/>
      <c r="W1434" s="59"/>
      <c r="X1434" s="59"/>
      <c r="Y1434" s="59"/>
      <c r="Z1434" s="59"/>
      <c r="AA1434" s="59"/>
      <c r="AB1434" s="59"/>
      <c r="AC1434" s="59"/>
      <c r="AD1434" s="59"/>
      <c r="AE1434" s="59"/>
      <c r="AF1434" s="59"/>
    </row>
    <row r="1435" spans="1:32" ht="15.75" customHeight="1">
      <c r="A1435" s="59"/>
      <c r="B1435" s="59"/>
      <c r="C1435" s="59"/>
      <c r="D1435" s="59"/>
      <c r="E1435" s="59"/>
      <c r="F1435" s="59"/>
      <c r="G1435" s="59"/>
      <c r="H1435" s="59"/>
      <c r="I1435" s="59"/>
      <c r="J1435" s="59"/>
      <c r="K1435" s="59"/>
      <c r="L1435" s="59"/>
      <c r="M1435" s="59"/>
      <c r="N1435" s="59"/>
      <c r="O1435" s="59"/>
      <c r="P1435" s="59"/>
      <c r="Q1435" s="59"/>
      <c r="R1435" s="59"/>
      <c r="S1435" s="59"/>
      <c r="T1435" s="59"/>
      <c r="U1435" s="59"/>
      <c r="V1435" s="59"/>
      <c r="W1435" s="59"/>
      <c r="X1435" s="59"/>
      <c r="Y1435" s="59"/>
      <c r="Z1435" s="59"/>
      <c r="AA1435" s="59"/>
      <c r="AB1435" s="59"/>
      <c r="AC1435" s="59"/>
      <c r="AD1435" s="59"/>
      <c r="AE1435" s="59"/>
      <c r="AF1435" s="59"/>
    </row>
    <row r="1436" spans="1:32" ht="15.75" customHeight="1">
      <c r="A1436" s="59"/>
      <c r="B1436" s="59"/>
      <c r="C1436" s="59"/>
      <c r="D1436" s="59"/>
      <c r="E1436" s="59"/>
      <c r="F1436" s="59"/>
      <c r="G1436" s="59"/>
      <c r="H1436" s="59"/>
      <c r="I1436" s="59"/>
      <c r="J1436" s="59"/>
      <c r="K1436" s="59"/>
      <c r="L1436" s="59"/>
      <c r="M1436" s="59"/>
      <c r="N1436" s="59"/>
      <c r="O1436" s="59"/>
      <c r="P1436" s="59"/>
      <c r="Q1436" s="59"/>
      <c r="R1436" s="59"/>
      <c r="S1436" s="59"/>
      <c r="T1436" s="59"/>
      <c r="U1436" s="59"/>
      <c r="V1436" s="59"/>
      <c r="W1436" s="59"/>
      <c r="X1436" s="59"/>
      <c r="Y1436" s="59"/>
      <c r="Z1436" s="59"/>
      <c r="AA1436" s="59"/>
      <c r="AB1436" s="59"/>
      <c r="AC1436" s="59"/>
      <c r="AD1436" s="59"/>
      <c r="AE1436" s="59"/>
      <c r="AF1436" s="59"/>
    </row>
    <row r="1437" spans="1:32" ht="15.75" customHeight="1">
      <c r="A1437" s="59"/>
      <c r="B1437" s="59"/>
      <c r="C1437" s="59"/>
      <c r="D1437" s="59"/>
      <c r="E1437" s="59"/>
      <c r="F1437" s="59"/>
      <c r="G1437" s="59"/>
      <c r="H1437" s="59"/>
      <c r="I1437" s="59"/>
      <c r="J1437" s="59"/>
      <c r="K1437" s="59"/>
      <c r="L1437" s="59"/>
      <c r="M1437" s="59"/>
      <c r="N1437" s="59"/>
      <c r="O1437" s="59"/>
      <c r="P1437" s="59"/>
      <c r="Q1437" s="59"/>
      <c r="R1437" s="59"/>
      <c r="S1437" s="59"/>
      <c r="T1437" s="59"/>
      <c r="U1437" s="59"/>
      <c r="V1437" s="59"/>
      <c r="W1437" s="59"/>
      <c r="X1437" s="59"/>
      <c r="Y1437" s="59"/>
      <c r="Z1437" s="59"/>
      <c r="AA1437" s="59"/>
      <c r="AB1437" s="59"/>
      <c r="AC1437" s="59"/>
      <c r="AD1437" s="59"/>
      <c r="AE1437" s="59"/>
      <c r="AF1437" s="59"/>
    </row>
    <row r="1438" spans="1:32" ht="15.75" customHeight="1">
      <c r="A1438" s="59"/>
      <c r="B1438" s="59"/>
      <c r="C1438" s="59"/>
      <c r="D1438" s="59"/>
      <c r="E1438" s="59"/>
      <c r="F1438" s="59"/>
      <c r="G1438" s="59"/>
      <c r="H1438" s="59"/>
      <c r="I1438" s="59"/>
      <c r="J1438" s="59"/>
      <c r="K1438" s="59"/>
      <c r="L1438" s="59"/>
      <c r="M1438" s="59"/>
      <c r="N1438" s="59"/>
      <c r="O1438" s="59"/>
      <c r="P1438" s="59"/>
      <c r="Q1438" s="59"/>
      <c r="R1438" s="59"/>
      <c r="S1438" s="59"/>
      <c r="T1438" s="59"/>
      <c r="U1438" s="59"/>
      <c r="V1438" s="59"/>
      <c r="W1438" s="59"/>
      <c r="X1438" s="59"/>
      <c r="Y1438" s="59"/>
      <c r="Z1438" s="59"/>
      <c r="AA1438" s="59"/>
      <c r="AB1438" s="59"/>
      <c r="AC1438" s="59"/>
      <c r="AD1438" s="59"/>
      <c r="AE1438" s="59"/>
      <c r="AF1438" s="59"/>
    </row>
    <row r="1439" spans="1:32" ht="15.75" customHeight="1">
      <c r="A1439" s="59"/>
      <c r="B1439" s="59"/>
      <c r="C1439" s="59"/>
      <c r="D1439" s="59"/>
      <c r="E1439" s="59"/>
      <c r="F1439" s="59"/>
      <c r="G1439" s="59"/>
      <c r="H1439" s="59"/>
      <c r="I1439" s="59"/>
      <c r="J1439" s="59"/>
      <c r="K1439" s="59"/>
      <c r="L1439" s="59"/>
      <c r="M1439" s="59"/>
      <c r="N1439" s="59"/>
      <c r="O1439" s="59"/>
      <c r="P1439" s="59"/>
      <c r="Q1439" s="59"/>
      <c r="R1439" s="59"/>
      <c r="S1439" s="59"/>
      <c r="T1439" s="59"/>
      <c r="U1439" s="59"/>
      <c r="V1439" s="59"/>
      <c r="W1439" s="59"/>
      <c r="X1439" s="59"/>
      <c r="Y1439" s="59"/>
      <c r="Z1439" s="59"/>
      <c r="AA1439" s="59"/>
      <c r="AB1439" s="59"/>
      <c r="AC1439" s="59"/>
      <c r="AD1439" s="59"/>
      <c r="AE1439" s="59"/>
      <c r="AF1439" s="59"/>
    </row>
    <row r="1440" spans="1:32" ht="15.75" customHeight="1">
      <c r="A1440" s="59"/>
      <c r="B1440" s="59"/>
      <c r="C1440" s="59"/>
      <c r="D1440" s="59"/>
      <c r="E1440" s="59"/>
      <c r="F1440" s="59"/>
      <c r="G1440" s="59"/>
      <c r="H1440" s="59"/>
      <c r="I1440" s="59"/>
      <c r="J1440" s="59"/>
      <c r="K1440" s="59"/>
      <c r="L1440" s="59"/>
      <c r="M1440" s="59"/>
      <c r="N1440" s="59"/>
      <c r="O1440" s="59"/>
      <c r="P1440" s="59"/>
      <c r="Q1440" s="59"/>
      <c r="R1440" s="59"/>
      <c r="S1440" s="59"/>
      <c r="T1440" s="59"/>
      <c r="U1440" s="59"/>
      <c r="V1440" s="59"/>
      <c r="W1440" s="59"/>
      <c r="X1440" s="59"/>
      <c r="Y1440" s="59"/>
      <c r="Z1440" s="59"/>
      <c r="AA1440" s="59"/>
      <c r="AB1440" s="59"/>
      <c r="AC1440" s="59"/>
      <c r="AD1440" s="59"/>
      <c r="AE1440" s="59"/>
      <c r="AF1440" s="59"/>
    </row>
    <row r="1441" spans="1:32" ht="15.75" customHeight="1">
      <c r="A1441" s="59"/>
      <c r="B1441" s="59"/>
      <c r="C1441" s="59"/>
      <c r="D1441" s="59"/>
      <c r="E1441" s="59"/>
      <c r="F1441" s="59"/>
      <c r="G1441" s="59"/>
      <c r="H1441" s="59"/>
      <c r="I1441" s="59"/>
      <c r="J1441" s="59"/>
      <c r="K1441" s="59"/>
      <c r="L1441" s="59"/>
      <c r="M1441" s="59"/>
      <c r="N1441" s="59"/>
      <c r="O1441" s="59"/>
      <c r="P1441" s="59"/>
      <c r="Q1441" s="59"/>
      <c r="R1441" s="59"/>
      <c r="S1441" s="59"/>
      <c r="T1441" s="59"/>
      <c r="U1441" s="59"/>
      <c r="V1441" s="59"/>
      <c r="W1441" s="59"/>
      <c r="X1441" s="59"/>
      <c r="Y1441" s="59"/>
      <c r="Z1441" s="59"/>
      <c r="AA1441" s="59"/>
      <c r="AB1441" s="59"/>
      <c r="AC1441" s="59"/>
      <c r="AD1441" s="59"/>
      <c r="AE1441" s="59"/>
      <c r="AF1441" s="59"/>
    </row>
    <row r="1442" spans="1:32" ht="15.75" customHeight="1">
      <c r="A1442" s="59"/>
      <c r="B1442" s="59"/>
      <c r="C1442" s="59"/>
      <c r="D1442" s="59"/>
      <c r="E1442" s="59"/>
      <c r="F1442" s="59"/>
      <c r="G1442" s="59"/>
      <c r="H1442" s="59"/>
      <c r="I1442" s="59"/>
      <c r="J1442" s="59"/>
      <c r="K1442" s="59"/>
      <c r="L1442" s="59"/>
      <c r="M1442" s="59"/>
      <c r="N1442" s="59"/>
      <c r="O1442" s="59"/>
      <c r="P1442" s="59"/>
      <c r="Q1442" s="59"/>
      <c r="R1442" s="59"/>
      <c r="S1442" s="59"/>
      <c r="T1442" s="59"/>
      <c r="U1442" s="59"/>
      <c r="V1442" s="59"/>
      <c r="W1442" s="59"/>
      <c r="X1442" s="59"/>
      <c r="Y1442" s="59"/>
      <c r="Z1442" s="59"/>
      <c r="AA1442" s="59"/>
      <c r="AB1442" s="59"/>
      <c r="AC1442" s="59"/>
      <c r="AD1442" s="59"/>
      <c r="AE1442" s="59"/>
      <c r="AF1442" s="59"/>
    </row>
    <row r="1443" spans="1:32" ht="15.75" customHeight="1">
      <c r="A1443" s="59"/>
      <c r="B1443" s="59"/>
      <c r="C1443" s="59"/>
      <c r="D1443" s="59"/>
      <c r="E1443" s="59"/>
      <c r="F1443" s="59"/>
      <c r="G1443" s="59"/>
      <c r="H1443" s="59"/>
      <c r="I1443" s="59"/>
      <c r="J1443" s="59"/>
      <c r="K1443" s="59"/>
      <c r="L1443" s="59"/>
      <c r="M1443" s="59"/>
      <c r="N1443" s="59"/>
      <c r="O1443" s="59"/>
      <c r="P1443" s="59"/>
      <c r="Q1443" s="59"/>
      <c r="R1443" s="59"/>
      <c r="S1443" s="59"/>
      <c r="T1443" s="59"/>
      <c r="U1443" s="59"/>
      <c r="V1443" s="59"/>
      <c r="W1443" s="59"/>
      <c r="X1443" s="59"/>
      <c r="Y1443" s="59"/>
      <c r="Z1443" s="59"/>
      <c r="AA1443" s="59"/>
      <c r="AB1443" s="59"/>
      <c r="AC1443" s="59"/>
      <c r="AD1443" s="59"/>
      <c r="AE1443" s="59"/>
      <c r="AF1443" s="59"/>
    </row>
    <row r="1444" spans="1:32" ht="15.75" customHeight="1">
      <c r="A1444" s="59"/>
      <c r="B1444" s="59"/>
      <c r="C1444" s="59"/>
      <c r="D1444" s="59"/>
      <c r="E1444" s="59"/>
      <c r="F1444" s="59"/>
      <c r="G1444" s="59"/>
      <c r="H1444" s="59"/>
      <c r="I1444" s="59"/>
      <c r="J1444" s="59"/>
      <c r="K1444" s="59"/>
      <c r="L1444" s="59"/>
      <c r="M1444" s="59"/>
      <c r="N1444" s="59"/>
      <c r="O1444" s="59"/>
      <c r="P1444" s="59"/>
      <c r="Q1444" s="59"/>
      <c r="R1444" s="59"/>
      <c r="S1444" s="59"/>
      <c r="T1444" s="59"/>
      <c r="U1444" s="59"/>
      <c r="V1444" s="59"/>
      <c r="W1444" s="59"/>
      <c r="X1444" s="59"/>
      <c r="Y1444" s="59"/>
      <c r="Z1444" s="59"/>
      <c r="AA1444" s="59"/>
      <c r="AB1444" s="59"/>
      <c r="AC1444" s="59"/>
      <c r="AD1444" s="59"/>
      <c r="AE1444" s="59"/>
      <c r="AF1444" s="59"/>
    </row>
    <row r="1445" spans="1:32" ht="15.75" customHeight="1">
      <c r="A1445" s="59"/>
      <c r="B1445" s="59"/>
      <c r="C1445" s="59"/>
      <c r="D1445" s="59"/>
      <c r="E1445" s="59"/>
      <c r="F1445" s="59"/>
      <c r="G1445" s="59"/>
      <c r="H1445" s="59"/>
      <c r="I1445" s="59"/>
      <c r="J1445" s="59"/>
      <c r="K1445" s="59"/>
      <c r="L1445" s="59"/>
      <c r="M1445" s="59"/>
      <c r="N1445" s="59"/>
      <c r="O1445" s="59"/>
      <c r="P1445" s="59"/>
      <c r="Q1445" s="59"/>
      <c r="R1445" s="59"/>
      <c r="S1445" s="59"/>
      <c r="T1445" s="59"/>
      <c r="U1445" s="59"/>
      <c r="V1445" s="59"/>
      <c r="W1445" s="59"/>
      <c r="X1445" s="59"/>
      <c r="Y1445" s="59"/>
      <c r="Z1445" s="59"/>
      <c r="AA1445" s="59"/>
      <c r="AB1445" s="59"/>
      <c r="AC1445" s="59"/>
      <c r="AD1445" s="59"/>
      <c r="AE1445" s="59"/>
      <c r="AF1445" s="59"/>
    </row>
    <row r="1446" spans="1:32" ht="15.75" customHeight="1">
      <c r="A1446" s="59"/>
      <c r="B1446" s="59"/>
      <c r="C1446" s="59"/>
      <c r="D1446" s="59"/>
      <c r="E1446" s="59"/>
      <c r="F1446" s="59"/>
      <c r="G1446" s="59"/>
      <c r="H1446" s="59"/>
      <c r="I1446" s="59"/>
      <c r="J1446" s="59"/>
      <c r="K1446" s="59"/>
      <c r="L1446" s="59"/>
      <c r="M1446" s="59"/>
      <c r="N1446" s="59"/>
      <c r="O1446" s="59"/>
      <c r="P1446" s="59"/>
      <c r="Q1446" s="59"/>
      <c r="R1446" s="59"/>
      <c r="S1446" s="59"/>
      <c r="T1446" s="59"/>
      <c r="U1446" s="59"/>
      <c r="V1446" s="59"/>
      <c r="W1446" s="59"/>
      <c r="X1446" s="59"/>
      <c r="Y1446" s="59"/>
      <c r="Z1446" s="59"/>
      <c r="AA1446" s="59"/>
      <c r="AB1446" s="59"/>
      <c r="AC1446" s="59"/>
      <c r="AD1446" s="59"/>
      <c r="AE1446" s="59"/>
      <c r="AF1446" s="59"/>
    </row>
    <row r="1447" spans="1:32" ht="15.75" customHeight="1">
      <c r="A1447" s="59"/>
      <c r="B1447" s="59"/>
      <c r="C1447" s="59"/>
      <c r="D1447" s="59"/>
      <c r="E1447" s="59"/>
      <c r="F1447" s="59"/>
      <c r="G1447" s="59"/>
      <c r="H1447" s="59"/>
      <c r="I1447" s="59"/>
      <c r="J1447" s="59"/>
      <c r="K1447" s="59"/>
      <c r="L1447" s="59"/>
      <c r="M1447" s="59"/>
      <c r="N1447" s="59"/>
      <c r="O1447" s="59"/>
      <c r="P1447" s="59"/>
      <c r="Q1447" s="59"/>
      <c r="R1447" s="59"/>
      <c r="S1447" s="59"/>
      <c r="T1447" s="59"/>
      <c r="U1447" s="59"/>
      <c r="V1447" s="59"/>
      <c r="W1447" s="59"/>
      <c r="X1447" s="59"/>
      <c r="Y1447" s="59"/>
      <c r="Z1447" s="59"/>
      <c r="AA1447" s="59"/>
      <c r="AB1447" s="59"/>
      <c r="AC1447" s="59"/>
      <c r="AD1447" s="59"/>
      <c r="AE1447" s="59"/>
      <c r="AF1447" s="59"/>
    </row>
    <row r="1448" spans="1:32" ht="15.75" customHeight="1">
      <c r="A1448" s="59"/>
      <c r="B1448" s="59"/>
      <c r="C1448" s="59"/>
      <c r="D1448" s="59"/>
      <c r="E1448" s="59"/>
      <c r="F1448" s="59"/>
      <c r="G1448" s="59"/>
      <c r="H1448" s="59"/>
      <c r="I1448" s="59"/>
      <c r="J1448" s="59"/>
      <c r="K1448" s="59"/>
      <c r="L1448" s="59"/>
      <c r="M1448" s="59"/>
      <c r="N1448" s="59"/>
      <c r="O1448" s="59"/>
      <c r="P1448" s="59"/>
      <c r="Q1448" s="59"/>
      <c r="R1448" s="59"/>
      <c r="S1448" s="59"/>
      <c r="T1448" s="59"/>
      <c r="U1448" s="59"/>
      <c r="V1448" s="59"/>
      <c r="W1448" s="59"/>
      <c r="X1448" s="59"/>
      <c r="Y1448" s="59"/>
      <c r="Z1448" s="59"/>
      <c r="AA1448" s="59"/>
      <c r="AB1448" s="59"/>
      <c r="AC1448" s="59"/>
      <c r="AD1448" s="59"/>
      <c r="AE1448" s="59"/>
      <c r="AF1448" s="59"/>
    </row>
    <row r="1449" spans="1:32" ht="15.75" customHeight="1">
      <c r="A1449" s="59"/>
      <c r="B1449" s="59"/>
      <c r="C1449" s="59"/>
      <c r="D1449" s="59"/>
      <c r="E1449" s="59"/>
      <c r="F1449" s="59"/>
      <c r="G1449" s="59"/>
      <c r="H1449" s="59"/>
      <c r="I1449" s="59"/>
      <c r="J1449" s="59"/>
      <c r="K1449" s="59"/>
      <c r="L1449" s="59"/>
      <c r="M1449" s="59"/>
      <c r="N1449" s="59"/>
      <c r="O1449" s="59"/>
      <c r="P1449" s="59"/>
      <c r="Q1449" s="59"/>
      <c r="R1449" s="59"/>
      <c r="S1449" s="59"/>
      <c r="T1449" s="59"/>
      <c r="U1449" s="59"/>
      <c r="V1449" s="59"/>
      <c r="W1449" s="59"/>
      <c r="X1449" s="59"/>
      <c r="Y1449" s="59"/>
      <c r="Z1449" s="59"/>
      <c r="AA1449" s="59"/>
      <c r="AB1449" s="59"/>
      <c r="AC1449" s="59"/>
      <c r="AD1449" s="59"/>
      <c r="AE1449" s="59"/>
      <c r="AF1449" s="59"/>
    </row>
    <row r="1450" spans="1:32" ht="15.75" customHeight="1">
      <c r="A1450" s="59"/>
      <c r="B1450" s="59"/>
      <c r="C1450" s="59"/>
      <c r="D1450" s="59"/>
      <c r="E1450" s="59"/>
      <c r="F1450" s="59"/>
      <c r="G1450" s="59"/>
      <c r="H1450" s="59"/>
      <c r="I1450" s="59"/>
      <c r="J1450" s="59"/>
      <c r="K1450" s="59"/>
      <c r="L1450" s="59"/>
      <c r="M1450" s="59"/>
      <c r="N1450" s="59"/>
      <c r="O1450" s="59"/>
      <c r="P1450" s="59"/>
      <c r="Q1450" s="59"/>
      <c r="R1450" s="59"/>
      <c r="S1450" s="59"/>
      <c r="T1450" s="59"/>
      <c r="U1450" s="59"/>
      <c r="V1450" s="59"/>
      <c r="W1450" s="59"/>
      <c r="X1450" s="59"/>
      <c r="Y1450" s="59"/>
      <c r="Z1450" s="59"/>
      <c r="AA1450" s="59"/>
      <c r="AB1450" s="59"/>
      <c r="AC1450" s="59"/>
      <c r="AD1450" s="59"/>
      <c r="AE1450" s="59"/>
      <c r="AF1450" s="59"/>
    </row>
    <row r="1451" spans="1:32" ht="15.75" customHeight="1">
      <c r="A1451" s="59"/>
      <c r="B1451" s="59"/>
      <c r="C1451" s="59"/>
      <c r="D1451" s="59"/>
      <c r="E1451" s="59"/>
      <c r="F1451" s="59"/>
      <c r="G1451" s="59"/>
      <c r="H1451" s="59"/>
      <c r="I1451" s="59"/>
      <c r="J1451" s="59"/>
      <c r="K1451" s="59"/>
      <c r="L1451" s="59"/>
      <c r="M1451" s="59"/>
      <c r="N1451" s="59"/>
      <c r="O1451" s="59"/>
      <c r="P1451" s="59"/>
      <c r="Q1451" s="59"/>
      <c r="R1451" s="59"/>
      <c r="S1451" s="59"/>
      <c r="T1451" s="59"/>
      <c r="U1451" s="59"/>
      <c r="V1451" s="59"/>
      <c r="W1451" s="59"/>
      <c r="X1451" s="59"/>
      <c r="Y1451" s="59"/>
      <c r="Z1451" s="59"/>
      <c r="AA1451" s="59"/>
      <c r="AB1451" s="59"/>
      <c r="AC1451" s="59"/>
      <c r="AD1451" s="59"/>
      <c r="AE1451" s="59"/>
      <c r="AF1451" s="59"/>
    </row>
    <row r="1452" spans="1:32" ht="15.75" customHeight="1">
      <c r="A1452" s="59"/>
      <c r="B1452" s="59"/>
      <c r="C1452" s="59"/>
      <c r="D1452" s="59"/>
      <c r="E1452" s="59"/>
      <c r="F1452" s="59"/>
      <c r="G1452" s="59"/>
      <c r="H1452" s="59"/>
      <c r="I1452" s="59"/>
      <c r="J1452" s="59"/>
      <c r="K1452" s="59"/>
      <c r="L1452" s="59"/>
      <c r="M1452" s="59"/>
      <c r="N1452" s="59"/>
      <c r="O1452" s="59"/>
      <c r="P1452" s="59"/>
      <c r="Q1452" s="59"/>
      <c r="R1452" s="59"/>
      <c r="S1452" s="59"/>
      <c r="T1452" s="59"/>
      <c r="U1452" s="59"/>
      <c r="V1452" s="59"/>
      <c r="W1452" s="59"/>
      <c r="X1452" s="59"/>
      <c r="Y1452" s="59"/>
      <c r="Z1452" s="59"/>
      <c r="AA1452" s="59"/>
      <c r="AB1452" s="59"/>
      <c r="AC1452" s="59"/>
      <c r="AD1452" s="59"/>
      <c r="AE1452" s="59"/>
      <c r="AF1452" s="59"/>
    </row>
    <row r="1453" spans="1:32" ht="15.75" customHeight="1">
      <c r="A1453" s="59"/>
      <c r="B1453" s="59"/>
      <c r="C1453" s="59"/>
      <c r="D1453" s="59"/>
      <c r="E1453" s="59"/>
      <c r="F1453" s="59"/>
      <c r="G1453" s="59"/>
      <c r="H1453" s="59"/>
      <c r="I1453" s="59"/>
      <c r="J1453" s="59"/>
      <c r="K1453" s="59"/>
      <c r="L1453" s="59"/>
      <c r="M1453" s="59"/>
      <c r="N1453" s="59"/>
      <c r="O1453" s="59"/>
      <c r="P1453" s="59"/>
      <c r="Q1453" s="59"/>
      <c r="R1453" s="59"/>
      <c r="S1453" s="59"/>
      <c r="T1453" s="59"/>
      <c r="U1453" s="59"/>
      <c r="V1453" s="59"/>
      <c r="W1453" s="59"/>
      <c r="X1453" s="59"/>
      <c r="Y1453" s="59"/>
      <c r="Z1453" s="59"/>
      <c r="AA1453" s="59"/>
      <c r="AB1453" s="59"/>
      <c r="AC1453" s="59"/>
      <c r="AD1453" s="59"/>
      <c r="AE1453" s="59"/>
      <c r="AF1453" s="59"/>
    </row>
    <row r="1454" spans="1:32" ht="15.75" customHeight="1">
      <c r="A1454" s="59"/>
      <c r="B1454" s="59"/>
      <c r="C1454" s="59"/>
      <c r="D1454" s="59"/>
      <c r="E1454" s="59"/>
      <c r="F1454" s="59"/>
      <c r="G1454" s="59"/>
      <c r="H1454" s="59"/>
      <c r="I1454" s="59"/>
      <c r="J1454" s="59"/>
      <c r="K1454" s="59"/>
      <c r="L1454" s="59"/>
      <c r="M1454" s="59"/>
      <c r="N1454" s="59"/>
      <c r="O1454" s="59"/>
      <c r="P1454" s="59"/>
      <c r="Q1454" s="59"/>
      <c r="R1454" s="59"/>
      <c r="S1454" s="59"/>
      <c r="T1454" s="59"/>
      <c r="U1454" s="59"/>
      <c r="V1454" s="59"/>
      <c r="W1454" s="59"/>
      <c r="X1454" s="59"/>
      <c r="Y1454" s="59"/>
      <c r="Z1454" s="59"/>
      <c r="AA1454" s="59"/>
      <c r="AB1454" s="59"/>
      <c r="AC1454" s="59"/>
      <c r="AD1454" s="59"/>
      <c r="AE1454" s="59"/>
      <c r="AF1454" s="59"/>
    </row>
    <row r="1455" spans="1:32" ht="15.75" customHeight="1">
      <c r="A1455" s="59"/>
      <c r="B1455" s="59"/>
      <c r="C1455" s="59"/>
      <c r="D1455" s="59"/>
      <c r="E1455" s="59"/>
      <c r="F1455" s="59"/>
      <c r="G1455" s="59"/>
      <c r="H1455" s="59"/>
      <c r="I1455" s="59"/>
      <c r="J1455" s="59"/>
      <c r="K1455" s="59"/>
      <c r="L1455" s="59"/>
      <c r="M1455" s="59"/>
      <c r="N1455" s="59"/>
      <c r="O1455" s="59"/>
      <c r="P1455" s="59"/>
      <c r="Q1455" s="59"/>
      <c r="R1455" s="59"/>
      <c r="S1455" s="59"/>
      <c r="T1455" s="59"/>
      <c r="U1455" s="59"/>
      <c r="V1455" s="59"/>
      <c r="W1455" s="59"/>
      <c r="X1455" s="59"/>
      <c r="Y1455" s="59"/>
      <c r="Z1455" s="59"/>
      <c r="AA1455" s="59"/>
      <c r="AB1455" s="59"/>
      <c r="AC1455" s="59"/>
      <c r="AD1455" s="59"/>
      <c r="AE1455" s="59"/>
      <c r="AF1455" s="59"/>
    </row>
    <row r="1456" spans="1:32" ht="15.75" customHeight="1">
      <c r="A1456" s="59"/>
      <c r="B1456" s="59"/>
      <c r="C1456" s="59"/>
      <c r="D1456" s="59"/>
      <c r="E1456" s="59"/>
      <c r="F1456" s="59"/>
      <c r="G1456" s="59"/>
      <c r="H1456" s="59"/>
      <c r="I1456" s="59"/>
      <c r="J1456" s="59"/>
      <c r="K1456" s="59"/>
      <c r="L1456" s="59"/>
      <c r="M1456" s="59"/>
      <c r="N1456" s="59"/>
      <c r="O1456" s="59"/>
      <c r="P1456" s="59"/>
      <c r="Q1456" s="59"/>
      <c r="R1456" s="59"/>
      <c r="S1456" s="59"/>
      <c r="T1456" s="59"/>
      <c r="U1456" s="59"/>
      <c r="V1456" s="59"/>
      <c r="W1456" s="59"/>
      <c r="X1456" s="59"/>
      <c r="Y1456" s="59"/>
      <c r="Z1456" s="59"/>
      <c r="AA1456" s="59"/>
      <c r="AB1456" s="59"/>
      <c r="AC1456" s="59"/>
      <c r="AD1456" s="59"/>
      <c r="AE1456" s="59"/>
      <c r="AF1456" s="59"/>
    </row>
    <row r="1457" spans="1:32" ht="15.75" customHeight="1">
      <c r="A1457" s="59"/>
      <c r="B1457" s="59"/>
      <c r="C1457" s="59"/>
      <c r="D1457" s="59"/>
      <c r="E1457" s="59"/>
      <c r="F1457" s="59"/>
      <c r="G1457" s="59"/>
      <c r="H1457" s="59"/>
      <c r="I1457" s="59"/>
      <c r="J1457" s="59"/>
      <c r="K1457" s="59"/>
      <c r="L1457" s="59"/>
      <c r="M1457" s="59"/>
      <c r="N1457" s="59"/>
      <c r="O1457" s="59"/>
      <c r="P1457" s="59"/>
      <c r="Q1457" s="59"/>
      <c r="R1457" s="59"/>
      <c r="S1457" s="59"/>
      <c r="T1457" s="59"/>
      <c r="U1457" s="59"/>
      <c r="V1457" s="59"/>
      <c r="W1457" s="59"/>
      <c r="X1457" s="59"/>
      <c r="Y1457" s="59"/>
      <c r="Z1457" s="59"/>
      <c r="AA1457" s="59"/>
      <c r="AB1457" s="59"/>
      <c r="AC1457" s="59"/>
      <c r="AD1457" s="59"/>
      <c r="AE1457" s="59"/>
      <c r="AF1457" s="59"/>
    </row>
    <row r="1458" spans="1:32" ht="15.75" customHeight="1">
      <c r="A1458" s="59"/>
      <c r="B1458" s="59"/>
      <c r="C1458" s="59"/>
      <c r="D1458" s="59"/>
      <c r="E1458" s="59"/>
      <c r="F1458" s="59"/>
      <c r="G1458" s="59"/>
      <c r="H1458" s="59"/>
      <c r="I1458" s="59"/>
      <c r="J1458" s="59"/>
      <c r="K1458" s="59"/>
      <c r="L1458" s="59"/>
      <c r="M1458" s="59"/>
      <c r="N1458" s="59"/>
      <c r="O1458" s="59"/>
      <c r="P1458" s="59"/>
      <c r="Q1458" s="59"/>
      <c r="R1458" s="59"/>
      <c r="S1458" s="59"/>
      <c r="T1458" s="59"/>
      <c r="U1458" s="59"/>
      <c r="V1458" s="59"/>
      <c r="W1458" s="59"/>
      <c r="X1458" s="59"/>
      <c r="Y1458" s="59"/>
      <c r="Z1458" s="59"/>
      <c r="AA1458" s="59"/>
      <c r="AB1458" s="59"/>
      <c r="AC1458" s="59"/>
      <c r="AD1458" s="59"/>
      <c r="AE1458" s="59"/>
      <c r="AF1458" s="59"/>
    </row>
    <row r="1459" spans="1:32" ht="15.75" customHeight="1">
      <c r="A1459" s="59"/>
      <c r="B1459" s="59"/>
      <c r="C1459" s="59"/>
      <c r="D1459" s="59"/>
      <c r="E1459" s="59"/>
      <c r="F1459" s="59"/>
      <c r="G1459" s="59"/>
      <c r="H1459" s="59"/>
      <c r="I1459" s="59"/>
      <c r="J1459" s="59"/>
      <c r="K1459" s="59"/>
      <c r="L1459" s="59"/>
      <c r="M1459" s="59"/>
      <c r="N1459" s="59"/>
      <c r="O1459" s="59"/>
      <c r="P1459" s="59"/>
      <c r="Q1459" s="59"/>
      <c r="R1459" s="59"/>
      <c r="S1459" s="59"/>
      <c r="T1459" s="59"/>
      <c r="U1459" s="59"/>
      <c r="V1459" s="59"/>
      <c r="W1459" s="59"/>
      <c r="X1459" s="59"/>
      <c r="Y1459" s="59"/>
      <c r="Z1459" s="59"/>
      <c r="AA1459" s="59"/>
      <c r="AB1459" s="59"/>
      <c r="AC1459" s="59"/>
      <c r="AD1459" s="59"/>
      <c r="AE1459" s="59"/>
      <c r="AF1459" s="59"/>
    </row>
    <row r="1460" spans="1:32" ht="15.75" customHeight="1">
      <c r="A1460" s="59"/>
      <c r="B1460" s="59"/>
      <c r="C1460" s="59"/>
      <c r="D1460" s="59"/>
      <c r="E1460" s="59"/>
      <c r="F1460" s="59"/>
      <c r="G1460" s="59"/>
      <c r="H1460" s="59"/>
      <c r="I1460" s="59"/>
      <c r="J1460" s="59"/>
      <c r="K1460" s="59"/>
      <c r="L1460" s="59"/>
      <c r="M1460" s="59"/>
      <c r="N1460" s="59"/>
      <c r="O1460" s="59"/>
      <c r="P1460" s="59"/>
      <c r="Q1460" s="59"/>
      <c r="R1460" s="59"/>
      <c r="S1460" s="59"/>
      <c r="T1460" s="59"/>
      <c r="U1460" s="59"/>
      <c r="V1460" s="59"/>
      <c r="W1460" s="59"/>
      <c r="X1460" s="59"/>
      <c r="Y1460" s="59"/>
      <c r="Z1460" s="59"/>
      <c r="AA1460" s="59"/>
      <c r="AB1460" s="59"/>
      <c r="AC1460" s="59"/>
      <c r="AD1460" s="59"/>
      <c r="AE1460" s="59"/>
      <c r="AF1460" s="59"/>
    </row>
    <row r="1461" spans="1:32" ht="15.75" customHeight="1">
      <c r="A1461" s="59"/>
      <c r="B1461" s="59"/>
      <c r="C1461" s="59"/>
      <c r="D1461" s="59"/>
      <c r="E1461" s="59"/>
      <c r="F1461" s="59"/>
      <c r="G1461" s="59"/>
      <c r="H1461" s="59"/>
      <c r="I1461" s="59"/>
      <c r="J1461" s="59"/>
      <c r="K1461" s="59"/>
      <c r="L1461" s="59"/>
      <c r="M1461" s="59"/>
      <c r="N1461" s="59"/>
      <c r="O1461" s="59"/>
      <c r="P1461" s="59"/>
      <c r="Q1461" s="59"/>
      <c r="R1461" s="59"/>
      <c r="S1461" s="59"/>
      <c r="T1461" s="59"/>
      <c r="U1461" s="59"/>
      <c r="V1461" s="59"/>
      <c r="W1461" s="59"/>
      <c r="X1461" s="59"/>
      <c r="Y1461" s="59"/>
      <c r="Z1461" s="59"/>
      <c r="AA1461" s="59"/>
      <c r="AB1461" s="59"/>
      <c r="AC1461" s="59"/>
      <c r="AD1461" s="59"/>
      <c r="AE1461" s="59"/>
      <c r="AF1461" s="59"/>
    </row>
    <row r="1462" spans="1:32" ht="15.75" customHeight="1">
      <c r="A1462" s="59"/>
      <c r="B1462" s="59"/>
      <c r="C1462" s="59"/>
      <c r="D1462" s="59"/>
      <c r="E1462" s="59"/>
      <c r="F1462" s="59"/>
      <c r="G1462" s="59"/>
      <c r="H1462" s="59"/>
      <c r="I1462" s="59"/>
      <c r="J1462" s="59"/>
      <c r="K1462" s="59"/>
      <c r="L1462" s="59"/>
      <c r="M1462" s="59"/>
      <c r="N1462" s="59"/>
      <c r="O1462" s="59"/>
      <c r="P1462" s="59"/>
      <c r="Q1462" s="59"/>
      <c r="R1462" s="59"/>
      <c r="S1462" s="59"/>
      <c r="T1462" s="59"/>
      <c r="U1462" s="59"/>
      <c r="V1462" s="59"/>
      <c r="W1462" s="59"/>
      <c r="X1462" s="59"/>
      <c r="Y1462" s="59"/>
      <c r="Z1462" s="59"/>
      <c r="AA1462" s="59"/>
      <c r="AB1462" s="59"/>
      <c r="AC1462" s="59"/>
      <c r="AD1462" s="59"/>
      <c r="AE1462" s="59"/>
      <c r="AF1462" s="59"/>
    </row>
    <row r="1463" spans="1:32" ht="15.75" customHeight="1">
      <c r="A1463" s="59"/>
      <c r="B1463" s="59"/>
      <c r="C1463" s="59"/>
      <c r="D1463" s="59"/>
      <c r="E1463" s="59"/>
      <c r="F1463" s="59"/>
      <c r="G1463" s="59"/>
      <c r="H1463" s="59"/>
      <c r="I1463" s="59"/>
      <c r="J1463" s="59"/>
      <c r="K1463" s="59"/>
      <c r="L1463" s="59"/>
      <c r="M1463" s="59"/>
      <c r="N1463" s="59"/>
      <c r="O1463" s="59"/>
      <c r="P1463" s="59"/>
      <c r="Q1463" s="59"/>
      <c r="R1463" s="59"/>
      <c r="S1463" s="59"/>
      <c r="T1463" s="59"/>
      <c r="U1463" s="59"/>
      <c r="V1463" s="59"/>
      <c r="W1463" s="59"/>
      <c r="X1463" s="59"/>
      <c r="Y1463" s="59"/>
      <c r="Z1463" s="59"/>
      <c r="AA1463" s="59"/>
      <c r="AB1463" s="59"/>
      <c r="AC1463" s="59"/>
      <c r="AD1463" s="59"/>
      <c r="AE1463" s="59"/>
      <c r="AF1463" s="59"/>
    </row>
    <row r="1464" spans="1:32" ht="15.75" customHeight="1">
      <c r="A1464" s="59"/>
      <c r="B1464" s="59"/>
      <c r="C1464" s="59"/>
      <c r="D1464" s="59"/>
      <c r="E1464" s="59"/>
      <c r="F1464" s="59"/>
      <c r="G1464" s="59"/>
      <c r="H1464" s="59"/>
      <c r="I1464" s="59"/>
      <c r="J1464" s="59"/>
      <c r="K1464" s="59"/>
      <c r="L1464" s="59"/>
      <c r="M1464" s="59"/>
      <c r="N1464" s="59"/>
      <c r="O1464" s="59"/>
      <c r="P1464" s="59"/>
      <c r="Q1464" s="59"/>
      <c r="R1464" s="59"/>
      <c r="S1464" s="59"/>
      <c r="T1464" s="59"/>
      <c r="U1464" s="59"/>
      <c r="V1464" s="59"/>
      <c r="W1464" s="59"/>
      <c r="X1464" s="59"/>
      <c r="Y1464" s="59"/>
      <c r="Z1464" s="59"/>
      <c r="AA1464" s="59"/>
      <c r="AB1464" s="59"/>
      <c r="AC1464" s="59"/>
      <c r="AD1464" s="59"/>
      <c r="AE1464" s="59"/>
      <c r="AF1464" s="59"/>
    </row>
    <row r="1465" spans="1:32" ht="15.75" customHeight="1">
      <c r="A1465" s="59"/>
      <c r="B1465" s="59"/>
      <c r="C1465" s="59"/>
      <c r="D1465" s="59"/>
      <c r="E1465" s="59"/>
      <c r="F1465" s="59"/>
      <c r="G1465" s="59"/>
      <c r="H1465" s="59"/>
      <c r="I1465" s="59"/>
      <c r="J1465" s="59"/>
      <c r="K1465" s="59"/>
      <c r="L1465" s="59"/>
      <c r="M1465" s="59"/>
      <c r="N1465" s="59"/>
      <c r="O1465" s="59"/>
      <c r="P1465" s="59"/>
      <c r="Q1465" s="59"/>
      <c r="R1465" s="59"/>
      <c r="S1465" s="59"/>
      <c r="T1465" s="59"/>
      <c r="U1465" s="59"/>
      <c r="V1465" s="59"/>
      <c r="W1465" s="59"/>
      <c r="X1465" s="59"/>
      <c r="Y1465" s="59"/>
      <c r="Z1465" s="59"/>
      <c r="AA1465" s="59"/>
      <c r="AB1465" s="59"/>
      <c r="AC1465" s="59"/>
      <c r="AD1465" s="59"/>
      <c r="AE1465" s="59"/>
      <c r="AF1465" s="59"/>
    </row>
    <row r="1466" spans="1:32" ht="15.75" customHeight="1">
      <c r="A1466" s="59"/>
      <c r="B1466" s="59"/>
      <c r="C1466" s="59"/>
      <c r="D1466" s="59"/>
      <c r="E1466" s="59"/>
      <c r="F1466" s="59"/>
      <c r="G1466" s="59"/>
      <c r="H1466" s="59"/>
      <c r="I1466" s="59"/>
      <c r="J1466" s="59"/>
      <c r="K1466" s="59"/>
      <c r="L1466" s="59"/>
      <c r="M1466" s="59"/>
      <c r="N1466" s="59"/>
      <c r="O1466" s="59"/>
      <c r="P1466" s="59"/>
      <c r="Q1466" s="59"/>
      <c r="R1466" s="59"/>
      <c r="S1466" s="59"/>
      <c r="T1466" s="59"/>
      <c r="U1466" s="59"/>
      <c r="V1466" s="59"/>
      <c r="W1466" s="59"/>
      <c r="X1466" s="59"/>
      <c r="Y1466" s="59"/>
      <c r="Z1466" s="59"/>
      <c r="AA1466" s="59"/>
      <c r="AB1466" s="59"/>
      <c r="AC1466" s="59"/>
      <c r="AD1466" s="59"/>
      <c r="AE1466" s="59"/>
      <c r="AF1466" s="59"/>
    </row>
    <row r="1467" spans="1:32" ht="15.75" customHeight="1">
      <c r="A1467" s="59"/>
      <c r="B1467" s="59"/>
      <c r="C1467" s="59"/>
      <c r="D1467" s="59"/>
      <c r="E1467" s="59"/>
      <c r="F1467" s="59"/>
      <c r="G1467" s="59"/>
      <c r="H1467" s="59"/>
      <c r="I1467" s="59"/>
      <c r="J1467" s="59"/>
      <c r="K1467" s="59"/>
      <c r="L1467" s="59"/>
      <c r="M1467" s="59"/>
      <c r="N1467" s="59"/>
      <c r="O1467" s="59"/>
      <c r="P1467" s="59"/>
      <c r="Q1467" s="59"/>
      <c r="R1467" s="59"/>
      <c r="S1467" s="59"/>
      <c r="T1467" s="59"/>
      <c r="U1467" s="59"/>
      <c r="V1467" s="59"/>
      <c r="W1467" s="59"/>
      <c r="X1467" s="59"/>
      <c r="Y1467" s="59"/>
      <c r="Z1467" s="59"/>
      <c r="AA1467" s="59"/>
      <c r="AB1467" s="59"/>
      <c r="AC1467" s="59"/>
      <c r="AD1467" s="59"/>
      <c r="AE1467" s="59"/>
      <c r="AF1467" s="59"/>
    </row>
    <row r="1468" spans="1:32" ht="15.75" customHeight="1">
      <c r="A1468" s="59"/>
      <c r="B1468" s="59"/>
      <c r="C1468" s="59"/>
      <c r="D1468" s="59"/>
      <c r="E1468" s="59"/>
      <c r="F1468" s="59"/>
      <c r="G1468" s="59"/>
      <c r="H1468" s="59"/>
      <c r="I1468" s="59"/>
      <c r="J1468" s="59"/>
      <c r="K1468" s="59"/>
      <c r="L1468" s="59"/>
      <c r="M1468" s="59"/>
      <c r="N1468" s="59"/>
      <c r="O1468" s="59"/>
      <c r="P1468" s="59"/>
      <c r="Q1468" s="59"/>
      <c r="R1468" s="59"/>
      <c r="S1468" s="59"/>
      <c r="T1468" s="59"/>
      <c r="U1468" s="59"/>
      <c r="V1468" s="59"/>
      <c r="W1468" s="59"/>
      <c r="X1468" s="59"/>
      <c r="Y1468" s="59"/>
      <c r="Z1468" s="59"/>
      <c r="AA1468" s="59"/>
      <c r="AB1468" s="59"/>
      <c r="AC1468" s="59"/>
      <c r="AD1468" s="59"/>
      <c r="AE1468" s="59"/>
      <c r="AF1468" s="59"/>
    </row>
    <row r="1469" spans="1:32" ht="15.75" customHeight="1">
      <c r="A1469" s="59"/>
      <c r="B1469" s="59"/>
      <c r="C1469" s="59"/>
      <c r="D1469" s="59"/>
      <c r="E1469" s="59"/>
      <c r="F1469" s="59"/>
      <c r="G1469" s="59"/>
      <c r="H1469" s="59"/>
      <c r="I1469" s="59"/>
      <c r="J1469" s="59"/>
      <c r="K1469" s="59"/>
      <c r="L1469" s="59"/>
      <c r="M1469" s="59"/>
      <c r="N1469" s="59"/>
      <c r="O1469" s="59"/>
      <c r="P1469" s="59"/>
      <c r="Q1469" s="59"/>
      <c r="R1469" s="59"/>
      <c r="S1469" s="59"/>
      <c r="T1469" s="59"/>
      <c r="U1469" s="59"/>
      <c r="V1469" s="59"/>
      <c r="W1469" s="59"/>
      <c r="X1469" s="59"/>
      <c r="Y1469" s="59"/>
      <c r="Z1469" s="59"/>
      <c r="AA1469" s="59"/>
      <c r="AB1469" s="59"/>
      <c r="AC1469" s="59"/>
      <c r="AD1469" s="59"/>
      <c r="AE1469" s="59"/>
      <c r="AF1469" s="59"/>
    </row>
    <row r="1470" spans="1:32" ht="15.75" customHeight="1">
      <c r="A1470" s="59"/>
      <c r="B1470" s="59"/>
      <c r="C1470" s="59"/>
      <c r="D1470" s="59"/>
      <c r="E1470" s="59"/>
      <c r="F1470" s="59"/>
      <c r="G1470" s="59"/>
      <c r="H1470" s="59"/>
      <c r="I1470" s="59"/>
      <c r="J1470" s="59"/>
      <c r="K1470" s="59"/>
      <c r="L1470" s="59"/>
      <c r="M1470" s="59"/>
      <c r="N1470" s="59"/>
      <c r="O1470" s="59"/>
      <c r="P1470" s="59"/>
      <c r="Q1470" s="59"/>
      <c r="R1470" s="59"/>
      <c r="S1470" s="59"/>
      <c r="T1470" s="59"/>
      <c r="U1470" s="59"/>
      <c r="V1470" s="59"/>
      <c r="W1470" s="59"/>
      <c r="X1470" s="59"/>
      <c r="Y1470" s="59"/>
      <c r="Z1470" s="59"/>
      <c r="AA1470" s="59"/>
      <c r="AB1470" s="59"/>
      <c r="AC1470" s="59"/>
      <c r="AD1470" s="59"/>
      <c r="AE1470" s="59"/>
      <c r="AF1470" s="59"/>
    </row>
    <row r="1471" spans="1:32" ht="15.75" customHeight="1">
      <c r="A1471" s="59"/>
      <c r="B1471" s="59"/>
      <c r="C1471" s="59"/>
      <c r="D1471" s="59"/>
      <c r="E1471" s="59"/>
      <c r="F1471" s="59"/>
      <c r="G1471" s="59"/>
      <c r="H1471" s="59"/>
      <c r="I1471" s="59"/>
      <c r="J1471" s="59"/>
      <c r="K1471" s="59"/>
      <c r="L1471" s="59"/>
      <c r="M1471" s="59"/>
      <c r="N1471" s="59"/>
      <c r="O1471" s="59"/>
      <c r="P1471" s="59"/>
      <c r="Q1471" s="59"/>
      <c r="R1471" s="59"/>
      <c r="S1471" s="59"/>
      <c r="T1471" s="59"/>
      <c r="U1471" s="59"/>
      <c r="V1471" s="59"/>
      <c r="W1471" s="59"/>
      <c r="X1471" s="59"/>
      <c r="Y1471" s="59"/>
      <c r="Z1471" s="59"/>
      <c r="AA1471" s="59"/>
      <c r="AB1471" s="59"/>
      <c r="AC1471" s="59"/>
      <c r="AD1471" s="59"/>
      <c r="AE1471" s="59"/>
      <c r="AF1471" s="59"/>
    </row>
    <row r="1472" spans="1:32" ht="15.75" customHeight="1">
      <c r="A1472" s="59"/>
      <c r="B1472" s="59"/>
      <c r="C1472" s="59"/>
      <c r="D1472" s="59"/>
      <c r="E1472" s="59"/>
      <c r="F1472" s="59"/>
      <c r="G1472" s="59"/>
      <c r="H1472" s="59"/>
      <c r="I1472" s="59"/>
      <c r="J1472" s="59"/>
      <c r="K1472" s="59"/>
      <c r="L1472" s="59"/>
      <c r="M1472" s="59"/>
      <c r="N1472" s="59"/>
      <c r="O1472" s="59"/>
      <c r="P1472" s="59"/>
      <c r="Q1472" s="59"/>
      <c r="R1472" s="59"/>
      <c r="S1472" s="59"/>
      <c r="T1472" s="59"/>
      <c r="U1472" s="59"/>
      <c r="V1472" s="59"/>
      <c r="W1472" s="59"/>
      <c r="X1472" s="59"/>
      <c r="Y1472" s="59"/>
      <c r="Z1472" s="59"/>
      <c r="AA1472" s="59"/>
      <c r="AB1472" s="59"/>
      <c r="AC1472" s="59"/>
      <c r="AD1472" s="59"/>
      <c r="AE1472" s="59"/>
      <c r="AF1472" s="59"/>
    </row>
    <row r="1473" spans="1:32" ht="15.75" customHeight="1">
      <c r="A1473" s="59"/>
      <c r="B1473" s="59"/>
      <c r="C1473" s="59"/>
      <c r="D1473" s="59"/>
      <c r="E1473" s="59"/>
      <c r="F1473" s="59"/>
      <c r="G1473" s="59"/>
      <c r="H1473" s="59"/>
      <c r="I1473" s="59"/>
      <c r="J1473" s="59"/>
      <c r="K1473" s="59"/>
      <c r="L1473" s="59"/>
      <c r="M1473" s="59"/>
      <c r="N1473" s="59"/>
      <c r="O1473" s="59"/>
      <c r="P1473" s="59"/>
      <c r="Q1473" s="59"/>
      <c r="R1473" s="59"/>
      <c r="S1473" s="59"/>
      <c r="T1473" s="59"/>
      <c r="U1473" s="59"/>
      <c r="V1473" s="59"/>
      <c r="W1473" s="59"/>
      <c r="X1473" s="59"/>
      <c r="Y1473" s="59"/>
      <c r="Z1473" s="59"/>
      <c r="AA1473" s="59"/>
      <c r="AB1473" s="59"/>
      <c r="AC1473" s="59"/>
      <c r="AD1473" s="59"/>
      <c r="AE1473" s="59"/>
      <c r="AF1473" s="59"/>
    </row>
    <row r="1474" spans="1:32" ht="15.75" customHeight="1">
      <c r="A1474" s="59"/>
      <c r="B1474" s="59"/>
      <c r="C1474" s="59"/>
      <c r="D1474" s="59"/>
      <c r="E1474" s="59"/>
      <c r="F1474" s="59"/>
      <c r="G1474" s="59"/>
      <c r="H1474" s="59"/>
      <c r="I1474" s="59"/>
      <c r="J1474" s="59"/>
      <c r="K1474" s="59"/>
      <c r="L1474" s="59"/>
      <c r="M1474" s="59"/>
      <c r="N1474" s="59"/>
      <c r="O1474" s="59"/>
      <c r="P1474" s="59"/>
      <c r="Q1474" s="59"/>
      <c r="R1474" s="59"/>
      <c r="S1474" s="59"/>
      <c r="T1474" s="59"/>
      <c r="U1474" s="59"/>
      <c r="V1474" s="59"/>
      <c r="W1474" s="59"/>
      <c r="X1474" s="59"/>
      <c r="Y1474" s="59"/>
      <c r="Z1474" s="59"/>
      <c r="AA1474" s="59"/>
      <c r="AB1474" s="59"/>
      <c r="AC1474" s="59"/>
      <c r="AD1474" s="59"/>
      <c r="AE1474" s="59"/>
      <c r="AF1474" s="59"/>
    </row>
    <row r="1475" spans="1:32" ht="15.75" customHeight="1">
      <c r="A1475" s="59"/>
      <c r="B1475" s="59"/>
      <c r="C1475" s="59"/>
      <c r="D1475" s="59"/>
      <c r="E1475" s="59"/>
      <c r="F1475" s="59"/>
      <c r="G1475" s="59"/>
      <c r="H1475" s="59"/>
      <c r="I1475" s="59"/>
      <c r="J1475" s="59"/>
      <c r="K1475" s="59"/>
      <c r="L1475" s="59"/>
      <c r="M1475" s="59"/>
      <c r="N1475" s="59"/>
      <c r="O1475" s="59"/>
      <c r="P1475" s="59"/>
      <c r="Q1475" s="59"/>
      <c r="R1475" s="59"/>
      <c r="S1475" s="59"/>
      <c r="T1475" s="59"/>
      <c r="U1475" s="59"/>
      <c r="V1475" s="59"/>
      <c r="W1475" s="59"/>
      <c r="X1475" s="59"/>
      <c r="Y1475" s="59"/>
      <c r="Z1475" s="59"/>
      <c r="AA1475" s="59"/>
      <c r="AB1475" s="59"/>
      <c r="AC1475" s="59"/>
      <c r="AD1475" s="59"/>
      <c r="AE1475" s="59"/>
      <c r="AF1475" s="59"/>
    </row>
    <row r="1476" spans="1:32" ht="15.75" customHeight="1">
      <c r="A1476" s="59"/>
      <c r="B1476" s="59"/>
      <c r="C1476" s="59"/>
      <c r="D1476" s="59"/>
      <c r="E1476" s="59"/>
      <c r="F1476" s="59"/>
      <c r="G1476" s="59"/>
      <c r="H1476" s="59"/>
      <c r="I1476" s="59"/>
      <c r="J1476" s="59"/>
      <c r="K1476" s="59"/>
      <c r="L1476" s="59"/>
      <c r="M1476" s="59"/>
      <c r="N1476" s="59"/>
      <c r="O1476" s="59"/>
      <c r="P1476" s="59"/>
      <c r="Q1476" s="59"/>
      <c r="R1476" s="59"/>
      <c r="S1476" s="59"/>
      <c r="T1476" s="59"/>
      <c r="U1476" s="59"/>
      <c r="V1476" s="59"/>
      <c r="W1476" s="59"/>
      <c r="X1476" s="59"/>
      <c r="Y1476" s="59"/>
      <c r="Z1476" s="59"/>
      <c r="AA1476" s="59"/>
      <c r="AB1476" s="59"/>
      <c r="AC1476" s="59"/>
      <c r="AD1476" s="59"/>
      <c r="AE1476" s="59"/>
      <c r="AF1476" s="59"/>
    </row>
    <row r="1477" spans="1:32" ht="15.75" customHeight="1">
      <c r="A1477" s="59"/>
      <c r="B1477" s="59"/>
      <c r="C1477" s="59"/>
      <c r="D1477" s="59"/>
      <c r="E1477" s="59"/>
      <c r="F1477" s="59"/>
      <c r="G1477" s="59"/>
      <c r="H1477" s="59"/>
      <c r="I1477" s="59"/>
      <c r="J1477" s="59"/>
      <c r="K1477" s="59"/>
      <c r="L1477" s="59"/>
      <c r="M1477" s="59"/>
      <c r="N1477" s="59"/>
      <c r="O1477" s="59"/>
      <c r="P1477" s="59"/>
      <c r="Q1477" s="59"/>
      <c r="R1477" s="59"/>
      <c r="S1477" s="59"/>
      <c r="T1477" s="59"/>
      <c r="U1477" s="59"/>
      <c r="V1477" s="59"/>
      <c r="W1477" s="59"/>
      <c r="X1477" s="59"/>
      <c r="Y1477" s="59"/>
      <c r="Z1477" s="59"/>
      <c r="AA1477" s="59"/>
      <c r="AB1477" s="59"/>
      <c r="AC1477" s="59"/>
      <c r="AD1477" s="59"/>
      <c r="AE1477" s="59"/>
      <c r="AF1477" s="59"/>
    </row>
    <row r="1478" spans="1:32" ht="15.75" customHeight="1">
      <c r="A1478" s="59"/>
      <c r="B1478" s="59"/>
      <c r="C1478" s="59"/>
      <c r="D1478" s="59"/>
      <c r="E1478" s="59"/>
      <c r="F1478" s="59"/>
      <c r="G1478" s="59"/>
      <c r="H1478" s="59"/>
      <c r="I1478" s="59"/>
      <c r="J1478" s="59"/>
      <c r="K1478" s="59"/>
      <c r="L1478" s="59"/>
      <c r="M1478" s="59"/>
      <c r="N1478" s="59"/>
      <c r="O1478" s="59"/>
      <c r="P1478" s="59"/>
      <c r="Q1478" s="59"/>
      <c r="R1478" s="59"/>
      <c r="S1478" s="59"/>
      <c r="T1478" s="59"/>
      <c r="U1478" s="59"/>
      <c r="V1478" s="59"/>
      <c r="W1478" s="59"/>
      <c r="X1478" s="59"/>
      <c r="Y1478" s="59"/>
      <c r="Z1478" s="59"/>
      <c r="AA1478" s="59"/>
      <c r="AB1478" s="59"/>
      <c r="AC1478" s="59"/>
      <c r="AD1478" s="59"/>
      <c r="AE1478" s="59"/>
      <c r="AF1478" s="59"/>
    </row>
    <row r="1479" spans="1:32" ht="15.75" customHeight="1">
      <c r="A1479" s="59"/>
      <c r="B1479" s="59"/>
      <c r="C1479" s="59"/>
      <c r="D1479" s="59"/>
      <c r="E1479" s="59"/>
      <c r="F1479" s="59"/>
      <c r="G1479" s="59"/>
      <c r="H1479" s="59"/>
      <c r="I1479" s="59"/>
      <c r="J1479" s="59"/>
      <c r="K1479" s="59"/>
      <c r="L1479" s="59"/>
      <c r="M1479" s="59"/>
      <c r="N1479" s="59"/>
      <c r="O1479" s="59"/>
      <c r="P1479" s="59"/>
      <c r="Q1479" s="59"/>
      <c r="R1479" s="59"/>
      <c r="S1479" s="59"/>
      <c r="T1479" s="59"/>
      <c r="U1479" s="59"/>
      <c r="V1479" s="59"/>
      <c r="W1479" s="59"/>
      <c r="X1479" s="59"/>
      <c r="Y1479" s="59"/>
      <c r="Z1479" s="59"/>
      <c r="AA1479" s="59"/>
      <c r="AB1479" s="59"/>
      <c r="AC1479" s="59"/>
      <c r="AD1479" s="59"/>
      <c r="AE1479" s="59"/>
      <c r="AF1479" s="59"/>
    </row>
    <row r="1480" spans="1:32" ht="15.75" customHeight="1">
      <c r="A1480" s="59"/>
      <c r="B1480" s="59"/>
      <c r="C1480" s="59"/>
      <c r="D1480" s="59"/>
      <c r="E1480" s="59"/>
      <c r="F1480" s="59"/>
      <c r="G1480" s="59"/>
      <c r="H1480" s="59"/>
      <c r="I1480" s="59"/>
      <c r="J1480" s="59"/>
      <c r="K1480" s="59"/>
      <c r="L1480" s="59"/>
      <c r="M1480" s="59"/>
      <c r="N1480" s="59"/>
      <c r="O1480" s="59"/>
      <c r="P1480" s="59"/>
      <c r="Q1480" s="59"/>
      <c r="R1480" s="59"/>
      <c r="S1480" s="59"/>
      <c r="T1480" s="59"/>
      <c r="U1480" s="59"/>
      <c r="V1480" s="59"/>
      <c r="W1480" s="59"/>
      <c r="X1480" s="59"/>
      <c r="Y1480" s="59"/>
      <c r="Z1480" s="59"/>
      <c r="AA1480" s="59"/>
      <c r="AB1480" s="59"/>
      <c r="AC1480" s="59"/>
      <c r="AD1480" s="59"/>
      <c r="AE1480" s="59"/>
      <c r="AF1480" s="59"/>
    </row>
    <row r="1481" spans="1:32" ht="15.75" customHeight="1">
      <c r="A1481" s="59"/>
      <c r="B1481" s="59"/>
      <c r="C1481" s="59"/>
      <c r="D1481" s="59"/>
      <c r="E1481" s="59"/>
      <c r="F1481" s="59"/>
      <c r="G1481" s="59"/>
      <c r="H1481" s="59"/>
      <c r="I1481" s="59"/>
      <c r="J1481" s="59"/>
      <c r="K1481" s="59"/>
      <c r="L1481" s="59"/>
      <c r="M1481" s="59"/>
      <c r="N1481" s="59"/>
      <c r="O1481" s="59"/>
      <c r="P1481" s="59"/>
      <c r="Q1481" s="59"/>
      <c r="R1481" s="59"/>
      <c r="S1481" s="59"/>
      <c r="T1481" s="59"/>
      <c r="U1481" s="59"/>
      <c r="V1481" s="59"/>
      <c r="W1481" s="59"/>
      <c r="X1481" s="59"/>
      <c r="Y1481" s="59"/>
      <c r="Z1481" s="59"/>
      <c r="AA1481" s="59"/>
      <c r="AB1481" s="59"/>
      <c r="AC1481" s="59"/>
      <c r="AD1481" s="59"/>
      <c r="AE1481" s="59"/>
      <c r="AF1481" s="59"/>
    </row>
    <row r="1482" spans="1:32" ht="15.75" customHeight="1">
      <c r="A1482" s="59"/>
      <c r="B1482" s="59"/>
      <c r="C1482" s="59"/>
      <c r="D1482" s="59"/>
      <c r="E1482" s="59"/>
      <c r="F1482" s="59"/>
      <c r="G1482" s="59"/>
      <c r="H1482" s="59"/>
      <c r="I1482" s="59"/>
      <c r="J1482" s="59"/>
      <c r="K1482" s="59"/>
      <c r="L1482" s="59"/>
      <c r="M1482" s="59"/>
      <c r="N1482" s="59"/>
      <c r="O1482" s="59"/>
      <c r="P1482" s="59"/>
      <c r="Q1482" s="59"/>
      <c r="R1482" s="59"/>
      <c r="S1482" s="59"/>
      <c r="T1482" s="59"/>
      <c r="U1482" s="59"/>
      <c r="V1482" s="59"/>
      <c r="W1482" s="59"/>
      <c r="X1482" s="59"/>
      <c r="Y1482" s="59"/>
      <c r="Z1482" s="59"/>
      <c r="AA1482" s="59"/>
      <c r="AB1482" s="59"/>
      <c r="AC1482" s="59"/>
      <c r="AD1482" s="59"/>
      <c r="AE1482" s="59"/>
      <c r="AF1482" s="59"/>
    </row>
    <row r="1483" spans="1:32" ht="15.75" customHeight="1">
      <c r="A1483" s="59"/>
      <c r="B1483" s="59"/>
      <c r="C1483" s="59"/>
      <c r="D1483" s="59"/>
      <c r="E1483" s="59"/>
      <c r="F1483" s="59"/>
      <c r="G1483" s="59"/>
      <c r="H1483" s="59"/>
      <c r="I1483" s="59"/>
      <c r="J1483" s="59"/>
      <c r="K1483" s="59"/>
      <c r="L1483" s="59"/>
      <c r="M1483" s="59"/>
      <c r="N1483" s="59"/>
      <c r="O1483" s="59"/>
      <c r="P1483" s="59"/>
      <c r="Q1483" s="59"/>
      <c r="R1483" s="59"/>
      <c r="S1483" s="59"/>
      <c r="T1483" s="59"/>
      <c r="U1483" s="59"/>
      <c r="V1483" s="59"/>
      <c r="W1483" s="59"/>
      <c r="X1483" s="59"/>
      <c r="Y1483" s="59"/>
      <c r="Z1483" s="59"/>
      <c r="AA1483" s="59"/>
      <c r="AB1483" s="59"/>
      <c r="AC1483" s="59"/>
      <c r="AD1483" s="59"/>
      <c r="AE1483" s="59"/>
      <c r="AF1483" s="59"/>
    </row>
    <row r="1484" spans="1:32" ht="15.75" customHeight="1">
      <c r="A1484" s="59"/>
      <c r="B1484" s="59"/>
      <c r="C1484" s="59"/>
      <c r="D1484" s="59"/>
      <c r="E1484" s="59"/>
      <c r="F1484" s="59"/>
      <c r="G1484" s="59"/>
      <c r="H1484" s="59"/>
      <c r="I1484" s="59"/>
      <c r="J1484" s="59"/>
      <c r="K1484" s="59"/>
      <c r="L1484" s="59"/>
      <c r="M1484" s="59"/>
      <c r="N1484" s="59"/>
      <c r="O1484" s="59"/>
      <c r="P1484" s="59"/>
      <c r="Q1484" s="59"/>
      <c r="R1484" s="59"/>
      <c r="S1484" s="59"/>
      <c r="T1484" s="59"/>
      <c r="U1484" s="59"/>
      <c r="V1484" s="59"/>
      <c r="W1484" s="59"/>
      <c r="X1484" s="59"/>
      <c r="Y1484" s="59"/>
      <c r="Z1484" s="59"/>
      <c r="AA1484" s="59"/>
      <c r="AB1484" s="59"/>
      <c r="AC1484" s="59"/>
      <c r="AD1484" s="59"/>
      <c r="AE1484" s="59"/>
      <c r="AF1484" s="59"/>
    </row>
    <row r="1485" spans="1:32" ht="15.75" customHeight="1">
      <c r="A1485" s="59"/>
      <c r="B1485" s="59"/>
      <c r="C1485" s="59"/>
      <c r="D1485" s="59"/>
      <c r="E1485" s="59"/>
      <c r="F1485" s="59"/>
      <c r="G1485" s="59"/>
      <c r="H1485" s="59"/>
      <c r="I1485" s="59"/>
      <c r="J1485" s="59"/>
      <c r="K1485" s="59"/>
      <c r="L1485" s="59"/>
      <c r="M1485" s="59"/>
      <c r="N1485" s="59"/>
      <c r="O1485" s="59"/>
      <c r="P1485" s="59"/>
      <c r="Q1485" s="59"/>
      <c r="R1485" s="59"/>
      <c r="S1485" s="59"/>
      <c r="T1485" s="59"/>
      <c r="U1485" s="59"/>
      <c r="V1485" s="59"/>
      <c r="W1485" s="59"/>
      <c r="X1485" s="59"/>
      <c r="Y1485" s="59"/>
      <c r="Z1485" s="59"/>
      <c r="AA1485" s="59"/>
      <c r="AB1485" s="59"/>
      <c r="AC1485" s="59"/>
      <c r="AD1485" s="59"/>
      <c r="AE1485" s="59"/>
      <c r="AF1485" s="59"/>
    </row>
    <row r="1486" spans="1:32" ht="15.75" customHeight="1">
      <c r="A1486" s="59"/>
      <c r="B1486" s="59"/>
      <c r="C1486" s="59"/>
      <c r="D1486" s="59"/>
      <c r="E1486" s="59"/>
      <c r="F1486" s="59"/>
      <c r="G1486" s="59"/>
      <c r="H1486" s="59"/>
      <c r="I1486" s="59"/>
      <c r="J1486" s="59"/>
      <c r="K1486" s="59"/>
      <c r="L1486" s="59"/>
      <c r="M1486" s="59"/>
      <c r="N1486" s="59"/>
      <c r="O1486" s="59"/>
      <c r="P1486" s="59"/>
      <c r="Q1486" s="59"/>
      <c r="R1486" s="59"/>
      <c r="S1486" s="59"/>
      <c r="T1486" s="59"/>
      <c r="U1486" s="59"/>
      <c r="V1486" s="59"/>
      <c r="W1486" s="59"/>
      <c r="X1486" s="59"/>
      <c r="Y1486" s="59"/>
      <c r="Z1486" s="59"/>
      <c r="AA1486" s="59"/>
      <c r="AB1486" s="59"/>
      <c r="AC1486" s="59"/>
      <c r="AD1486" s="59"/>
      <c r="AE1486" s="59"/>
      <c r="AF1486" s="59"/>
    </row>
    <row r="1487" spans="1:32" ht="15.75" customHeight="1">
      <c r="A1487" s="59"/>
      <c r="B1487" s="59"/>
      <c r="C1487" s="59"/>
      <c r="D1487" s="59"/>
      <c r="E1487" s="59"/>
      <c r="F1487" s="59"/>
      <c r="G1487" s="59"/>
      <c r="H1487" s="59"/>
      <c r="I1487" s="59"/>
      <c r="J1487" s="59"/>
      <c r="K1487" s="59"/>
      <c r="L1487" s="59"/>
      <c r="M1487" s="59"/>
      <c r="N1487" s="59"/>
      <c r="O1487" s="59"/>
      <c r="P1487" s="59"/>
      <c r="Q1487" s="59"/>
      <c r="R1487" s="59"/>
      <c r="S1487" s="59"/>
      <c r="T1487" s="59"/>
      <c r="U1487" s="59"/>
      <c r="V1487" s="59"/>
      <c r="W1487" s="59"/>
      <c r="X1487" s="59"/>
      <c r="Y1487" s="59"/>
      <c r="Z1487" s="59"/>
      <c r="AA1487" s="59"/>
      <c r="AB1487" s="59"/>
      <c r="AC1487" s="59"/>
      <c r="AD1487" s="59"/>
      <c r="AE1487" s="59"/>
      <c r="AF1487" s="59"/>
    </row>
    <row r="1488" spans="1:32" ht="15.75" customHeight="1">
      <c r="A1488" s="59"/>
      <c r="B1488" s="59"/>
      <c r="C1488" s="59"/>
      <c r="D1488" s="59"/>
      <c r="E1488" s="59"/>
      <c r="F1488" s="59"/>
      <c r="G1488" s="59"/>
      <c r="H1488" s="59"/>
      <c r="I1488" s="59"/>
      <c r="J1488" s="59"/>
      <c r="K1488" s="59"/>
      <c r="L1488" s="59"/>
      <c r="M1488" s="59"/>
      <c r="N1488" s="59"/>
      <c r="O1488" s="59"/>
      <c r="P1488" s="59"/>
      <c r="Q1488" s="59"/>
      <c r="R1488" s="59"/>
      <c r="S1488" s="59"/>
      <c r="T1488" s="59"/>
      <c r="U1488" s="59"/>
      <c r="V1488" s="59"/>
      <c r="W1488" s="59"/>
      <c r="X1488" s="59"/>
      <c r="Y1488" s="59"/>
      <c r="Z1488" s="59"/>
      <c r="AA1488" s="59"/>
      <c r="AB1488" s="59"/>
      <c r="AC1488" s="59"/>
      <c r="AD1488" s="59"/>
      <c r="AE1488" s="59"/>
      <c r="AF1488" s="59"/>
    </row>
    <row r="1489" spans="1:32" ht="15.75" customHeight="1">
      <c r="A1489" s="59"/>
      <c r="B1489" s="59"/>
      <c r="C1489" s="59"/>
      <c r="D1489" s="59"/>
      <c r="E1489" s="59"/>
      <c r="F1489" s="59"/>
      <c r="G1489" s="59"/>
      <c r="H1489" s="59"/>
      <c r="I1489" s="59"/>
      <c r="J1489" s="59"/>
      <c r="K1489" s="59"/>
      <c r="L1489" s="59"/>
      <c r="M1489" s="59"/>
      <c r="N1489" s="59"/>
      <c r="O1489" s="59"/>
      <c r="P1489" s="59"/>
      <c r="Q1489" s="59"/>
      <c r="R1489" s="59"/>
      <c r="S1489" s="59"/>
      <c r="T1489" s="59"/>
      <c r="U1489" s="59"/>
      <c r="V1489" s="59"/>
      <c r="W1489" s="59"/>
      <c r="X1489" s="59"/>
      <c r="Y1489" s="59"/>
      <c r="Z1489" s="59"/>
      <c r="AA1489" s="59"/>
      <c r="AB1489" s="59"/>
      <c r="AC1489" s="59"/>
      <c r="AD1489" s="59"/>
      <c r="AE1489" s="59"/>
      <c r="AF1489" s="59"/>
    </row>
    <row r="1490" spans="1:32" ht="15.75" customHeight="1">
      <c r="A1490" s="59"/>
      <c r="B1490" s="59"/>
      <c r="C1490" s="59"/>
      <c r="D1490" s="59"/>
      <c r="E1490" s="59"/>
      <c r="F1490" s="59"/>
      <c r="G1490" s="59"/>
      <c r="H1490" s="59"/>
      <c r="I1490" s="59"/>
      <c r="J1490" s="59"/>
      <c r="K1490" s="59"/>
      <c r="L1490" s="59"/>
      <c r="M1490" s="59"/>
      <c r="N1490" s="59"/>
      <c r="O1490" s="59"/>
      <c r="P1490" s="59"/>
      <c r="Q1490" s="59"/>
      <c r="R1490" s="59"/>
      <c r="S1490" s="59"/>
      <c r="T1490" s="59"/>
      <c r="U1490" s="59"/>
      <c r="V1490" s="59"/>
      <c r="W1490" s="59"/>
      <c r="X1490" s="59"/>
      <c r="Y1490" s="59"/>
      <c r="Z1490" s="59"/>
      <c r="AA1490" s="59"/>
      <c r="AB1490" s="59"/>
      <c r="AC1490" s="59"/>
      <c r="AD1490" s="59"/>
      <c r="AE1490" s="59"/>
      <c r="AF1490" s="59"/>
    </row>
    <row r="1491" spans="1:32" ht="15.75" customHeight="1">
      <c r="A1491" s="59"/>
      <c r="B1491" s="59"/>
      <c r="C1491" s="59"/>
      <c r="D1491" s="59"/>
      <c r="E1491" s="59"/>
      <c r="F1491" s="59"/>
      <c r="G1491" s="59"/>
      <c r="H1491" s="59"/>
      <c r="I1491" s="59"/>
      <c r="J1491" s="59"/>
      <c r="K1491" s="59"/>
      <c r="L1491" s="59"/>
      <c r="M1491" s="59"/>
      <c r="N1491" s="59"/>
      <c r="O1491" s="59"/>
      <c r="P1491" s="59"/>
      <c r="Q1491" s="59"/>
      <c r="R1491" s="59"/>
      <c r="S1491" s="59"/>
      <c r="T1491" s="59"/>
      <c r="U1491" s="59"/>
      <c r="V1491" s="59"/>
      <c r="W1491" s="59"/>
      <c r="X1491" s="59"/>
      <c r="Y1491" s="59"/>
      <c r="Z1491" s="59"/>
      <c r="AA1491" s="59"/>
      <c r="AB1491" s="59"/>
      <c r="AC1491" s="59"/>
      <c r="AD1491" s="59"/>
      <c r="AE1491" s="59"/>
      <c r="AF1491" s="59"/>
    </row>
    <row r="1492" spans="1:32" ht="15.75" customHeight="1">
      <c r="A1492" s="59"/>
      <c r="B1492" s="59"/>
      <c r="C1492" s="59"/>
      <c r="D1492" s="59"/>
      <c r="E1492" s="59"/>
      <c r="F1492" s="59"/>
      <c r="G1492" s="59"/>
      <c r="H1492" s="59"/>
      <c r="I1492" s="59"/>
      <c r="J1492" s="59"/>
      <c r="K1492" s="59"/>
      <c r="L1492" s="59"/>
      <c r="M1492" s="59"/>
      <c r="N1492" s="59"/>
      <c r="O1492" s="59"/>
      <c r="P1492" s="59"/>
      <c r="Q1492" s="59"/>
      <c r="R1492" s="59"/>
      <c r="S1492" s="59"/>
      <c r="T1492" s="59"/>
      <c r="U1492" s="59"/>
      <c r="V1492" s="59"/>
      <c r="W1492" s="59"/>
      <c r="X1492" s="59"/>
      <c r="Y1492" s="59"/>
      <c r="Z1492" s="59"/>
      <c r="AA1492" s="59"/>
      <c r="AB1492" s="59"/>
      <c r="AC1492" s="59"/>
      <c r="AD1492" s="59"/>
      <c r="AE1492" s="59"/>
      <c r="AF1492" s="59"/>
    </row>
    <row r="1493" spans="1:32" ht="15.75" customHeight="1">
      <c r="A1493" s="59"/>
      <c r="B1493" s="59"/>
      <c r="C1493" s="59"/>
      <c r="D1493" s="59"/>
      <c r="E1493" s="59"/>
      <c r="F1493" s="59"/>
      <c r="G1493" s="59"/>
      <c r="H1493" s="59"/>
      <c r="I1493" s="59"/>
      <c r="J1493" s="59"/>
      <c r="K1493" s="59"/>
      <c r="L1493" s="59"/>
      <c r="M1493" s="59"/>
      <c r="N1493" s="59"/>
      <c r="O1493" s="59"/>
      <c r="P1493" s="59"/>
      <c r="Q1493" s="59"/>
      <c r="R1493" s="59"/>
      <c r="S1493" s="59"/>
      <c r="T1493" s="59"/>
      <c r="U1493" s="59"/>
      <c r="V1493" s="59"/>
      <c r="W1493" s="59"/>
      <c r="X1493" s="59"/>
      <c r="Y1493" s="59"/>
      <c r="Z1493" s="59"/>
      <c r="AA1493" s="59"/>
      <c r="AB1493" s="59"/>
      <c r="AC1493" s="59"/>
      <c r="AD1493" s="59"/>
      <c r="AE1493" s="59"/>
      <c r="AF1493" s="59"/>
    </row>
    <row r="1494" spans="1:32" ht="15.75" customHeight="1">
      <c r="A1494" s="59"/>
      <c r="B1494" s="59"/>
      <c r="C1494" s="59"/>
      <c r="D1494" s="59"/>
      <c r="E1494" s="59"/>
      <c r="F1494" s="59"/>
      <c r="G1494" s="59"/>
      <c r="H1494" s="59"/>
      <c r="I1494" s="59"/>
      <c r="J1494" s="59"/>
      <c r="K1494" s="59"/>
      <c r="L1494" s="59"/>
      <c r="M1494" s="59"/>
      <c r="N1494" s="59"/>
      <c r="O1494" s="59"/>
      <c r="P1494" s="59"/>
      <c r="Q1494" s="59"/>
      <c r="R1494" s="59"/>
      <c r="S1494" s="59"/>
      <c r="T1494" s="59"/>
      <c r="U1494" s="59"/>
      <c r="V1494" s="59"/>
      <c r="W1494" s="59"/>
      <c r="X1494" s="59"/>
      <c r="Y1494" s="59"/>
      <c r="Z1494" s="59"/>
      <c r="AA1494" s="59"/>
      <c r="AB1494" s="59"/>
      <c r="AC1494" s="59"/>
      <c r="AD1494" s="59"/>
      <c r="AE1494" s="59"/>
      <c r="AF1494" s="59"/>
    </row>
    <row r="1495" spans="1:32" ht="15.75" customHeight="1">
      <c r="A1495" s="59"/>
      <c r="B1495" s="59"/>
      <c r="C1495" s="59"/>
      <c r="D1495" s="59"/>
      <c r="E1495" s="59"/>
      <c r="F1495" s="59"/>
      <c r="G1495" s="59"/>
      <c r="H1495" s="59"/>
      <c r="I1495" s="59"/>
      <c r="J1495" s="59"/>
      <c r="K1495" s="59"/>
      <c r="L1495" s="59"/>
      <c r="M1495" s="59"/>
      <c r="N1495" s="59"/>
      <c r="O1495" s="59"/>
      <c r="P1495" s="59"/>
      <c r="Q1495" s="59"/>
      <c r="R1495" s="59"/>
      <c r="S1495" s="59"/>
      <c r="T1495" s="59"/>
      <c r="U1495" s="59"/>
      <c r="V1495" s="59"/>
      <c r="W1495" s="59"/>
      <c r="X1495" s="59"/>
      <c r="Y1495" s="59"/>
      <c r="Z1495" s="59"/>
      <c r="AA1495" s="59"/>
      <c r="AB1495" s="59"/>
      <c r="AC1495" s="59"/>
      <c r="AD1495" s="59"/>
      <c r="AE1495" s="59"/>
      <c r="AF1495" s="59"/>
    </row>
    <row r="1496" spans="1:32" ht="15.75" customHeight="1">
      <c r="A1496" s="59"/>
      <c r="B1496" s="59"/>
      <c r="C1496" s="59"/>
      <c r="D1496" s="59"/>
      <c r="E1496" s="59"/>
      <c r="F1496" s="59"/>
      <c r="G1496" s="59"/>
      <c r="H1496" s="59"/>
      <c r="I1496" s="59"/>
      <c r="J1496" s="59"/>
      <c r="K1496" s="59"/>
      <c r="L1496" s="59"/>
      <c r="M1496" s="59"/>
      <c r="N1496" s="59"/>
      <c r="O1496" s="59"/>
      <c r="P1496" s="59"/>
      <c r="Q1496" s="59"/>
      <c r="R1496" s="59"/>
      <c r="S1496" s="59"/>
      <c r="T1496" s="59"/>
      <c r="U1496" s="59"/>
      <c r="V1496" s="59"/>
      <c r="W1496" s="59"/>
      <c r="X1496" s="59"/>
      <c r="Y1496" s="59"/>
      <c r="Z1496" s="59"/>
      <c r="AA1496" s="59"/>
      <c r="AB1496" s="59"/>
      <c r="AC1496" s="59"/>
      <c r="AD1496" s="59"/>
      <c r="AE1496" s="59"/>
      <c r="AF1496" s="59"/>
    </row>
    <row r="1497" spans="1:32" ht="15.75" customHeight="1">
      <c r="A1497" s="59"/>
      <c r="B1497" s="59"/>
      <c r="C1497" s="59"/>
      <c r="D1497" s="59"/>
      <c r="E1497" s="59"/>
      <c r="F1497" s="59"/>
      <c r="G1497" s="59"/>
      <c r="H1497" s="59"/>
      <c r="I1497" s="59"/>
      <c r="J1497" s="59"/>
      <c r="K1497" s="59"/>
      <c r="L1497" s="59"/>
      <c r="M1497" s="59"/>
      <c r="N1497" s="59"/>
      <c r="O1497" s="59"/>
      <c r="P1497" s="59"/>
      <c r="Q1497" s="59"/>
      <c r="R1497" s="59"/>
      <c r="S1497" s="59"/>
      <c r="T1497" s="59"/>
      <c r="U1497" s="59"/>
      <c r="V1497" s="59"/>
      <c r="W1497" s="59"/>
      <c r="X1497" s="59"/>
      <c r="Y1497" s="59"/>
      <c r="Z1497" s="59"/>
      <c r="AA1497" s="59"/>
      <c r="AB1497" s="59"/>
      <c r="AC1497" s="59"/>
      <c r="AD1497" s="59"/>
      <c r="AE1497" s="59"/>
      <c r="AF1497" s="59"/>
    </row>
    <row r="1498" spans="1:32" ht="15.75" customHeight="1">
      <c r="A1498" s="59"/>
      <c r="B1498" s="59"/>
      <c r="C1498" s="59"/>
      <c r="D1498" s="59"/>
      <c r="E1498" s="59"/>
      <c r="F1498" s="59"/>
      <c r="G1498" s="59"/>
      <c r="H1498" s="59"/>
      <c r="I1498" s="59"/>
      <c r="J1498" s="59"/>
      <c r="K1498" s="59"/>
      <c r="L1498" s="59"/>
      <c r="M1498" s="59"/>
      <c r="N1498" s="59"/>
      <c r="O1498" s="59"/>
      <c r="P1498" s="59"/>
      <c r="Q1498" s="59"/>
      <c r="R1498" s="59"/>
      <c r="S1498" s="59"/>
      <c r="T1498" s="59"/>
      <c r="U1498" s="59"/>
      <c r="V1498" s="59"/>
      <c r="W1498" s="59"/>
      <c r="X1498" s="59"/>
      <c r="Y1498" s="59"/>
      <c r="Z1498" s="59"/>
      <c r="AA1498" s="59"/>
      <c r="AB1498" s="59"/>
      <c r="AC1498" s="59"/>
      <c r="AD1498" s="59"/>
      <c r="AE1498" s="59"/>
      <c r="AF1498" s="59"/>
    </row>
    <row r="1499" spans="1:32" ht="15.75" customHeight="1">
      <c r="A1499" s="59"/>
      <c r="B1499" s="59"/>
      <c r="C1499" s="59"/>
      <c r="D1499" s="59"/>
      <c r="E1499" s="59"/>
      <c r="F1499" s="59"/>
      <c r="G1499" s="59"/>
      <c r="H1499" s="59"/>
      <c r="I1499" s="59"/>
      <c r="J1499" s="59"/>
      <c r="K1499" s="59"/>
      <c r="L1499" s="59"/>
      <c r="M1499" s="59"/>
      <c r="N1499" s="59"/>
      <c r="O1499" s="59"/>
      <c r="P1499" s="59"/>
      <c r="Q1499" s="59"/>
      <c r="R1499" s="59"/>
      <c r="S1499" s="59"/>
      <c r="T1499" s="59"/>
      <c r="U1499" s="59"/>
      <c r="V1499" s="59"/>
      <c r="W1499" s="59"/>
      <c r="X1499" s="59"/>
      <c r="Y1499" s="59"/>
      <c r="Z1499" s="59"/>
      <c r="AA1499" s="59"/>
      <c r="AB1499" s="59"/>
      <c r="AC1499" s="59"/>
      <c r="AD1499" s="59"/>
      <c r="AE1499" s="59"/>
      <c r="AF1499" s="59"/>
    </row>
    <row r="1500" spans="1:32" ht="15.75" customHeight="1">
      <c r="A1500" s="59"/>
      <c r="B1500" s="59"/>
      <c r="C1500" s="59"/>
      <c r="D1500" s="59"/>
      <c r="E1500" s="59"/>
      <c r="F1500" s="59"/>
      <c r="G1500" s="59"/>
      <c r="H1500" s="59"/>
      <c r="I1500" s="59"/>
      <c r="J1500" s="59"/>
      <c r="K1500" s="59"/>
      <c r="L1500" s="59"/>
      <c r="M1500" s="59"/>
      <c r="N1500" s="59"/>
      <c r="O1500" s="59"/>
      <c r="P1500" s="59"/>
      <c r="Q1500" s="59"/>
      <c r="R1500" s="59"/>
      <c r="S1500" s="59"/>
      <c r="T1500" s="59"/>
      <c r="U1500" s="59"/>
      <c r="V1500" s="59"/>
      <c r="W1500" s="59"/>
      <c r="X1500" s="59"/>
      <c r="Y1500" s="59"/>
      <c r="Z1500" s="59"/>
      <c r="AA1500" s="59"/>
      <c r="AB1500" s="59"/>
      <c r="AC1500" s="59"/>
      <c r="AD1500" s="59"/>
      <c r="AE1500" s="59"/>
      <c r="AF1500" s="59"/>
    </row>
    <row r="1501" spans="1:32" ht="15.75" customHeight="1">
      <c r="A1501" s="59"/>
      <c r="B1501" s="59"/>
      <c r="C1501" s="59"/>
      <c r="D1501" s="59"/>
      <c r="E1501" s="59"/>
      <c r="F1501" s="59"/>
      <c r="G1501" s="59"/>
      <c r="H1501" s="59"/>
      <c r="I1501" s="59"/>
      <c r="J1501" s="59"/>
      <c r="K1501" s="59"/>
      <c r="L1501" s="59"/>
      <c r="M1501" s="59"/>
      <c r="N1501" s="59"/>
      <c r="O1501" s="59"/>
      <c r="P1501" s="59"/>
      <c r="Q1501" s="59"/>
      <c r="R1501" s="59"/>
      <c r="S1501" s="59"/>
      <c r="T1501" s="59"/>
      <c r="U1501" s="59"/>
      <c r="V1501" s="59"/>
      <c r="W1501" s="59"/>
      <c r="X1501" s="59"/>
      <c r="Y1501" s="59"/>
      <c r="Z1501" s="59"/>
      <c r="AA1501" s="59"/>
      <c r="AB1501" s="59"/>
      <c r="AC1501" s="59"/>
      <c r="AD1501" s="59"/>
      <c r="AE1501" s="59"/>
      <c r="AF1501" s="59"/>
    </row>
    <row r="1502" spans="1:32" ht="15.75" customHeight="1">
      <c r="A1502" s="59"/>
      <c r="B1502" s="59"/>
      <c r="C1502" s="59"/>
      <c r="D1502" s="59"/>
      <c r="E1502" s="59"/>
      <c r="F1502" s="59"/>
      <c r="G1502" s="59"/>
      <c r="H1502" s="59"/>
      <c r="I1502" s="59"/>
      <c r="J1502" s="59"/>
      <c r="K1502" s="59"/>
      <c r="L1502" s="59"/>
      <c r="M1502" s="59"/>
      <c r="N1502" s="59"/>
      <c r="O1502" s="59"/>
      <c r="P1502" s="59"/>
      <c r="Q1502" s="59"/>
      <c r="R1502" s="59"/>
      <c r="S1502" s="59"/>
      <c r="T1502" s="59"/>
      <c r="U1502" s="59"/>
      <c r="V1502" s="59"/>
      <c r="W1502" s="59"/>
      <c r="X1502" s="59"/>
      <c r="Y1502" s="59"/>
      <c r="Z1502" s="59"/>
      <c r="AA1502" s="59"/>
      <c r="AB1502" s="59"/>
      <c r="AC1502" s="59"/>
      <c r="AD1502" s="59"/>
      <c r="AE1502" s="59"/>
      <c r="AF1502" s="59"/>
    </row>
    <row r="1503" spans="1:32" ht="15.75" customHeight="1">
      <c r="A1503" s="59"/>
      <c r="B1503" s="59"/>
      <c r="C1503" s="59"/>
      <c r="D1503" s="59"/>
      <c r="E1503" s="59"/>
      <c r="F1503" s="59"/>
      <c r="G1503" s="59"/>
      <c r="H1503" s="59"/>
      <c r="I1503" s="59"/>
      <c r="J1503" s="59"/>
      <c r="K1503" s="59"/>
      <c r="L1503" s="59"/>
      <c r="M1503" s="59"/>
      <c r="N1503" s="59"/>
      <c r="O1503" s="59"/>
      <c r="P1503" s="59"/>
      <c r="Q1503" s="59"/>
      <c r="R1503" s="59"/>
      <c r="S1503" s="59"/>
      <c r="T1503" s="59"/>
      <c r="U1503" s="59"/>
      <c r="V1503" s="59"/>
      <c r="W1503" s="59"/>
      <c r="X1503" s="59"/>
      <c r="Y1503" s="59"/>
      <c r="Z1503" s="59"/>
      <c r="AA1503" s="59"/>
      <c r="AB1503" s="59"/>
      <c r="AC1503" s="59"/>
      <c r="AD1503" s="59"/>
      <c r="AE1503" s="59"/>
      <c r="AF1503" s="59"/>
    </row>
    <row r="1504" spans="1:32" ht="15.75" customHeight="1">
      <c r="A1504" s="59"/>
      <c r="B1504" s="59"/>
      <c r="C1504" s="59"/>
      <c r="D1504" s="59"/>
      <c r="E1504" s="59"/>
      <c r="F1504" s="59"/>
      <c r="G1504" s="59"/>
      <c r="H1504" s="59"/>
      <c r="I1504" s="59"/>
      <c r="J1504" s="59"/>
      <c r="K1504" s="59"/>
      <c r="L1504" s="59"/>
      <c r="M1504" s="59"/>
      <c r="N1504" s="59"/>
      <c r="O1504" s="59"/>
      <c r="P1504" s="59"/>
      <c r="Q1504" s="59"/>
      <c r="R1504" s="59"/>
      <c r="S1504" s="59"/>
      <c r="T1504" s="59"/>
      <c r="U1504" s="59"/>
      <c r="V1504" s="59"/>
      <c r="W1504" s="59"/>
      <c r="X1504" s="59"/>
      <c r="Y1504" s="59"/>
      <c r="Z1504" s="59"/>
      <c r="AA1504" s="59"/>
      <c r="AB1504" s="59"/>
      <c r="AC1504" s="59"/>
      <c r="AD1504" s="59"/>
      <c r="AE1504" s="59"/>
      <c r="AF1504" s="59"/>
    </row>
    <row r="1505" spans="1:32" ht="15.75" customHeight="1">
      <c r="A1505" s="59"/>
      <c r="B1505" s="59"/>
      <c r="C1505" s="59"/>
      <c r="D1505" s="59"/>
      <c r="E1505" s="59"/>
      <c r="F1505" s="59"/>
      <c r="G1505" s="59"/>
      <c r="H1505" s="59"/>
      <c r="I1505" s="59"/>
      <c r="J1505" s="59"/>
      <c r="K1505" s="59"/>
      <c r="L1505" s="59"/>
      <c r="M1505" s="59"/>
      <c r="N1505" s="59"/>
      <c r="O1505" s="59"/>
      <c r="P1505" s="59"/>
      <c r="Q1505" s="59"/>
      <c r="R1505" s="59"/>
      <c r="S1505" s="59"/>
      <c r="T1505" s="59"/>
      <c r="U1505" s="59"/>
      <c r="V1505" s="59"/>
      <c r="W1505" s="59"/>
      <c r="X1505" s="59"/>
      <c r="Y1505" s="59"/>
      <c r="Z1505" s="59"/>
      <c r="AA1505" s="59"/>
      <c r="AB1505" s="59"/>
      <c r="AC1505" s="59"/>
      <c r="AD1505" s="59"/>
      <c r="AE1505" s="59"/>
      <c r="AF1505" s="59"/>
    </row>
    <row r="1506" spans="1:32" ht="15.75" customHeight="1">
      <c r="A1506" s="59"/>
      <c r="B1506" s="59"/>
      <c r="C1506" s="59"/>
      <c r="D1506" s="59"/>
      <c r="E1506" s="59"/>
      <c r="F1506" s="59"/>
      <c r="G1506" s="59"/>
      <c r="H1506" s="59"/>
      <c r="I1506" s="59"/>
      <c r="J1506" s="59"/>
      <c r="K1506" s="59"/>
      <c r="L1506" s="59"/>
      <c r="M1506" s="59"/>
      <c r="N1506" s="59"/>
      <c r="O1506" s="59"/>
      <c r="P1506" s="59"/>
      <c r="Q1506" s="59"/>
      <c r="R1506" s="59"/>
      <c r="S1506" s="59"/>
      <c r="T1506" s="59"/>
      <c r="U1506" s="59"/>
      <c r="V1506" s="59"/>
      <c r="W1506" s="59"/>
      <c r="X1506" s="59"/>
      <c r="Y1506" s="59"/>
      <c r="Z1506" s="59"/>
      <c r="AA1506" s="59"/>
      <c r="AB1506" s="59"/>
      <c r="AC1506" s="59"/>
      <c r="AD1506" s="59"/>
      <c r="AE1506" s="59"/>
      <c r="AF1506" s="59"/>
    </row>
    <row r="1507" spans="1:32" ht="15.75" customHeight="1">
      <c r="A1507" s="59"/>
      <c r="B1507" s="59"/>
      <c r="C1507" s="59"/>
      <c r="D1507" s="59"/>
      <c r="E1507" s="59"/>
      <c r="F1507" s="59"/>
      <c r="G1507" s="59"/>
      <c r="H1507" s="59"/>
      <c r="I1507" s="59"/>
      <c r="J1507" s="59"/>
      <c r="K1507" s="59"/>
      <c r="L1507" s="59"/>
      <c r="M1507" s="59"/>
      <c r="N1507" s="59"/>
      <c r="O1507" s="59"/>
      <c r="P1507" s="59"/>
      <c r="Q1507" s="59"/>
      <c r="R1507" s="59"/>
      <c r="S1507" s="59"/>
      <c r="T1507" s="59"/>
      <c r="U1507" s="59"/>
      <c r="V1507" s="59"/>
      <c r="W1507" s="59"/>
      <c r="X1507" s="59"/>
      <c r="Y1507" s="59"/>
      <c r="Z1507" s="59"/>
      <c r="AA1507" s="59"/>
      <c r="AB1507" s="59"/>
      <c r="AC1507" s="59"/>
      <c r="AD1507" s="59"/>
      <c r="AE1507" s="59"/>
      <c r="AF1507" s="59"/>
    </row>
    <row r="1508" spans="1:32" ht="15.75" customHeight="1">
      <c r="A1508" s="59"/>
      <c r="B1508" s="59"/>
      <c r="C1508" s="59"/>
      <c r="D1508" s="59"/>
      <c r="E1508" s="59"/>
      <c r="F1508" s="59"/>
      <c r="G1508" s="59"/>
      <c r="H1508" s="59"/>
      <c r="I1508" s="59"/>
      <c r="J1508" s="59"/>
      <c r="K1508" s="59"/>
      <c r="L1508" s="59"/>
      <c r="M1508" s="59"/>
      <c r="N1508" s="59"/>
      <c r="O1508" s="59"/>
      <c r="P1508" s="59"/>
      <c r="Q1508" s="59"/>
      <c r="R1508" s="59"/>
      <c r="S1508" s="59"/>
      <c r="T1508" s="59"/>
      <c r="U1508" s="59"/>
      <c r="V1508" s="59"/>
      <c r="W1508" s="59"/>
      <c r="X1508" s="59"/>
      <c r="Y1508" s="59"/>
      <c r="Z1508" s="59"/>
      <c r="AA1508" s="59"/>
      <c r="AB1508" s="59"/>
      <c r="AC1508" s="59"/>
      <c r="AD1508" s="59"/>
      <c r="AE1508" s="59"/>
      <c r="AF1508" s="59"/>
    </row>
    <row r="1509" spans="1:32" ht="15.75" customHeight="1">
      <c r="A1509" s="59"/>
      <c r="B1509" s="59"/>
      <c r="C1509" s="59"/>
      <c r="D1509" s="59"/>
      <c r="E1509" s="59"/>
      <c r="F1509" s="59"/>
      <c r="G1509" s="59"/>
      <c r="H1509" s="59"/>
      <c r="I1509" s="59"/>
      <c r="J1509" s="59"/>
      <c r="K1509" s="59"/>
      <c r="L1509" s="59"/>
      <c r="M1509" s="59"/>
      <c r="N1509" s="59"/>
      <c r="O1509" s="59"/>
      <c r="P1509" s="59"/>
      <c r="Q1509" s="59"/>
      <c r="R1509" s="59"/>
      <c r="S1509" s="59"/>
      <c r="T1509" s="59"/>
      <c r="U1509" s="59"/>
      <c r="V1509" s="59"/>
      <c r="W1509" s="59"/>
      <c r="X1509" s="59"/>
      <c r="Y1509" s="59"/>
      <c r="Z1509" s="59"/>
      <c r="AA1509" s="59"/>
      <c r="AB1509" s="59"/>
      <c r="AC1509" s="59"/>
      <c r="AD1509" s="59"/>
      <c r="AE1509" s="59"/>
      <c r="AF1509" s="59"/>
    </row>
    <row r="1510" spans="1:32" ht="15.75" customHeight="1">
      <c r="A1510" s="59"/>
      <c r="B1510" s="59"/>
      <c r="C1510" s="59"/>
      <c r="D1510" s="59"/>
      <c r="E1510" s="59"/>
      <c r="F1510" s="59"/>
      <c r="G1510" s="59"/>
      <c r="H1510" s="59"/>
      <c r="I1510" s="59"/>
      <c r="J1510" s="59"/>
      <c r="K1510" s="59"/>
      <c r="L1510" s="59"/>
      <c r="M1510" s="59"/>
      <c r="N1510" s="59"/>
      <c r="O1510" s="59"/>
      <c r="P1510" s="59"/>
      <c r="Q1510" s="59"/>
      <c r="R1510" s="59"/>
      <c r="S1510" s="59"/>
      <c r="T1510" s="59"/>
      <c r="U1510" s="59"/>
      <c r="V1510" s="59"/>
      <c r="W1510" s="59"/>
      <c r="X1510" s="59"/>
      <c r="Y1510" s="59"/>
      <c r="Z1510" s="59"/>
      <c r="AA1510" s="59"/>
      <c r="AB1510" s="59"/>
      <c r="AC1510" s="59"/>
      <c r="AD1510" s="59"/>
      <c r="AE1510" s="59"/>
      <c r="AF1510" s="59"/>
    </row>
    <row r="1511" spans="1:32" ht="15.75" customHeight="1">
      <c r="A1511" s="59"/>
      <c r="B1511" s="59"/>
      <c r="C1511" s="59"/>
      <c r="D1511" s="59"/>
      <c r="E1511" s="59"/>
      <c r="F1511" s="59"/>
      <c r="G1511" s="59"/>
      <c r="H1511" s="59"/>
      <c r="I1511" s="59"/>
      <c r="J1511" s="59"/>
      <c r="K1511" s="59"/>
      <c r="L1511" s="59"/>
      <c r="M1511" s="59"/>
      <c r="N1511" s="59"/>
      <c r="O1511" s="59"/>
      <c r="P1511" s="59"/>
      <c r="Q1511" s="59"/>
      <c r="R1511" s="59"/>
      <c r="S1511" s="59"/>
      <c r="T1511" s="59"/>
      <c r="U1511" s="59"/>
      <c r="V1511" s="59"/>
      <c r="W1511" s="59"/>
      <c r="X1511" s="59"/>
      <c r="Y1511" s="59"/>
      <c r="Z1511" s="59"/>
      <c r="AA1511" s="59"/>
      <c r="AB1511" s="59"/>
      <c r="AC1511" s="59"/>
      <c r="AD1511" s="59"/>
      <c r="AE1511" s="59"/>
      <c r="AF1511" s="59"/>
    </row>
    <row r="1512" spans="1:32" ht="15.75" customHeight="1">
      <c r="A1512" s="59"/>
      <c r="B1512" s="59"/>
      <c r="C1512" s="59"/>
      <c r="D1512" s="59"/>
      <c r="E1512" s="59"/>
      <c r="F1512" s="59"/>
      <c r="G1512" s="59"/>
      <c r="H1512" s="59"/>
      <c r="I1512" s="59"/>
      <c r="J1512" s="59"/>
      <c r="K1512" s="59"/>
      <c r="L1512" s="59"/>
      <c r="M1512" s="59"/>
      <c r="N1512" s="59"/>
      <c r="O1512" s="59"/>
      <c r="P1512" s="59"/>
      <c r="Q1512" s="59"/>
      <c r="R1512" s="59"/>
      <c r="S1512" s="59"/>
      <c r="T1512" s="59"/>
      <c r="U1512" s="59"/>
      <c r="V1512" s="59"/>
      <c r="W1512" s="59"/>
      <c r="X1512" s="59"/>
      <c r="Y1512" s="59"/>
      <c r="Z1512" s="59"/>
      <c r="AA1512" s="59"/>
      <c r="AB1512" s="59"/>
      <c r="AC1512" s="59"/>
      <c r="AD1512" s="59"/>
      <c r="AE1512" s="59"/>
      <c r="AF1512" s="59"/>
    </row>
    <row r="1513" spans="1:32" ht="15.75" customHeight="1">
      <c r="A1513" s="59"/>
      <c r="B1513" s="59"/>
      <c r="C1513" s="59"/>
      <c r="D1513" s="59"/>
      <c r="E1513" s="59"/>
      <c r="F1513" s="59"/>
      <c r="G1513" s="59"/>
      <c r="H1513" s="59"/>
      <c r="I1513" s="59"/>
      <c r="J1513" s="59"/>
      <c r="K1513" s="59"/>
      <c r="L1513" s="59"/>
      <c r="M1513" s="59"/>
      <c r="N1513" s="59"/>
      <c r="O1513" s="59"/>
      <c r="P1513" s="59"/>
      <c r="Q1513" s="59"/>
      <c r="R1513" s="59"/>
      <c r="S1513" s="59"/>
      <c r="T1513" s="59"/>
      <c r="U1513" s="59"/>
      <c r="V1513" s="59"/>
      <c r="W1513" s="59"/>
      <c r="X1513" s="59"/>
      <c r="Y1513" s="59"/>
      <c r="Z1513" s="59"/>
      <c r="AA1513" s="59"/>
      <c r="AB1513" s="59"/>
      <c r="AC1513" s="59"/>
      <c r="AD1513" s="59"/>
      <c r="AE1513" s="59"/>
      <c r="AF1513" s="59"/>
    </row>
    <row r="1514" spans="1:32" ht="15.75" customHeight="1">
      <c r="A1514" s="59"/>
      <c r="B1514" s="59"/>
      <c r="C1514" s="59"/>
      <c r="D1514" s="59"/>
      <c r="E1514" s="59"/>
      <c r="F1514" s="59"/>
      <c r="G1514" s="59"/>
      <c r="H1514" s="59"/>
      <c r="I1514" s="59"/>
      <c r="J1514" s="59"/>
      <c r="K1514" s="59"/>
      <c r="L1514" s="59"/>
      <c r="M1514" s="59"/>
      <c r="N1514" s="59"/>
      <c r="O1514" s="59"/>
      <c r="P1514" s="59"/>
      <c r="Q1514" s="59"/>
      <c r="R1514" s="59"/>
      <c r="S1514" s="59"/>
      <c r="T1514" s="59"/>
      <c r="U1514" s="59"/>
      <c r="V1514" s="59"/>
      <c r="W1514" s="59"/>
      <c r="X1514" s="59"/>
      <c r="Y1514" s="59"/>
      <c r="Z1514" s="59"/>
      <c r="AA1514" s="59"/>
      <c r="AB1514" s="59"/>
      <c r="AC1514" s="59"/>
      <c r="AD1514" s="59"/>
      <c r="AE1514" s="59"/>
      <c r="AF1514" s="59"/>
    </row>
    <row r="1515" spans="1:32" ht="15.75" customHeight="1">
      <c r="A1515" s="59"/>
      <c r="B1515" s="59"/>
      <c r="C1515" s="59"/>
      <c r="D1515" s="59"/>
      <c r="E1515" s="59"/>
      <c r="F1515" s="59"/>
      <c r="G1515" s="59"/>
      <c r="H1515" s="59"/>
      <c r="I1515" s="59"/>
      <c r="J1515" s="59"/>
      <c r="K1515" s="59"/>
      <c r="L1515" s="59"/>
      <c r="M1515" s="59"/>
      <c r="N1515" s="59"/>
      <c r="O1515" s="59"/>
      <c r="P1515" s="59"/>
      <c r="Q1515" s="59"/>
      <c r="R1515" s="59"/>
      <c r="S1515" s="59"/>
      <c r="T1515" s="59"/>
      <c r="U1515" s="59"/>
      <c r="V1515" s="59"/>
      <c r="W1515" s="59"/>
      <c r="X1515" s="59"/>
      <c r="Y1515" s="59"/>
      <c r="Z1515" s="59"/>
      <c r="AA1515" s="59"/>
      <c r="AB1515" s="59"/>
      <c r="AC1515" s="59"/>
      <c r="AD1515" s="59"/>
      <c r="AE1515" s="59"/>
      <c r="AF1515" s="59"/>
    </row>
    <row r="1516" spans="1:32" ht="15.75" customHeight="1">
      <c r="A1516" s="59"/>
      <c r="B1516" s="59"/>
      <c r="C1516" s="59"/>
      <c r="D1516" s="59"/>
      <c r="E1516" s="59"/>
      <c r="F1516" s="59"/>
      <c r="G1516" s="59"/>
      <c r="H1516" s="59"/>
      <c r="I1516" s="59"/>
      <c r="J1516" s="59"/>
      <c r="K1516" s="59"/>
      <c r="L1516" s="59"/>
      <c r="M1516" s="59"/>
      <c r="N1516" s="59"/>
      <c r="O1516" s="59"/>
      <c r="P1516" s="59"/>
      <c r="Q1516" s="59"/>
      <c r="R1516" s="59"/>
      <c r="S1516" s="59"/>
      <c r="T1516" s="59"/>
      <c r="U1516" s="59"/>
      <c r="V1516" s="59"/>
      <c r="W1516" s="59"/>
      <c r="X1516" s="59"/>
      <c r="Y1516" s="59"/>
      <c r="Z1516" s="59"/>
      <c r="AA1516" s="59"/>
      <c r="AB1516" s="59"/>
      <c r="AC1516" s="59"/>
      <c r="AD1516" s="59"/>
      <c r="AE1516" s="59"/>
      <c r="AF1516" s="59"/>
    </row>
    <row r="1517" spans="1:32" ht="15.75" customHeight="1">
      <c r="A1517" s="59"/>
      <c r="B1517" s="59"/>
      <c r="C1517" s="59"/>
      <c r="D1517" s="59"/>
      <c r="E1517" s="59"/>
      <c r="F1517" s="59"/>
      <c r="G1517" s="59"/>
      <c r="H1517" s="59"/>
      <c r="I1517" s="59"/>
      <c r="J1517" s="59"/>
      <c r="K1517" s="59"/>
      <c r="L1517" s="59"/>
      <c r="M1517" s="59"/>
      <c r="N1517" s="59"/>
      <c r="O1517" s="59"/>
      <c r="P1517" s="59"/>
      <c r="Q1517" s="59"/>
      <c r="R1517" s="59"/>
      <c r="S1517" s="59"/>
      <c r="T1517" s="59"/>
      <c r="U1517" s="59"/>
      <c r="V1517" s="59"/>
      <c r="W1517" s="59"/>
      <c r="X1517" s="59"/>
      <c r="Y1517" s="59"/>
      <c r="Z1517" s="59"/>
      <c r="AA1517" s="59"/>
      <c r="AB1517" s="59"/>
      <c r="AC1517" s="59"/>
      <c r="AD1517" s="59"/>
      <c r="AE1517" s="59"/>
      <c r="AF1517" s="59"/>
    </row>
    <row r="1518" spans="1:32" ht="15.75" customHeight="1">
      <c r="A1518" s="59"/>
      <c r="B1518" s="59"/>
      <c r="C1518" s="59"/>
      <c r="D1518" s="59"/>
      <c r="E1518" s="59"/>
      <c r="F1518" s="59"/>
      <c r="G1518" s="59"/>
      <c r="H1518" s="59"/>
      <c r="I1518" s="59"/>
      <c r="J1518" s="59"/>
      <c r="K1518" s="59"/>
      <c r="L1518" s="59"/>
      <c r="M1518" s="59"/>
      <c r="N1518" s="59"/>
      <c r="O1518" s="59"/>
      <c r="P1518" s="59"/>
      <c r="Q1518" s="59"/>
      <c r="R1518" s="59"/>
      <c r="S1518" s="59"/>
      <c r="T1518" s="59"/>
      <c r="U1518" s="59"/>
      <c r="V1518" s="59"/>
      <c r="W1518" s="59"/>
      <c r="X1518" s="59"/>
      <c r="Y1518" s="59"/>
      <c r="Z1518" s="59"/>
      <c r="AA1518" s="59"/>
      <c r="AB1518" s="59"/>
      <c r="AC1518" s="59"/>
      <c r="AD1518" s="59"/>
      <c r="AE1518" s="59"/>
      <c r="AF1518" s="59"/>
    </row>
    <row r="1519" spans="1:32" ht="15.75" customHeight="1">
      <c r="A1519" s="59"/>
      <c r="B1519" s="59"/>
      <c r="C1519" s="59"/>
      <c r="D1519" s="59"/>
      <c r="E1519" s="59"/>
      <c r="F1519" s="59"/>
      <c r="G1519" s="59"/>
      <c r="H1519" s="59"/>
      <c r="I1519" s="59"/>
      <c r="J1519" s="59"/>
      <c r="K1519" s="59"/>
      <c r="L1519" s="59"/>
      <c r="M1519" s="59"/>
      <c r="N1519" s="59"/>
      <c r="O1519" s="59"/>
      <c r="P1519" s="59"/>
      <c r="Q1519" s="59"/>
      <c r="R1519" s="59"/>
      <c r="S1519" s="59"/>
      <c r="T1519" s="59"/>
      <c r="U1519" s="59"/>
      <c r="V1519" s="59"/>
      <c r="W1519" s="59"/>
      <c r="X1519" s="59"/>
      <c r="Y1519" s="59"/>
      <c r="Z1519" s="59"/>
      <c r="AA1519" s="59"/>
      <c r="AB1519" s="59"/>
      <c r="AC1519" s="59"/>
      <c r="AD1519" s="59"/>
      <c r="AE1519" s="59"/>
      <c r="AF1519" s="59"/>
    </row>
    <row r="1520" spans="1:32" ht="15.75" customHeight="1">
      <c r="A1520" s="59"/>
      <c r="B1520" s="59"/>
      <c r="C1520" s="59"/>
      <c r="D1520" s="59"/>
      <c r="E1520" s="59"/>
      <c r="F1520" s="59"/>
      <c r="G1520" s="59"/>
      <c r="H1520" s="59"/>
      <c r="I1520" s="59"/>
      <c r="J1520" s="59"/>
      <c r="K1520" s="59"/>
      <c r="L1520" s="59"/>
      <c r="M1520" s="59"/>
      <c r="N1520" s="59"/>
      <c r="O1520" s="59"/>
      <c r="P1520" s="59"/>
      <c r="Q1520" s="59"/>
      <c r="R1520" s="59"/>
      <c r="S1520" s="59"/>
      <c r="T1520" s="59"/>
      <c r="U1520" s="59"/>
      <c r="V1520" s="59"/>
      <c r="W1520" s="59"/>
      <c r="X1520" s="59"/>
      <c r="Y1520" s="59"/>
      <c r="Z1520" s="59"/>
      <c r="AA1520" s="59"/>
      <c r="AB1520" s="59"/>
      <c r="AC1520" s="59"/>
      <c r="AD1520" s="59"/>
      <c r="AE1520" s="59"/>
      <c r="AF1520" s="59"/>
    </row>
    <row r="1521" spans="1:32" ht="15.75" customHeight="1">
      <c r="A1521" s="59"/>
      <c r="B1521" s="59"/>
      <c r="C1521" s="59"/>
      <c r="D1521" s="59"/>
      <c r="E1521" s="59"/>
      <c r="F1521" s="59"/>
      <c r="G1521" s="59"/>
      <c r="H1521" s="59"/>
      <c r="I1521" s="59"/>
      <c r="J1521" s="59"/>
      <c r="K1521" s="59"/>
      <c r="L1521" s="59"/>
      <c r="M1521" s="59"/>
      <c r="N1521" s="59"/>
      <c r="O1521" s="59"/>
      <c r="P1521" s="59"/>
      <c r="Q1521" s="59"/>
      <c r="R1521" s="59"/>
      <c r="S1521" s="59"/>
      <c r="T1521" s="59"/>
      <c r="U1521" s="59"/>
      <c r="V1521" s="59"/>
      <c r="W1521" s="59"/>
      <c r="X1521" s="59"/>
      <c r="Y1521" s="59"/>
      <c r="Z1521" s="59"/>
      <c r="AA1521" s="59"/>
      <c r="AB1521" s="59"/>
      <c r="AC1521" s="59"/>
      <c r="AD1521" s="59"/>
      <c r="AE1521" s="59"/>
      <c r="AF1521" s="59"/>
    </row>
    <row r="1522" spans="1:32" ht="15.75" customHeight="1">
      <c r="A1522" s="59"/>
      <c r="B1522" s="59"/>
      <c r="C1522" s="59"/>
      <c r="D1522" s="59"/>
      <c r="E1522" s="59"/>
      <c r="F1522" s="59"/>
      <c r="G1522" s="59"/>
      <c r="H1522" s="59"/>
      <c r="I1522" s="59"/>
      <c r="J1522" s="59"/>
      <c r="K1522" s="59"/>
      <c r="L1522" s="59"/>
      <c r="M1522" s="59"/>
      <c r="N1522" s="59"/>
      <c r="O1522" s="59"/>
      <c r="P1522" s="59"/>
      <c r="Q1522" s="59"/>
      <c r="R1522" s="59"/>
      <c r="S1522" s="59"/>
      <c r="T1522" s="59"/>
      <c r="U1522" s="59"/>
      <c r="V1522" s="59"/>
      <c r="W1522" s="59"/>
      <c r="X1522" s="59"/>
      <c r="Y1522" s="59"/>
      <c r="Z1522" s="59"/>
      <c r="AA1522" s="59"/>
      <c r="AB1522" s="59"/>
      <c r="AC1522" s="59"/>
      <c r="AD1522" s="59"/>
      <c r="AE1522" s="59"/>
      <c r="AF1522" s="59"/>
    </row>
    <row r="1523" spans="1:32" ht="15.75" customHeight="1">
      <c r="A1523" s="59"/>
      <c r="B1523" s="59"/>
      <c r="C1523" s="59"/>
      <c r="D1523" s="59"/>
      <c r="E1523" s="59"/>
      <c r="F1523" s="59"/>
      <c r="G1523" s="59"/>
      <c r="H1523" s="59"/>
      <c r="I1523" s="59"/>
      <c r="J1523" s="59"/>
      <c r="K1523" s="59"/>
      <c r="L1523" s="59"/>
      <c r="M1523" s="59"/>
      <c r="N1523" s="59"/>
      <c r="O1523" s="59"/>
      <c r="P1523" s="59"/>
      <c r="Q1523" s="59"/>
      <c r="R1523" s="59"/>
      <c r="S1523" s="59"/>
      <c r="T1523" s="59"/>
      <c r="U1523" s="59"/>
      <c r="V1523" s="59"/>
      <c r="W1523" s="59"/>
      <c r="X1523" s="59"/>
      <c r="Y1523" s="59"/>
      <c r="Z1523" s="59"/>
      <c r="AA1523" s="59"/>
      <c r="AB1523" s="59"/>
      <c r="AC1523" s="59"/>
      <c r="AD1523" s="59"/>
      <c r="AE1523" s="59"/>
      <c r="AF1523" s="59"/>
    </row>
    <row r="1524" spans="1:32" ht="15.75" customHeight="1">
      <c r="A1524" s="59"/>
      <c r="B1524" s="59"/>
      <c r="C1524" s="59"/>
      <c r="D1524" s="59"/>
      <c r="E1524" s="59"/>
      <c r="F1524" s="59"/>
      <c r="G1524" s="59"/>
      <c r="H1524" s="59"/>
      <c r="I1524" s="59"/>
      <c r="J1524" s="59"/>
      <c r="K1524" s="59"/>
      <c r="L1524" s="59"/>
      <c r="M1524" s="59"/>
      <c r="N1524" s="59"/>
      <c r="O1524" s="59"/>
      <c r="P1524" s="59"/>
      <c r="Q1524" s="59"/>
      <c r="R1524" s="59"/>
      <c r="S1524" s="59"/>
      <c r="T1524" s="59"/>
      <c r="U1524" s="59"/>
      <c r="V1524" s="59"/>
      <c r="W1524" s="59"/>
      <c r="X1524" s="59"/>
      <c r="Y1524" s="59"/>
      <c r="Z1524" s="59"/>
      <c r="AA1524" s="59"/>
      <c r="AB1524" s="59"/>
      <c r="AC1524" s="59"/>
      <c r="AD1524" s="59"/>
      <c r="AE1524" s="59"/>
      <c r="AF1524" s="59"/>
    </row>
    <row r="1525" spans="1:32" ht="15.75" customHeight="1">
      <c r="A1525" s="59"/>
      <c r="B1525" s="59"/>
      <c r="C1525" s="59"/>
      <c r="D1525" s="59"/>
      <c r="E1525" s="59"/>
      <c r="F1525" s="59"/>
      <c r="G1525" s="59"/>
      <c r="H1525" s="59"/>
      <c r="I1525" s="59"/>
      <c r="J1525" s="59"/>
      <c r="K1525" s="59"/>
      <c r="L1525" s="59"/>
      <c r="M1525" s="59"/>
      <c r="N1525" s="59"/>
      <c r="O1525" s="59"/>
      <c r="P1525" s="59"/>
      <c r="Q1525" s="59"/>
      <c r="R1525" s="59"/>
      <c r="S1525" s="59"/>
      <c r="T1525" s="59"/>
      <c r="U1525" s="59"/>
      <c r="V1525" s="59"/>
      <c r="W1525" s="59"/>
      <c r="X1525" s="59"/>
      <c r="Y1525" s="59"/>
      <c r="Z1525" s="59"/>
      <c r="AA1525" s="59"/>
      <c r="AB1525" s="59"/>
      <c r="AC1525" s="59"/>
      <c r="AD1525" s="59"/>
      <c r="AE1525" s="59"/>
      <c r="AF1525" s="59"/>
    </row>
    <row r="1526" spans="1:32" ht="15.75" customHeight="1">
      <c r="A1526" s="59"/>
      <c r="B1526" s="59"/>
      <c r="C1526" s="59"/>
      <c r="D1526" s="59"/>
      <c r="E1526" s="59"/>
      <c r="F1526" s="59"/>
      <c r="G1526" s="59"/>
      <c r="H1526" s="59"/>
      <c r="I1526" s="59"/>
      <c r="J1526" s="59"/>
      <c r="K1526" s="59"/>
      <c r="L1526" s="59"/>
      <c r="M1526" s="59"/>
      <c r="N1526" s="59"/>
      <c r="O1526" s="59"/>
      <c r="P1526" s="59"/>
      <c r="Q1526" s="59"/>
      <c r="R1526" s="59"/>
      <c r="S1526" s="59"/>
      <c r="T1526" s="59"/>
      <c r="U1526" s="59"/>
      <c r="V1526" s="59"/>
      <c r="W1526" s="59"/>
      <c r="X1526" s="59"/>
      <c r="Y1526" s="59"/>
      <c r="Z1526" s="59"/>
      <c r="AA1526" s="59"/>
      <c r="AB1526" s="59"/>
      <c r="AC1526" s="59"/>
      <c r="AD1526" s="59"/>
      <c r="AE1526" s="59"/>
      <c r="AF1526" s="59"/>
    </row>
    <row r="1527" spans="1:32" ht="15.75" customHeight="1">
      <c r="A1527" s="59"/>
      <c r="B1527" s="59"/>
      <c r="C1527" s="59"/>
      <c r="D1527" s="59"/>
      <c r="E1527" s="59"/>
      <c r="F1527" s="59"/>
      <c r="G1527" s="59"/>
      <c r="H1527" s="59"/>
      <c r="I1527" s="59"/>
      <c r="J1527" s="59"/>
      <c r="K1527" s="59"/>
      <c r="L1527" s="59"/>
      <c r="M1527" s="59"/>
      <c r="N1527" s="59"/>
      <c r="O1527" s="59"/>
      <c r="P1527" s="59"/>
      <c r="Q1527" s="59"/>
      <c r="R1527" s="59"/>
      <c r="S1527" s="59"/>
      <c r="T1527" s="59"/>
      <c r="U1527" s="59"/>
      <c r="V1527" s="59"/>
      <c r="W1527" s="59"/>
      <c r="X1527" s="59"/>
      <c r="Y1527" s="59"/>
      <c r="Z1527" s="59"/>
      <c r="AA1527" s="59"/>
      <c r="AB1527" s="59"/>
      <c r="AC1527" s="59"/>
      <c r="AD1527" s="59"/>
      <c r="AE1527" s="59"/>
      <c r="AF1527" s="59"/>
    </row>
    <row r="1528" spans="1:32" ht="15.75" customHeight="1">
      <c r="A1528" s="59"/>
      <c r="B1528" s="59"/>
      <c r="C1528" s="59"/>
      <c r="D1528" s="59"/>
      <c r="E1528" s="59"/>
      <c r="F1528" s="59"/>
      <c r="G1528" s="59"/>
      <c r="H1528" s="59"/>
      <c r="I1528" s="59"/>
      <c r="J1528" s="59"/>
      <c r="K1528" s="59"/>
      <c r="L1528" s="59"/>
      <c r="M1528" s="59"/>
      <c r="N1528" s="59"/>
      <c r="O1528" s="59"/>
      <c r="P1528" s="59"/>
      <c r="Q1528" s="59"/>
      <c r="R1528" s="59"/>
      <c r="S1528" s="59"/>
      <c r="T1528" s="59"/>
      <c r="U1528" s="59"/>
      <c r="V1528" s="59"/>
      <c r="W1528" s="59"/>
      <c r="X1528" s="59"/>
      <c r="Y1528" s="59"/>
      <c r="Z1528" s="59"/>
      <c r="AA1528" s="59"/>
      <c r="AB1528" s="59"/>
      <c r="AC1528" s="59"/>
      <c r="AD1528" s="59"/>
      <c r="AE1528" s="59"/>
      <c r="AF1528" s="59"/>
    </row>
    <row r="1529" spans="1:32" ht="15.75" customHeight="1">
      <c r="A1529" s="59"/>
      <c r="B1529" s="59"/>
      <c r="C1529" s="59"/>
      <c r="D1529" s="59"/>
      <c r="E1529" s="59"/>
      <c r="F1529" s="59"/>
      <c r="G1529" s="59"/>
      <c r="H1529" s="59"/>
      <c r="I1529" s="59"/>
      <c r="J1529" s="59"/>
      <c r="K1529" s="59"/>
      <c r="L1529" s="59"/>
      <c r="M1529" s="59"/>
      <c r="N1529" s="59"/>
      <c r="O1529" s="59"/>
      <c r="P1529" s="59"/>
      <c r="Q1529" s="59"/>
      <c r="R1529" s="59"/>
      <c r="S1529" s="59"/>
      <c r="T1529" s="59"/>
      <c r="U1529" s="59"/>
      <c r="V1529" s="59"/>
      <c r="W1529" s="59"/>
      <c r="X1529" s="59"/>
      <c r="Y1529" s="59"/>
      <c r="Z1529" s="59"/>
      <c r="AA1529" s="59"/>
      <c r="AB1529" s="59"/>
      <c r="AC1529" s="59"/>
      <c r="AD1529" s="59"/>
      <c r="AE1529" s="59"/>
      <c r="AF1529" s="59"/>
    </row>
    <row r="1530" spans="1:32" ht="15.75" customHeight="1">
      <c r="A1530" s="59"/>
      <c r="B1530" s="59"/>
      <c r="C1530" s="59"/>
      <c r="D1530" s="59"/>
      <c r="E1530" s="59"/>
      <c r="F1530" s="59"/>
      <c r="G1530" s="59"/>
      <c r="H1530" s="59"/>
      <c r="I1530" s="59"/>
      <c r="J1530" s="59"/>
      <c r="K1530" s="59"/>
      <c r="L1530" s="59"/>
      <c r="M1530" s="59"/>
      <c r="N1530" s="59"/>
      <c r="O1530" s="59"/>
      <c r="P1530" s="59"/>
      <c r="Q1530" s="59"/>
      <c r="R1530" s="59"/>
      <c r="S1530" s="59"/>
      <c r="T1530" s="59"/>
      <c r="U1530" s="59"/>
      <c r="V1530" s="59"/>
      <c r="W1530" s="59"/>
      <c r="X1530" s="59"/>
      <c r="Y1530" s="59"/>
      <c r="Z1530" s="59"/>
      <c r="AA1530" s="59"/>
      <c r="AB1530" s="59"/>
      <c r="AC1530" s="59"/>
      <c r="AD1530" s="59"/>
      <c r="AE1530" s="59"/>
      <c r="AF1530" s="59"/>
    </row>
    <row r="1531" spans="1:32" ht="15.75" customHeight="1">
      <c r="A1531" s="59"/>
      <c r="B1531" s="59"/>
      <c r="C1531" s="59"/>
      <c r="D1531" s="59"/>
      <c r="E1531" s="59"/>
      <c r="F1531" s="59"/>
      <c r="G1531" s="59"/>
      <c r="H1531" s="59"/>
      <c r="I1531" s="59"/>
      <c r="J1531" s="59"/>
      <c r="K1531" s="59"/>
      <c r="L1531" s="59"/>
      <c r="M1531" s="59"/>
      <c r="N1531" s="59"/>
      <c r="O1531" s="59"/>
      <c r="P1531" s="59"/>
      <c r="Q1531" s="59"/>
      <c r="R1531" s="59"/>
      <c r="S1531" s="59"/>
      <c r="T1531" s="59"/>
      <c r="U1531" s="59"/>
      <c r="V1531" s="59"/>
      <c r="W1531" s="59"/>
      <c r="X1531" s="59"/>
      <c r="Y1531" s="59"/>
      <c r="Z1531" s="59"/>
      <c r="AA1531" s="59"/>
      <c r="AB1531" s="59"/>
      <c r="AC1531" s="59"/>
      <c r="AD1531" s="59"/>
      <c r="AE1531" s="59"/>
      <c r="AF1531" s="59"/>
    </row>
    <row r="1532" spans="1:32" ht="15.75" customHeight="1">
      <c r="A1532" s="59"/>
      <c r="B1532" s="59"/>
      <c r="C1532" s="59"/>
      <c r="D1532" s="59"/>
      <c r="E1532" s="59"/>
      <c r="F1532" s="59"/>
      <c r="G1532" s="59"/>
      <c r="H1532" s="59"/>
      <c r="I1532" s="59"/>
      <c r="J1532" s="59"/>
      <c r="K1532" s="59"/>
      <c r="L1532" s="59"/>
      <c r="M1532" s="59"/>
      <c r="N1532" s="59"/>
      <c r="O1532" s="59"/>
      <c r="P1532" s="59"/>
      <c r="Q1532" s="59"/>
      <c r="R1532" s="59"/>
      <c r="S1532" s="59"/>
      <c r="T1532" s="59"/>
      <c r="U1532" s="59"/>
      <c r="V1532" s="59"/>
      <c r="W1532" s="59"/>
      <c r="X1532" s="59"/>
      <c r="Y1532" s="59"/>
      <c r="Z1532" s="59"/>
      <c r="AA1532" s="59"/>
      <c r="AB1532" s="59"/>
      <c r="AC1532" s="59"/>
      <c r="AD1532" s="59"/>
      <c r="AE1532" s="59"/>
      <c r="AF1532" s="59"/>
    </row>
    <row r="1533" spans="1:32" ht="15.75" customHeight="1">
      <c r="A1533" s="59"/>
      <c r="B1533" s="59"/>
      <c r="C1533" s="59"/>
      <c r="D1533" s="59"/>
      <c r="E1533" s="59"/>
      <c r="F1533" s="59"/>
      <c r="G1533" s="59"/>
      <c r="H1533" s="59"/>
      <c r="I1533" s="59"/>
      <c r="J1533" s="59"/>
      <c r="K1533" s="59"/>
      <c r="L1533" s="59"/>
      <c r="M1533" s="59"/>
      <c r="N1533" s="59"/>
      <c r="O1533" s="59"/>
      <c r="P1533" s="59"/>
      <c r="Q1533" s="59"/>
      <c r="R1533" s="59"/>
      <c r="S1533" s="59"/>
      <c r="T1533" s="59"/>
      <c r="U1533" s="59"/>
      <c r="V1533" s="59"/>
      <c r="W1533" s="59"/>
      <c r="X1533" s="59"/>
      <c r="Y1533" s="59"/>
      <c r="Z1533" s="59"/>
      <c r="AA1533" s="59"/>
      <c r="AB1533" s="59"/>
      <c r="AC1533" s="59"/>
      <c r="AD1533" s="59"/>
      <c r="AE1533" s="59"/>
      <c r="AF1533" s="59"/>
    </row>
    <row r="1534" spans="1:32" ht="15.75" customHeight="1">
      <c r="A1534" s="59"/>
      <c r="B1534" s="59"/>
      <c r="C1534" s="59"/>
      <c r="D1534" s="59"/>
      <c r="E1534" s="59"/>
      <c r="F1534" s="59"/>
      <c r="G1534" s="59"/>
      <c r="H1534" s="59"/>
      <c r="I1534" s="59"/>
      <c r="J1534" s="59"/>
      <c r="K1534" s="59"/>
      <c r="L1534" s="59"/>
      <c r="M1534" s="59"/>
      <c r="N1534" s="59"/>
      <c r="O1534" s="59"/>
      <c r="P1534" s="59"/>
      <c r="Q1534" s="59"/>
      <c r="R1534" s="59"/>
      <c r="S1534" s="59"/>
      <c r="T1534" s="59"/>
      <c r="U1534" s="59"/>
      <c r="V1534" s="59"/>
      <c r="W1534" s="59"/>
      <c r="X1534" s="59"/>
      <c r="Y1534" s="59"/>
      <c r="Z1534" s="59"/>
      <c r="AA1534" s="59"/>
      <c r="AB1534" s="59"/>
      <c r="AC1534" s="59"/>
      <c r="AD1534" s="59"/>
      <c r="AE1534" s="59"/>
      <c r="AF1534" s="59"/>
    </row>
    <row r="1535" spans="1:32" ht="15.75" customHeight="1">
      <c r="A1535" s="59"/>
      <c r="B1535" s="59"/>
      <c r="C1535" s="59"/>
      <c r="D1535" s="59"/>
      <c r="E1535" s="59"/>
      <c r="F1535" s="59"/>
      <c r="G1535" s="59"/>
      <c r="H1535" s="59"/>
      <c r="I1535" s="59"/>
      <c r="J1535" s="59"/>
      <c r="K1535" s="59"/>
      <c r="L1535" s="59"/>
      <c r="M1535" s="59"/>
      <c r="N1535" s="59"/>
      <c r="O1535" s="59"/>
      <c r="P1535" s="59"/>
      <c r="Q1535" s="59"/>
      <c r="R1535" s="59"/>
      <c r="S1535" s="59"/>
      <c r="T1535" s="59"/>
      <c r="U1535" s="59"/>
      <c r="V1535" s="59"/>
      <c r="W1535" s="59"/>
      <c r="X1535" s="59"/>
      <c r="Y1535" s="59"/>
      <c r="Z1535" s="59"/>
      <c r="AA1535" s="59"/>
      <c r="AB1535" s="59"/>
      <c r="AC1535" s="59"/>
      <c r="AD1535" s="59"/>
      <c r="AE1535" s="59"/>
      <c r="AF1535" s="59"/>
    </row>
    <row r="1536" spans="1:32" ht="15.75" customHeight="1">
      <c r="A1536" s="59"/>
      <c r="B1536" s="59"/>
      <c r="C1536" s="59"/>
      <c r="D1536" s="59"/>
      <c r="E1536" s="59"/>
      <c r="F1536" s="59"/>
      <c r="G1536" s="59"/>
      <c r="H1536" s="59"/>
      <c r="I1536" s="59"/>
      <c r="J1536" s="59"/>
      <c r="K1536" s="59"/>
      <c r="L1536" s="59"/>
      <c r="M1536" s="59"/>
      <c r="N1536" s="59"/>
      <c r="O1536" s="59"/>
      <c r="P1536" s="59"/>
      <c r="Q1536" s="59"/>
      <c r="R1536" s="59"/>
      <c r="S1536" s="59"/>
      <c r="T1536" s="59"/>
      <c r="U1536" s="59"/>
      <c r="V1536" s="59"/>
      <c r="W1536" s="59"/>
      <c r="X1536" s="59"/>
      <c r="Y1536" s="59"/>
      <c r="Z1536" s="59"/>
      <c r="AA1536" s="59"/>
      <c r="AB1536" s="59"/>
      <c r="AC1536" s="59"/>
      <c r="AD1536" s="59"/>
      <c r="AE1536" s="59"/>
      <c r="AF1536" s="59"/>
    </row>
    <row r="1537" spans="1:32" ht="15.75" customHeight="1">
      <c r="A1537" s="59"/>
      <c r="B1537" s="59"/>
      <c r="C1537" s="59"/>
      <c r="D1537" s="59"/>
      <c r="E1537" s="59"/>
      <c r="F1537" s="59"/>
      <c r="G1537" s="59"/>
      <c r="H1537" s="59"/>
      <c r="I1537" s="59"/>
      <c r="J1537" s="59"/>
      <c r="K1537" s="59"/>
      <c r="L1537" s="59"/>
      <c r="M1537" s="59"/>
      <c r="N1537" s="59"/>
      <c r="O1537" s="59"/>
      <c r="P1537" s="59"/>
      <c r="Q1537" s="59"/>
      <c r="R1537" s="59"/>
      <c r="S1537" s="59"/>
      <c r="T1537" s="59"/>
      <c r="U1537" s="59"/>
      <c r="V1537" s="59"/>
      <c r="W1537" s="59"/>
      <c r="X1537" s="59"/>
      <c r="Y1537" s="59"/>
      <c r="Z1537" s="59"/>
      <c r="AA1537" s="59"/>
      <c r="AB1537" s="59"/>
      <c r="AC1537" s="59"/>
      <c r="AD1537" s="59"/>
      <c r="AE1537" s="59"/>
      <c r="AF1537" s="59"/>
    </row>
    <row r="1538" spans="1:32" ht="15.75" customHeight="1">
      <c r="A1538" s="59"/>
      <c r="B1538" s="59"/>
      <c r="C1538" s="59"/>
      <c r="D1538" s="59"/>
      <c r="E1538" s="59"/>
      <c r="F1538" s="59"/>
      <c r="G1538" s="59"/>
      <c r="H1538" s="59"/>
      <c r="I1538" s="59"/>
      <c r="J1538" s="59"/>
      <c r="K1538" s="59"/>
      <c r="L1538" s="59"/>
      <c r="M1538" s="59"/>
      <c r="N1538" s="59"/>
      <c r="O1538" s="59"/>
      <c r="P1538" s="59"/>
      <c r="Q1538" s="59"/>
      <c r="R1538" s="59"/>
      <c r="S1538" s="59"/>
      <c r="T1538" s="59"/>
      <c r="U1538" s="59"/>
      <c r="V1538" s="59"/>
      <c r="W1538" s="59"/>
      <c r="X1538" s="59"/>
      <c r="Y1538" s="59"/>
      <c r="Z1538" s="59"/>
      <c r="AA1538" s="59"/>
      <c r="AB1538" s="59"/>
      <c r="AC1538" s="59"/>
      <c r="AD1538" s="59"/>
      <c r="AE1538" s="59"/>
      <c r="AF1538" s="59"/>
    </row>
    <row r="1539" spans="1:32" ht="15.75" customHeight="1">
      <c r="A1539" s="59"/>
      <c r="B1539" s="59"/>
      <c r="C1539" s="59"/>
      <c r="D1539" s="59"/>
      <c r="E1539" s="59"/>
      <c r="F1539" s="59"/>
      <c r="G1539" s="59"/>
      <c r="H1539" s="59"/>
      <c r="I1539" s="59"/>
      <c r="J1539" s="59"/>
      <c r="K1539" s="59"/>
      <c r="L1539" s="59"/>
      <c r="M1539" s="59"/>
      <c r="N1539" s="59"/>
      <c r="O1539" s="59"/>
      <c r="P1539" s="59"/>
      <c r="Q1539" s="59"/>
      <c r="R1539" s="59"/>
      <c r="S1539" s="59"/>
      <c r="T1539" s="59"/>
      <c r="U1539" s="59"/>
      <c r="V1539" s="59"/>
      <c r="W1539" s="59"/>
      <c r="X1539" s="59"/>
      <c r="Y1539" s="59"/>
      <c r="Z1539" s="59"/>
      <c r="AA1539" s="59"/>
      <c r="AB1539" s="59"/>
      <c r="AC1539" s="59"/>
      <c r="AD1539" s="59"/>
      <c r="AE1539" s="59"/>
      <c r="AF1539" s="59"/>
    </row>
    <row r="1540" spans="1:32" ht="15.75" customHeight="1">
      <c r="A1540" s="59"/>
      <c r="B1540" s="59"/>
      <c r="C1540" s="59"/>
      <c r="D1540" s="59"/>
      <c r="E1540" s="59"/>
      <c r="F1540" s="59"/>
      <c r="G1540" s="59"/>
      <c r="H1540" s="59"/>
      <c r="I1540" s="59"/>
      <c r="J1540" s="59"/>
      <c r="K1540" s="59"/>
      <c r="L1540" s="59"/>
      <c r="M1540" s="59"/>
      <c r="N1540" s="59"/>
      <c r="O1540" s="59"/>
      <c r="P1540" s="59"/>
      <c r="Q1540" s="59"/>
      <c r="R1540" s="59"/>
      <c r="S1540" s="59"/>
      <c r="T1540" s="59"/>
      <c r="U1540" s="59"/>
      <c r="V1540" s="59"/>
      <c r="W1540" s="59"/>
      <c r="X1540" s="59"/>
      <c r="Y1540" s="59"/>
      <c r="Z1540" s="59"/>
      <c r="AA1540" s="59"/>
      <c r="AB1540" s="59"/>
      <c r="AC1540" s="59"/>
      <c r="AD1540" s="59"/>
      <c r="AE1540" s="59"/>
      <c r="AF1540" s="59"/>
    </row>
    <row r="1541" spans="1:32" ht="15.75" customHeight="1">
      <c r="A1541" s="59"/>
      <c r="B1541" s="59"/>
      <c r="C1541" s="59"/>
      <c r="D1541" s="59"/>
      <c r="E1541" s="59"/>
      <c r="F1541" s="59"/>
      <c r="G1541" s="59"/>
      <c r="H1541" s="59"/>
      <c r="I1541" s="59"/>
      <c r="J1541" s="59"/>
      <c r="K1541" s="59"/>
      <c r="L1541" s="59"/>
      <c r="M1541" s="59"/>
      <c r="N1541" s="59"/>
      <c r="O1541" s="59"/>
      <c r="P1541" s="59"/>
      <c r="Q1541" s="59"/>
      <c r="R1541" s="59"/>
      <c r="S1541" s="59"/>
      <c r="T1541" s="59"/>
      <c r="U1541" s="59"/>
      <c r="V1541" s="59"/>
      <c r="W1541" s="59"/>
      <c r="X1541" s="59"/>
      <c r="Y1541" s="59"/>
      <c r="Z1541" s="59"/>
      <c r="AA1541" s="59"/>
      <c r="AB1541" s="59"/>
      <c r="AC1541" s="59"/>
      <c r="AD1541" s="59"/>
      <c r="AE1541" s="59"/>
      <c r="AF1541" s="59"/>
    </row>
    <row r="1542" spans="1:32" ht="15.75" customHeight="1">
      <c r="A1542" s="59"/>
      <c r="B1542" s="59"/>
      <c r="C1542" s="59"/>
      <c r="D1542" s="59"/>
      <c r="E1542" s="59"/>
      <c r="F1542" s="59"/>
      <c r="G1542" s="59"/>
      <c r="H1542" s="59"/>
      <c r="I1542" s="59"/>
      <c r="J1542" s="59"/>
      <c r="K1542" s="59"/>
      <c r="L1542" s="59"/>
      <c r="M1542" s="59"/>
      <c r="N1542" s="59"/>
      <c r="O1542" s="59"/>
      <c r="P1542" s="59"/>
      <c r="Q1542" s="59"/>
      <c r="R1542" s="59"/>
      <c r="S1542" s="59"/>
      <c r="T1542" s="59"/>
      <c r="U1542" s="59"/>
      <c r="V1542" s="59"/>
      <c r="W1542" s="59"/>
      <c r="X1542" s="59"/>
      <c r="Y1542" s="59"/>
      <c r="Z1542" s="59"/>
      <c r="AA1542" s="59"/>
      <c r="AB1542" s="59"/>
      <c r="AC1542" s="59"/>
      <c r="AD1542" s="59"/>
      <c r="AE1542" s="59"/>
      <c r="AF1542" s="59"/>
    </row>
    <row r="1543" spans="1:32" ht="15.75" customHeight="1">
      <c r="A1543" s="59"/>
      <c r="B1543" s="59"/>
      <c r="C1543" s="59"/>
      <c r="D1543" s="59"/>
      <c r="E1543" s="59"/>
      <c r="F1543" s="59"/>
      <c r="G1543" s="59"/>
      <c r="H1543" s="59"/>
      <c r="I1543" s="59"/>
      <c r="J1543" s="59"/>
      <c r="K1543" s="59"/>
      <c r="L1543" s="59"/>
      <c r="M1543" s="59"/>
      <c r="N1543" s="59"/>
      <c r="O1543" s="59"/>
      <c r="P1543" s="59"/>
      <c r="Q1543" s="59"/>
      <c r="R1543" s="59"/>
      <c r="S1543" s="59"/>
      <c r="T1543" s="59"/>
      <c r="U1543" s="59"/>
      <c r="V1543" s="59"/>
      <c r="W1543" s="59"/>
      <c r="X1543" s="59"/>
      <c r="Y1543" s="59"/>
      <c r="Z1543" s="59"/>
      <c r="AA1543" s="59"/>
      <c r="AB1543" s="59"/>
      <c r="AC1543" s="59"/>
      <c r="AD1543" s="59"/>
      <c r="AE1543" s="59"/>
      <c r="AF1543" s="59"/>
    </row>
    <row r="1544" spans="1:32" ht="15.75" customHeight="1">
      <c r="A1544" s="59"/>
      <c r="B1544" s="59"/>
      <c r="C1544" s="59"/>
      <c r="D1544" s="59"/>
      <c r="E1544" s="59"/>
      <c r="F1544" s="59"/>
      <c r="G1544" s="59"/>
      <c r="H1544" s="59"/>
      <c r="I1544" s="59"/>
      <c r="J1544" s="59"/>
      <c r="K1544" s="59"/>
      <c r="L1544" s="59"/>
      <c r="M1544" s="59"/>
      <c r="N1544" s="59"/>
      <c r="O1544" s="59"/>
      <c r="P1544" s="59"/>
      <c r="Q1544" s="59"/>
      <c r="R1544" s="59"/>
      <c r="S1544" s="59"/>
      <c r="T1544" s="59"/>
      <c r="U1544" s="59"/>
      <c r="V1544" s="59"/>
      <c r="W1544" s="59"/>
      <c r="X1544" s="59"/>
      <c r="Y1544" s="59"/>
      <c r="Z1544" s="59"/>
      <c r="AA1544" s="59"/>
      <c r="AB1544" s="59"/>
      <c r="AC1544" s="59"/>
      <c r="AD1544" s="59"/>
      <c r="AE1544" s="59"/>
      <c r="AF1544" s="59"/>
    </row>
    <row r="1545" spans="1:32" ht="15.75" customHeight="1">
      <c r="A1545" s="59"/>
      <c r="B1545" s="59"/>
      <c r="C1545" s="59"/>
      <c r="D1545" s="59"/>
      <c r="E1545" s="59"/>
      <c r="F1545" s="59"/>
      <c r="G1545" s="59"/>
      <c r="H1545" s="59"/>
      <c r="I1545" s="59"/>
      <c r="J1545" s="59"/>
      <c r="K1545" s="59"/>
      <c r="L1545" s="59"/>
      <c r="M1545" s="59"/>
      <c r="N1545" s="59"/>
      <c r="O1545" s="59"/>
      <c r="P1545" s="59"/>
      <c r="Q1545" s="59"/>
      <c r="R1545" s="59"/>
      <c r="S1545" s="59"/>
      <c r="T1545" s="59"/>
      <c r="U1545" s="59"/>
      <c r="V1545" s="59"/>
      <c r="W1545" s="59"/>
      <c r="X1545" s="59"/>
      <c r="Y1545" s="59"/>
      <c r="Z1545" s="59"/>
      <c r="AA1545" s="59"/>
      <c r="AB1545" s="59"/>
      <c r="AC1545" s="59"/>
      <c r="AD1545" s="59"/>
      <c r="AE1545" s="59"/>
      <c r="AF1545" s="59"/>
    </row>
    <row r="1546" spans="1:32" ht="15.75" customHeight="1">
      <c r="A1546" s="59"/>
      <c r="B1546" s="59"/>
      <c r="C1546" s="59"/>
      <c r="D1546" s="59"/>
      <c r="E1546" s="59"/>
      <c r="F1546" s="59"/>
      <c r="G1546" s="59"/>
      <c r="H1546" s="59"/>
      <c r="I1546" s="59"/>
      <c r="J1546" s="59"/>
      <c r="K1546" s="59"/>
      <c r="L1546" s="59"/>
      <c r="M1546" s="59"/>
      <c r="N1546" s="59"/>
      <c r="O1546" s="59"/>
      <c r="P1546" s="59"/>
      <c r="Q1546" s="59"/>
      <c r="R1546" s="59"/>
      <c r="S1546" s="59"/>
      <c r="T1546" s="59"/>
      <c r="U1546" s="59"/>
      <c r="V1546" s="59"/>
      <c r="W1546" s="59"/>
      <c r="X1546" s="59"/>
      <c r="Y1546" s="59"/>
      <c r="Z1546" s="59"/>
      <c r="AA1546" s="59"/>
      <c r="AB1546" s="59"/>
      <c r="AC1546" s="59"/>
      <c r="AD1546" s="59"/>
      <c r="AE1546" s="59"/>
      <c r="AF1546" s="59"/>
    </row>
    <row r="1547" spans="1:32" ht="15.75" customHeight="1">
      <c r="A1547" s="59"/>
      <c r="B1547" s="59"/>
      <c r="C1547" s="59"/>
      <c r="D1547" s="59"/>
      <c r="E1547" s="59"/>
      <c r="F1547" s="59"/>
      <c r="G1547" s="59"/>
      <c r="H1547" s="59"/>
      <c r="I1547" s="59"/>
      <c r="J1547" s="59"/>
      <c r="K1547" s="59"/>
      <c r="L1547" s="59"/>
      <c r="M1547" s="59"/>
      <c r="N1547" s="59"/>
      <c r="O1547" s="59"/>
      <c r="P1547" s="59"/>
      <c r="Q1547" s="59"/>
      <c r="R1547" s="59"/>
      <c r="S1547" s="59"/>
      <c r="T1547" s="59"/>
      <c r="U1547" s="59"/>
      <c r="V1547" s="59"/>
      <c r="W1547" s="59"/>
      <c r="X1547" s="59"/>
      <c r="Y1547" s="59"/>
      <c r="Z1547" s="59"/>
      <c r="AA1547" s="59"/>
      <c r="AB1547" s="59"/>
      <c r="AC1547" s="59"/>
      <c r="AD1547" s="59"/>
      <c r="AE1547" s="59"/>
      <c r="AF1547" s="59"/>
    </row>
    <row r="1548" spans="1:32" ht="15.75" customHeight="1">
      <c r="A1548" s="59"/>
      <c r="B1548" s="59"/>
      <c r="C1548" s="59"/>
      <c r="D1548" s="59"/>
      <c r="E1548" s="59"/>
      <c r="F1548" s="59"/>
      <c r="G1548" s="59"/>
      <c r="H1548" s="59"/>
      <c r="I1548" s="59"/>
      <c r="J1548" s="59"/>
      <c r="K1548" s="59"/>
      <c r="L1548" s="59"/>
      <c r="M1548" s="59"/>
      <c r="N1548" s="59"/>
      <c r="O1548" s="59"/>
      <c r="P1548" s="59"/>
      <c r="Q1548" s="59"/>
      <c r="R1548" s="59"/>
      <c r="S1548" s="59"/>
      <c r="T1548" s="59"/>
      <c r="U1548" s="59"/>
      <c r="V1548" s="59"/>
      <c r="W1548" s="59"/>
      <c r="X1548" s="59"/>
      <c r="Y1548" s="59"/>
      <c r="Z1548" s="59"/>
      <c r="AA1548" s="59"/>
      <c r="AB1548" s="59"/>
      <c r="AC1548" s="59"/>
      <c r="AD1548" s="59"/>
      <c r="AE1548" s="59"/>
      <c r="AF1548" s="59"/>
    </row>
    <row r="1549" spans="1:32" ht="15.75" customHeight="1">
      <c r="A1549" s="59"/>
      <c r="B1549" s="59"/>
      <c r="C1549" s="59"/>
      <c r="D1549" s="59"/>
      <c r="E1549" s="59"/>
      <c r="F1549" s="59"/>
      <c r="G1549" s="59"/>
      <c r="H1549" s="59"/>
      <c r="I1549" s="59"/>
      <c r="J1549" s="59"/>
      <c r="K1549" s="59"/>
      <c r="L1549" s="59"/>
      <c r="M1549" s="59"/>
      <c r="N1549" s="59"/>
      <c r="O1549" s="59"/>
      <c r="P1549" s="59"/>
      <c r="Q1549" s="59"/>
      <c r="R1549" s="59"/>
      <c r="S1549" s="59"/>
      <c r="T1549" s="59"/>
      <c r="U1549" s="59"/>
      <c r="V1549" s="59"/>
      <c r="W1549" s="59"/>
      <c r="X1549" s="59"/>
      <c r="Y1549" s="59"/>
      <c r="Z1549" s="59"/>
      <c r="AA1549" s="59"/>
      <c r="AB1549" s="59"/>
      <c r="AC1549" s="59"/>
      <c r="AD1549" s="59"/>
      <c r="AE1549" s="59"/>
      <c r="AF1549" s="59"/>
    </row>
    <row r="1550" spans="1:32" ht="15.75" customHeight="1">
      <c r="A1550" s="59"/>
      <c r="B1550" s="59"/>
      <c r="C1550" s="59"/>
      <c r="D1550" s="59"/>
      <c r="E1550" s="59"/>
      <c r="F1550" s="59"/>
      <c r="G1550" s="59"/>
      <c r="H1550" s="59"/>
      <c r="I1550" s="59"/>
      <c r="J1550" s="59"/>
      <c r="K1550" s="59"/>
      <c r="L1550" s="59"/>
      <c r="M1550" s="59"/>
      <c r="N1550" s="59"/>
      <c r="O1550" s="59"/>
      <c r="P1550" s="59"/>
      <c r="Q1550" s="59"/>
      <c r="R1550" s="59"/>
      <c r="S1550" s="59"/>
      <c r="T1550" s="59"/>
      <c r="U1550" s="59"/>
      <c r="V1550" s="59"/>
      <c r="W1550" s="59"/>
      <c r="X1550" s="59"/>
      <c r="Y1550" s="59"/>
      <c r="Z1550" s="59"/>
      <c r="AA1550" s="59"/>
      <c r="AB1550" s="59"/>
      <c r="AC1550" s="59"/>
      <c r="AD1550" s="59"/>
      <c r="AE1550" s="59"/>
      <c r="AF1550" s="59"/>
    </row>
    <row r="1551" spans="1:32" ht="15.75" customHeight="1">
      <c r="A1551" s="59"/>
      <c r="B1551" s="59"/>
      <c r="C1551" s="59"/>
      <c r="D1551" s="59"/>
      <c r="E1551" s="59"/>
      <c r="F1551" s="59"/>
      <c r="G1551" s="59"/>
      <c r="H1551" s="59"/>
      <c r="I1551" s="59"/>
      <c r="J1551" s="59"/>
      <c r="K1551" s="59"/>
      <c r="L1551" s="59"/>
      <c r="M1551" s="59"/>
      <c r="N1551" s="59"/>
      <c r="O1551" s="59"/>
      <c r="P1551" s="59"/>
      <c r="Q1551" s="59"/>
      <c r="R1551" s="59"/>
      <c r="S1551" s="59"/>
      <c r="T1551" s="59"/>
      <c r="U1551" s="59"/>
      <c r="V1551" s="59"/>
      <c r="W1551" s="59"/>
      <c r="X1551" s="59"/>
      <c r="Y1551" s="59"/>
      <c r="Z1551" s="59"/>
      <c r="AA1551" s="59"/>
      <c r="AB1551" s="59"/>
      <c r="AC1551" s="59"/>
      <c r="AD1551" s="59"/>
      <c r="AE1551" s="59"/>
      <c r="AF1551" s="59"/>
    </row>
    <row r="1552" spans="1:32" ht="15.75" customHeight="1">
      <c r="A1552" s="59"/>
      <c r="B1552" s="59"/>
      <c r="C1552" s="59"/>
      <c r="D1552" s="59"/>
      <c r="E1552" s="59"/>
      <c r="F1552" s="59"/>
      <c r="G1552" s="59"/>
      <c r="H1552" s="59"/>
      <c r="I1552" s="59"/>
      <c r="J1552" s="59"/>
      <c r="K1552" s="59"/>
      <c r="L1552" s="59"/>
      <c r="M1552" s="59"/>
      <c r="N1552" s="59"/>
      <c r="O1552" s="59"/>
      <c r="P1552" s="59"/>
      <c r="Q1552" s="59"/>
      <c r="R1552" s="59"/>
      <c r="S1552" s="59"/>
      <c r="T1552" s="59"/>
      <c r="U1552" s="59"/>
      <c r="V1552" s="59"/>
      <c r="W1552" s="59"/>
      <c r="X1552" s="59"/>
      <c r="Y1552" s="59"/>
      <c r="Z1552" s="59"/>
      <c r="AA1552" s="59"/>
      <c r="AB1552" s="59"/>
      <c r="AC1552" s="59"/>
      <c r="AD1552" s="59"/>
      <c r="AE1552" s="59"/>
      <c r="AF1552" s="59"/>
    </row>
    <row r="1553" spans="1:32" ht="15.75" customHeight="1">
      <c r="A1553" s="59"/>
      <c r="B1553" s="59"/>
      <c r="C1553" s="59"/>
      <c r="D1553" s="59"/>
      <c r="E1553" s="59"/>
      <c r="F1553" s="59"/>
      <c r="G1553" s="59"/>
      <c r="H1553" s="59"/>
      <c r="I1553" s="59"/>
      <c r="J1553" s="59"/>
      <c r="K1553" s="59"/>
      <c r="L1553" s="59"/>
      <c r="M1553" s="59"/>
      <c r="N1553" s="59"/>
      <c r="O1553" s="59"/>
      <c r="P1553" s="59"/>
      <c r="Q1553" s="59"/>
      <c r="R1553" s="59"/>
      <c r="S1553" s="59"/>
      <c r="T1553" s="59"/>
      <c r="U1553" s="59"/>
      <c r="V1553" s="59"/>
      <c r="W1553" s="59"/>
      <c r="X1553" s="59"/>
      <c r="Y1553" s="59"/>
      <c r="Z1553" s="59"/>
      <c r="AA1553" s="59"/>
      <c r="AB1553" s="59"/>
      <c r="AC1553" s="59"/>
      <c r="AD1553" s="59"/>
      <c r="AE1553" s="59"/>
      <c r="AF1553" s="59"/>
    </row>
    <row r="1554" spans="1:32" ht="15.75" customHeight="1">
      <c r="A1554" s="59"/>
      <c r="B1554" s="59"/>
      <c r="C1554" s="59"/>
      <c r="D1554" s="59"/>
      <c r="E1554" s="59"/>
      <c r="F1554" s="59"/>
      <c r="G1554" s="59"/>
      <c r="H1554" s="59"/>
      <c r="I1554" s="59"/>
      <c r="J1554" s="59"/>
      <c r="K1554" s="59"/>
      <c r="L1554" s="59"/>
      <c r="M1554" s="59"/>
      <c r="N1554" s="59"/>
      <c r="O1554" s="59"/>
      <c r="P1554" s="59"/>
      <c r="Q1554" s="59"/>
      <c r="R1554" s="59"/>
      <c r="S1554" s="59"/>
      <c r="T1554" s="59"/>
      <c r="U1554" s="59"/>
      <c r="V1554" s="59"/>
      <c r="W1554" s="59"/>
      <c r="X1554" s="59"/>
      <c r="Y1554" s="59"/>
      <c r="Z1554" s="59"/>
      <c r="AA1554" s="59"/>
      <c r="AB1554" s="59"/>
      <c r="AC1554" s="59"/>
      <c r="AD1554" s="59"/>
      <c r="AE1554" s="59"/>
      <c r="AF1554" s="59"/>
    </row>
    <row r="1555" spans="1:32" ht="15.75" customHeight="1">
      <c r="A1555" s="59"/>
      <c r="B1555" s="59"/>
      <c r="C1555" s="59"/>
      <c r="D1555" s="59"/>
      <c r="E1555" s="59"/>
      <c r="F1555" s="59"/>
      <c r="G1555" s="59"/>
      <c r="H1555" s="59"/>
      <c r="I1555" s="59"/>
      <c r="J1555" s="59"/>
      <c r="K1555" s="59"/>
      <c r="L1555" s="59"/>
      <c r="M1555" s="59"/>
      <c r="N1555" s="59"/>
      <c r="O1555" s="59"/>
      <c r="P1555" s="59"/>
      <c r="Q1555" s="59"/>
      <c r="R1555" s="59"/>
      <c r="S1555" s="59"/>
      <c r="T1555" s="59"/>
      <c r="U1555" s="59"/>
      <c r="V1555" s="59"/>
      <c r="W1555" s="59"/>
      <c r="X1555" s="59"/>
      <c r="Y1555" s="59"/>
      <c r="Z1555" s="59"/>
      <c r="AA1555" s="59"/>
      <c r="AB1555" s="59"/>
      <c r="AC1555" s="59"/>
      <c r="AD1555" s="59"/>
      <c r="AE1555" s="59"/>
      <c r="AF1555" s="59"/>
    </row>
    <row r="1556" spans="1:32" ht="15.75" customHeight="1">
      <c r="A1556" s="59"/>
      <c r="B1556" s="59"/>
      <c r="C1556" s="59"/>
      <c r="D1556" s="59"/>
      <c r="E1556" s="59"/>
      <c r="F1556" s="59"/>
      <c r="G1556" s="59"/>
      <c r="H1556" s="59"/>
      <c r="I1556" s="59"/>
      <c r="J1556" s="59"/>
      <c r="K1556" s="59"/>
      <c r="L1556" s="59"/>
      <c r="M1556" s="59"/>
      <c r="N1556" s="59"/>
      <c r="O1556" s="59"/>
      <c r="P1556" s="59"/>
      <c r="Q1556" s="59"/>
      <c r="R1556" s="59"/>
      <c r="S1556" s="59"/>
      <c r="T1556" s="59"/>
      <c r="U1556" s="59"/>
      <c r="V1556" s="59"/>
      <c r="W1556" s="59"/>
      <c r="X1556" s="59"/>
      <c r="Y1556" s="59"/>
      <c r="Z1556" s="59"/>
      <c r="AA1556" s="59"/>
      <c r="AB1556" s="59"/>
      <c r="AC1556" s="59"/>
      <c r="AD1556" s="59"/>
      <c r="AE1556" s="59"/>
      <c r="AF1556" s="59"/>
    </row>
    <row r="1557" spans="1:32" ht="15.75" customHeight="1">
      <c r="A1557" s="59"/>
      <c r="B1557" s="59"/>
      <c r="C1557" s="59"/>
      <c r="D1557" s="59"/>
      <c r="E1557" s="59"/>
      <c r="F1557" s="59"/>
      <c r="G1557" s="59"/>
      <c r="H1557" s="59"/>
      <c r="I1557" s="59"/>
      <c r="J1557" s="59"/>
      <c r="K1557" s="59"/>
      <c r="L1557" s="59"/>
      <c r="M1557" s="59"/>
      <c r="N1557" s="59"/>
      <c r="O1557" s="59"/>
      <c r="P1557" s="59"/>
      <c r="Q1557" s="59"/>
      <c r="R1557" s="59"/>
      <c r="S1557" s="59"/>
      <c r="T1557" s="59"/>
      <c r="U1557" s="59"/>
      <c r="V1557" s="59"/>
      <c r="W1557" s="59"/>
      <c r="X1557" s="59"/>
      <c r="Y1557" s="59"/>
      <c r="Z1557" s="59"/>
      <c r="AA1557" s="59"/>
      <c r="AB1557" s="59"/>
      <c r="AC1557" s="59"/>
      <c r="AD1557" s="59"/>
      <c r="AE1557" s="59"/>
      <c r="AF1557" s="59"/>
    </row>
    <row r="1558" spans="1:32" ht="15.75" customHeight="1">
      <c r="A1558" s="59"/>
      <c r="B1558" s="59"/>
      <c r="C1558" s="59"/>
      <c r="D1558" s="59"/>
      <c r="E1558" s="59"/>
      <c r="F1558" s="59"/>
      <c r="G1558" s="59"/>
      <c r="H1558" s="59"/>
      <c r="I1558" s="59"/>
      <c r="J1558" s="59"/>
      <c r="K1558" s="59"/>
      <c r="L1558" s="59"/>
      <c r="M1558" s="59"/>
      <c r="N1558" s="59"/>
      <c r="O1558" s="59"/>
      <c r="P1558" s="59"/>
      <c r="Q1558" s="59"/>
      <c r="R1558" s="59"/>
      <c r="S1558" s="59"/>
      <c r="T1558" s="59"/>
      <c r="U1558" s="59"/>
      <c r="V1558" s="59"/>
      <c r="W1558" s="59"/>
      <c r="X1558" s="59"/>
      <c r="Y1558" s="59"/>
      <c r="Z1558" s="59"/>
      <c r="AA1558" s="59"/>
      <c r="AB1558" s="59"/>
      <c r="AC1558" s="59"/>
      <c r="AD1558" s="59"/>
      <c r="AE1558" s="59"/>
      <c r="AF1558" s="59"/>
    </row>
    <row r="1559" spans="1:32" ht="15.75" customHeight="1">
      <c r="A1559" s="59"/>
      <c r="B1559" s="59"/>
      <c r="C1559" s="59"/>
      <c r="D1559" s="59"/>
      <c r="E1559" s="59"/>
      <c r="F1559" s="59"/>
      <c r="G1559" s="59"/>
      <c r="H1559" s="59"/>
      <c r="I1559" s="59"/>
      <c r="J1559" s="59"/>
      <c r="K1559" s="59"/>
      <c r="L1559" s="59"/>
      <c r="M1559" s="59"/>
      <c r="N1559" s="59"/>
      <c r="O1559" s="59"/>
      <c r="P1559" s="59"/>
      <c r="Q1559" s="59"/>
      <c r="R1559" s="59"/>
      <c r="S1559" s="59"/>
      <c r="T1559" s="59"/>
      <c r="U1559" s="59"/>
      <c r="V1559" s="59"/>
      <c r="W1559" s="59"/>
      <c r="X1559" s="59"/>
      <c r="Y1559" s="59"/>
      <c r="Z1559" s="59"/>
      <c r="AA1559" s="59"/>
      <c r="AB1559" s="59"/>
      <c r="AC1559" s="59"/>
      <c r="AD1559" s="59"/>
      <c r="AE1559" s="59"/>
      <c r="AF1559" s="59"/>
    </row>
    <row r="1560" spans="1:32" ht="15.75" customHeight="1">
      <c r="A1560" s="59"/>
      <c r="B1560" s="59"/>
      <c r="C1560" s="59"/>
      <c r="D1560" s="59"/>
      <c r="E1560" s="59"/>
      <c r="F1560" s="59"/>
      <c r="G1560" s="59"/>
      <c r="H1560" s="59"/>
      <c r="I1560" s="59"/>
      <c r="J1560" s="59"/>
      <c r="K1560" s="59"/>
      <c r="L1560" s="59"/>
      <c r="M1560" s="59"/>
      <c r="N1560" s="59"/>
      <c r="O1560" s="59"/>
      <c r="P1560" s="59"/>
      <c r="Q1560" s="59"/>
      <c r="R1560" s="59"/>
      <c r="S1560" s="59"/>
      <c r="T1560" s="59"/>
      <c r="U1560" s="59"/>
      <c r="V1560" s="59"/>
      <c r="W1560" s="59"/>
      <c r="X1560" s="59"/>
      <c r="Y1560" s="59"/>
      <c r="Z1560" s="59"/>
      <c r="AA1560" s="59"/>
      <c r="AB1560" s="59"/>
      <c r="AC1560" s="59"/>
      <c r="AD1560" s="59"/>
      <c r="AE1560" s="59"/>
      <c r="AF1560" s="59"/>
    </row>
    <row r="1561" spans="1:32" ht="15.75" customHeight="1">
      <c r="A1561" s="59"/>
      <c r="B1561" s="59"/>
      <c r="C1561" s="59"/>
      <c r="D1561" s="59"/>
      <c r="E1561" s="59"/>
      <c r="F1561" s="59"/>
      <c r="G1561" s="59"/>
      <c r="H1561" s="59"/>
      <c r="I1561" s="59"/>
      <c r="J1561" s="59"/>
      <c r="K1561" s="59"/>
      <c r="L1561" s="59"/>
      <c r="M1561" s="59"/>
      <c r="N1561" s="59"/>
      <c r="O1561" s="59"/>
      <c r="P1561" s="59"/>
      <c r="Q1561" s="59"/>
      <c r="R1561" s="59"/>
      <c r="S1561" s="59"/>
      <c r="T1561" s="59"/>
      <c r="U1561" s="59"/>
      <c r="V1561" s="59"/>
      <c r="W1561" s="59"/>
      <c r="X1561" s="59"/>
      <c r="Y1561" s="59"/>
      <c r="Z1561" s="59"/>
      <c r="AA1561" s="59"/>
      <c r="AB1561" s="59"/>
      <c r="AC1561" s="59"/>
      <c r="AD1561" s="59"/>
      <c r="AE1561" s="59"/>
      <c r="AF1561" s="59"/>
    </row>
    <row r="1562" spans="1:32" ht="15.75" customHeight="1">
      <c r="A1562" s="59"/>
      <c r="B1562" s="59"/>
      <c r="C1562" s="59"/>
      <c r="D1562" s="59"/>
      <c r="E1562" s="59"/>
      <c r="F1562" s="59"/>
      <c r="G1562" s="59"/>
      <c r="H1562" s="59"/>
      <c r="I1562" s="59"/>
      <c r="J1562" s="59"/>
      <c r="K1562" s="59"/>
      <c r="L1562" s="59"/>
      <c r="M1562" s="59"/>
      <c r="N1562" s="59"/>
      <c r="O1562" s="59"/>
      <c r="P1562" s="59"/>
      <c r="Q1562" s="59"/>
      <c r="R1562" s="59"/>
      <c r="S1562" s="59"/>
      <c r="T1562" s="59"/>
      <c r="U1562" s="59"/>
      <c r="V1562" s="59"/>
      <c r="W1562" s="59"/>
      <c r="X1562" s="59"/>
      <c r="Y1562" s="59"/>
      <c r="Z1562" s="59"/>
      <c r="AA1562" s="59"/>
      <c r="AB1562" s="59"/>
      <c r="AC1562" s="59"/>
      <c r="AD1562" s="59"/>
      <c r="AE1562" s="59"/>
      <c r="AF1562" s="59"/>
    </row>
    <row r="1563" spans="1:32" ht="15.75" customHeight="1">
      <c r="A1563" s="59"/>
      <c r="B1563" s="59"/>
      <c r="C1563" s="59"/>
      <c r="D1563" s="59"/>
      <c r="E1563" s="59"/>
      <c r="F1563" s="59"/>
      <c r="G1563" s="59"/>
      <c r="H1563" s="59"/>
      <c r="I1563" s="59"/>
      <c r="J1563" s="59"/>
      <c r="K1563" s="59"/>
      <c r="L1563" s="59"/>
      <c r="M1563" s="59"/>
      <c r="N1563" s="59"/>
      <c r="O1563" s="59"/>
      <c r="P1563" s="59"/>
      <c r="Q1563" s="59"/>
      <c r="R1563" s="59"/>
      <c r="S1563" s="59"/>
      <c r="T1563" s="59"/>
      <c r="U1563" s="59"/>
      <c r="V1563" s="59"/>
      <c r="W1563" s="59"/>
      <c r="X1563" s="59"/>
      <c r="Y1563" s="59"/>
      <c r="Z1563" s="59"/>
      <c r="AA1563" s="59"/>
      <c r="AB1563" s="59"/>
      <c r="AC1563" s="59"/>
      <c r="AD1563" s="59"/>
      <c r="AE1563" s="59"/>
      <c r="AF1563" s="59"/>
    </row>
    <row r="1564" spans="1:32" ht="15.75" customHeight="1">
      <c r="A1564" s="59"/>
      <c r="B1564" s="59"/>
      <c r="C1564" s="59"/>
      <c r="D1564" s="59"/>
      <c r="E1564" s="59"/>
      <c r="F1564" s="59"/>
      <c r="G1564" s="59"/>
      <c r="H1564" s="59"/>
      <c r="I1564" s="59"/>
      <c r="J1564" s="59"/>
      <c r="K1564" s="59"/>
      <c r="L1564" s="59"/>
      <c r="M1564" s="59"/>
      <c r="N1564" s="59"/>
      <c r="O1564" s="59"/>
      <c r="P1564" s="59"/>
      <c r="Q1564" s="59"/>
      <c r="R1564" s="59"/>
      <c r="S1564" s="59"/>
      <c r="T1564" s="59"/>
      <c r="U1564" s="59"/>
      <c r="V1564" s="59"/>
      <c r="W1564" s="59"/>
      <c r="X1564" s="59"/>
      <c r="Y1564" s="59"/>
      <c r="Z1564" s="59"/>
      <c r="AA1564" s="59"/>
      <c r="AB1564" s="59"/>
      <c r="AC1564" s="59"/>
      <c r="AD1564" s="59"/>
      <c r="AE1564" s="59"/>
      <c r="AF1564" s="59"/>
    </row>
    <row r="1565" spans="1:32" ht="15.75" customHeight="1">
      <c r="A1565" s="59"/>
      <c r="B1565" s="59"/>
      <c r="C1565" s="59"/>
      <c r="D1565" s="59"/>
      <c r="E1565" s="59"/>
      <c r="F1565" s="59"/>
      <c r="G1565" s="59"/>
      <c r="H1565" s="59"/>
      <c r="I1565" s="59"/>
      <c r="J1565" s="59"/>
      <c r="K1565" s="59"/>
      <c r="L1565" s="59"/>
      <c r="M1565" s="59"/>
      <c r="N1565" s="59"/>
      <c r="O1565" s="59"/>
      <c r="P1565" s="59"/>
      <c r="Q1565" s="59"/>
      <c r="R1565" s="59"/>
      <c r="S1565" s="59"/>
      <c r="T1565" s="59"/>
      <c r="U1565" s="59"/>
      <c r="V1565" s="59"/>
      <c r="W1565" s="59"/>
      <c r="X1565" s="59"/>
      <c r="Y1565" s="59"/>
      <c r="Z1565" s="59"/>
      <c r="AA1565" s="59"/>
      <c r="AB1565" s="59"/>
      <c r="AC1565" s="59"/>
      <c r="AD1565" s="59"/>
      <c r="AE1565" s="59"/>
      <c r="AF1565" s="59"/>
    </row>
    <row r="1566" spans="1:32" ht="15.75" customHeight="1">
      <c r="A1566" s="59"/>
      <c r="B1566" s="59"/>
      <c r="C1566" s="59"/>
      <c r="D1566" s="59"/>
      <c r="E1566" s="59"/>
      <c r="F1566" s="59"/>
      <c r="G1566" s="59"/>
      <c r="H1566" s="59"/>
      <c r="I1566" s="59"/>
      <c r="J1566" s="59"/>
      <c r="K1566" s="59"/>
      <c r="L1566" s="59"/>
      <c r="M1566" s="59"/>
      <c r="N1566" s="59"/>
      <c r="O1566" s="59"/>
      <c r="P1566" s="59"/>
      <c r="Q1566" s="59"/>
      <c r="R1566" s="59"/>
      <c r="S1566" s="59"/>
      <c r="T1566" s="59"/>
      <c r="U1566" s="59"/>
      <c r="V1566" s="59"/>
      <c r="W1566" s="59"/>
      <c r="X1566" s="59"/>
      <c r="Y1566" s="59"/>
      <c r="Z1566" s="59"/>
      <c r="AA1566" s="59"/>
      <c r="AB1566" s="59"/>
      <c r="AC1566" s="59"/>
      <c r="AD1566" s="59"/>
      <c r="AE1566" s="59"/>
      <c r="AF1566" s="59"/>
    </row>
    <row r="1567" spans="1:32" ht="15.75" customHeight="1">
      <c r="A1567" s="59"/>
      <c r="B1567" s="59"/>
      <c r="C1567" s="59"/>
      <c r="D1567" s="59"/>
      <c r="E1567" s="59"/>
      <c r="F1567" s="59"/>
      <c r="G1567" s="59"/>
      <c r="H1567" s="59"/>
      <c r="I1567" s="59"/>
      <c r="J1567" s="59"/>
      <c r="K1567" s="59"/>
      <c r="L1567" s="59"/>
      <c r="M1567" s="59"/>
      <c r="N1567" s="59"/>
      <c r="O1567" s="59"/>
      <c r="P1567" s="59"/>
      <c r="Q1567" s="59"/>
      <c r="R1567" s="59"/>
      <c r="S1567" s="59"/>
      <c r="T1567" s="59"/>
      <c r="U1567" s="59"/>
      <c r="V1567" s="59"/>
      <c r="W1567" s="59"/>
      <c r="X1567" s="59"/>
      <c r="Y1567" s="59"/>
      <c r="Z1567" s="59"/>
      <c r="AA1567" s="59"/>
      <c r="AB1567" s="59"/>
      <c r="AC1567" s="59"/>
      <c r="AD1567" s="59"/>
      <c r="AE1567" s="59"/>
      <c r="AF1567" s="59"/>
    </row>
    <row r="1568" spans="1:32" ht="15.75" customHeight="1">
      <c r="A1568" s="59"/>
      <c r="B1568" s="59"/>
      <c r="C1568" s="59"/>
      <c r="D1568" s="59"/>
      <c r="E1568" s="59"/>
      <c r="F1568" s="59"/>
      <c r="G1568" s="59"/>
      <c r="H1568" s="59"/>
      <c r="I1568" s="59"/>
      <c r="J1568" s="59"/>
      <c r="K1568" s="59"/>
      <c r="L1568" s="59"/>
      <c r="M1568" s="59"/>
      <c r="N1568" s="59"/>
      <c r="O1568" s="59"/>
      <c r="P1568" s="59"/>
      <c r="Q1568" s="59"/>
      <c r="R1568" s="59"/>
      <c r="S1568" s="59"/>
      <c r="T1568" s="59"/>
      <c r="U1568" s="59"/>
      <c r="V1568" s="59"/>
      <c r="W1568" s="59"/>
      <c r="X1568" s="59"/>
      <c r="Y1568" s="59"/>
      <c r="Z1568" s="59"/>
      <c r="AA1568" s="59"/>
      <c r="AB1568" s="59"/>
      <c r="AC1568" s="59"/>
      <c r="AD1568" s="59"/>
      <c r="AE1568" s="59"/>
      <c r="AF1568" s="59"/>
    </row>
    <row r="1569" spans="1:32" ht="15.75" customHeight="1">
      <c r="A1569" s="59"/>
      <c r="B1569" s="59"/>
      <c r="C1569" s="59"/>
      <c r="D1569" s="59"/>
      <c r="E1569" s="59"/>
      <c r="F1569" s="59"/>
      <c r="G1569" s="59"/>
      <c r="H1569" s="59"/>
      <c r="I1569" s="59"/>
      <c r="J1569" s="59"/>
      <c r="K1569" s="59"/>
      <c r="L1569" s="59"/>
      <c r="M1569" s="59"/>
      <c r="N1569" s="59"/>
      <c r="O1569" s="59"/>
      <c r="P1569" s="59"/>
      <c r="Q1569" s="59"/>
      <c r="R1569" s="59"/>
      <c r="S1569" s="59"/>
      <c r="T1569" s="59"/>
      <c r="U1569" s="59"/>
      <c r="V1569" s="59"/>
      <c r="W1569" s="59"/>
      <c r="X1569" s="59"/>
      <c r="Y1569" s="59"/>
      <c r="Z1569" s="59"/>
      <c r="AA1569" s="59"/>
      <c r="AB1569" s="59"/>
      <c r="AC1569" s="59"/>
      <c r="AD1569" s="59"/>
      <c r="AE1569" s="59"/>
      <c r="AF1569" s="59"/>
    </row>
    <row r="1570" spans="1:32" ht="15.75" customHeight="1">
      <c r="A1570" s="59"/>
      <c r="B1570" s="59"/>
      <c r="C1570" s="59"/>
      <c r="D1570" s="59"/>
      <c r="E1570" s="59"/>
      <c r="F1570" s="59"/>
      <c r="G1570" s="59"/>
      <c r="H1570" s="59"/>
      <c r="I1570" s="59"/>
      <c r="J1570" s="59"/>
      <c r="K1570" s="59"/>
      <c r="L1570" s="59"/>
      <c r="M1570" s="59"/>
      <c r="N1570" s="59"/>
      <c r="O1570" s="59"/>
      <c r="P1570" s="59"/>
      <c r="Q1570" s="59"/>
      <c r="R1570" s="59"/>
      <c r="S1570" s="59"/>
      <c r="T1570" s="59"/>
      <c r="U1570" s="59"/>
      <c r="V1570" s="59"/>
      <c r="W1570" s="59"/>
      <c r="X1570" s="59"/>
      <c r="Y1570" s="59"/>
      <c r="Z1570" s="59"/>
      <c r="AA1570" s="59"/>
      <c r="AB1570" s="59"/>
      <c r="AC1570" s="59"/>
      <c r="AD1570" s="59"/>
      <c r="AE1570" s="59"/>
      <c r="AF1570" s="59"/>
    </row>
    <row r="1571" spans="1:32" ht="15.75" customHeight="1">
      <c r="A1571" s="59"/>
      <c r="B1571" s="59"/>
      <c r="C1571" s="59"/>
      <c r="D1571" s="59"/>
      <c r="E1571" s="59"/>
      <c r="F1571" s="59"/>
      <c r="G1571" s="59"/>
      <c r="H1571" s="59"/>
      <c r="I1571" s="59"/>
      <c r="J1571" s="59"/>
      <c r="K1571" s="59"/>
      <c r="L1571" s="59"/>
      <c r="M1571" s="59"/>
      <c r="N1571" s="59"/>
      <c r="O1571" s="59"/>
      <c r="P1571" s="59"/>
      <c r="Q1571" s="59"/>
      <c r="R1571" s="59"/>
      <c r="S1571" s="59"/>
      <c r="T1571" s="59"/>
      <c r="U1571" s="59"/>
      <c r="V1571" s="59"/>
      <c r="W1571" s="59"/>
      <c r="X1571" s="59"/>
      <c r="Y1571" s="59"/>
      <c r="Z1571" s="59"/>
      <c r="AA1571" s="59"/>
      <c r="AB1571" s="59"/>
      <c r="AC1571" s="59"/>
      <c r="AD1571" s="59"/>
      <c r="AE1571" s="59"/>
      <c r="AF1571" s="59"/>
    </row>
    <row r="1572" spans="1:32" ht="15.75" customHeight="1">
      <c r="A1572" s="59"/>
      <c r="B1572" s="59"/>
      <c r="C1572" s="59"/>
      <c r="D1572" s="59"/>
      <c r="E1572" s="59"/>
      <c r="F1572" s="59"/>
      <c r="G1572" s="59"/>
      <c r="H1572" s="59"/>
      <c r="I1572" s="59"/>
      <c r="J1572" s="59"/>
      <c r="K1572" s="59"/>
      <c r="L1572" s="59"/>
      <c r="M1572" s="59"/>
      <c r="N1572" s="59"/>
      <c r="O1572" s="59"/>
      <c r="P1572" s="59"/>
      <c r="Q1572" s="59"/>
      <c r="R1572" s="59"/>
      <c r="S1572" s="59"/>
      <c r="T1572" s="59"/>
      <c r="U1572" s="59"/>
      <c r="V1572" s="59"/>
      <c r="W1572" s="59"/>
      <c r="X1572" s="59"/>
      <c r="Y1572" s="59"/>
      <c r="Z1572" s="59"/>
      <c r="AA1572" s="59"/>
      <c r="AB1572" s="59"/>
      <c r="AC1572" s="59"/>
      <c r="AD1572" s="59"/>
      <c r="AE1572" s="59"/>
      <c r="AF1572" s="59"/>
    </row>
    <row r="1573" spans="1:32" ht="15.75" customHeight="1">
      <c r="A1573" s="59"/>
      <c r="B1573" s="59"/>
      <c r="C1573" s="59"/>
      <c r="D1573" s="59"/>
      <c r="E1573" s="59"/>
      <c r="F1573" s="59"/>
      <c r="G1573" s="59"/>
      <c r="H1573" s="59"/>
      <c r="I1573" s="59"/>
      <c r="J1573" s="59"/>
      <c r="K1573" s="59"/>
      <c r="L1573" s="59"/>
      <c r="M1573" s="59"/>
      <c r="N1573" s="59"/>
      <c r="O1573" s="59"/>
      <c r="P1573" s="59"/>
      <c r="Q1573" s="59"/>
      <c r="R1573" s="59"/>
      <c r="S1573" s="59"/>
      <c r="T1573" s="59"/>
      <c r="U1573" s="59"/>
      <c r="V1573" s="59"/>
      <c r="W1573" s="59"/>
      <c r="X1573" s="59"/>
      <c r="Y1573" s="59"/>
      <c r="Z1573" s="59"/>
      <c r="AA1573" s="59"/>
      <c r="AB1573" s="59"/>
      <c r="AC1573" s="59"/>
      <c r="AD1573" s="59"/>
      <c r="AE1573" s="59"/>
      <c r="AF1573" s="59"/>
    </row>
    <row r="1574" spans="1:32" ht="15.75" customHeight="1">
      <c r="A1574" s="59"/>
      <c r="B1574" s="59"/>
      <c r="C1574" s="59"/>
      <c r="D1574" s="59"/>
      <c r="E1574" s="59"/>
      <c r="F1574" s="59"/>
      <c r="G1574" s="59"/>
      <c r="H1574" s="59"/>
      <c r="I1574" s="59"/>
      <c r="J1574" s="59"/>
      <c r="K1574" s="59"/>
      <c r="L1574" s="59"/>
      <c r="M1574" s="59"/>
      <c r="N1574" s="59"/>
      <c r="O1574" s="59"/>
      <c r="P1574" s="59"/>
      <c r="Q1574" s="59"/>
      <c r="R1574" s="59"/>
      <c r="S1574" s="59"/>
      <c r="T1574" s="59"/>
      <c r="U1574" s="59"/>
      <c r="V1574" s="59"/>
      <c r="W1574" s="59"/>
      <c r="X1574" s="59"/>
      <c r="Y1574" s="59"/>
      <c r="Z1574" s="59"/>
      <c r="AA1574" s="59"/>
      <c r="AB1574" s="59"/>
      <c r="AC1574" s="59"/>
      <c r="AD1574" s="59"/>
      <c r="AE1574" s="59"/>
      <c r="AF1574" s="59"/>
    </row>
    <row r="1575" spans="1:32" ht="15.75" customHeight="1">
      <c r="A1575" s="59"/>
      <c r="B1575" s="59"/>
      <c r="C1575" s="59"/>
      <c r="D1575" s="59"/>
      <c r="E1575" s="59"/>
      <c r="F1575" s="59"/>
      <c r="G1575" s="59"/>
      <c r="H1575" s="59"/>
      <c r="I1575" s="59"/>
      <c r="J1575" s="59"/>
      <c r="K1575" s="59"/>
      <c r="L1575" s="59"/>
      <c r="M1575" s="59"/>
      <c r="N1575" s="59"/>
      <c r="O1575" s="59"/>
      <c r="P1575" s="59"/>
      <c r="Q1575" s="59"/>
      <c r="R1575" s="59"/>
      <c r="S1575" s="59"/>
      <c r="T1575" s="59"/>
      <c r="U1575" s="59"/>
      <c r="V1575" s="59"/>
      <c r="W1575" s="59"/>
      <c r="X1575" s="59"/>
      <c r="Y1575" s="59"/>
      <c r="Z1575" s="59"/>
      <c r="AA1575" s="59"/>
      <c r="AB1575" s="59"/>
      <c r="AC1575" s="59"/>
      <c r="AD1575" s="59"/>
      <c r="AE1575" s="59"/>
      <c r="AF1575" s="59"/>
    </row>
    <row r="1576" spans="1:32" ht="15.75" customHeight="1">
      <c r="A1576" s="59"/>
      <c r="B1576" s="59"/>
      <c r="C1576" s="59"/>
      <c r="D1576" s="59"/>
      <c r="E1576" s="59"/>
      <c r="F1576" s="59"/>
      <c r="G1576" s="59"/>
      <c r="H1576" s="59"/>
      <c r="I1576" s="59"/>
      <c r="J1576" s="59"/>
      <c r="K1576" s="59"/>
      <c r="L1576" s="59"/>
      <c r="M1576" s="59"/>
      <c r="N1576" s="59"/>
      <c r="O1576" s="59"/>
      <c r="P1576" s="59"/>
      <c r="Q1576" s="59"/>
      <c r="R1576" s="59"/>
      <c r="S1576" s="59"/>
      <c r="T1576" s="59"/>
      <c r="U1576" s="59"/>
      <c r="V1576" s="59"/>
      <c r="W1576" s="59"/>
      <c r="X1576" s="59"/>
      <c r="Y1576" s="59"/>
      <c r="Z1576" s="59"/>
      <c r="AA1576" s="59"/>
      <c r="AB1576" s="59"/>
      <c r="AC1576" s="59"/>
      <c r="AD1576" s="59"/>
      <c r="AE1576" s="59"/>
      <c r="AF1576" s="59"/>
    </row>
    <row r="1577" spans="1:32" ht="15.75" customHeight="1">
      <c r="A1577" s="59"/>
      <c r="B1577" s="59"/>
      <c r="C1577" s="59"/>
      <c r="D1577" s="59"/>
      <c r="E1577" s="59"/>
      <c r="F1577" s="59"/>
      <c r="G1577" s="59"/>
      <c r="H1577" s="59"/>
      <c r="I1577" s="59"/>
      <c r="J1577" s="59"/>
      <c r="K1577" s="59"/>
      <c r="L1577" s="59"/>
      <c r="M1577" s="59"/>
      <c r="N1577" s="59"/>
      <c r="O1577" s="59"/>
      <c r="P1577" s="59"/>
      <c r="Q1577" s="59"/>
      <c r="R1577" s="59"/>
      <c r="S1577" s="59"/>
      <c r="T1577" s="59"/>
      <c r="U1577" s="59"/>
      <c r="V1577" s="59"/>
      <c r="W1577" s="59"/>
      <c r="X1577" s="59"/>
      <c r="Y1577" s="59"/>
      <c r="Z1577" s="59"/>
      <c r="AA1577" s="59"/>
      <c r="AB1577" s="59"/>
      <c r="AC1577" s="59"/>
      <c r="AD1577" s="59"/>
      <c r="AE1577" s="59"/>
      <c r="AF1577" s="59"/>
    </row>
    <row r="1578" spans="1:32" ht="15.75" customHeight="1">
      <c r="A1578" s="59"/>
      <c r="B1578" s="59"/>
      <c r="C1578" s="59"/>
      <c r="D1578" s="59"/>
      <c r="E1578" s="59"/>
      <c r="F1578" s="59"/>
      <c r="G1578" s="59"/>
      <c r="H1578" s="59"/>
      <c r="I1578" s="59"/>
      <c r="J1578" s="59"/>
      <c r="K1578" s="59"/>
      <c r="L1578" s="59"/>
      <c r="M1578" s="59"/>
      <c r="N1578" s="59"/>
      <c r="O1578" s="59"/>
      <c r="P1578" s="59"/>
      <c r="Q1578" s="59"/>
      <c r="R1578" s="59"/>
      <c r="S1578" s="59"/>
      <c r="T1578" s="59"/>
      <c r="U1578" s="59"/>
      <c r="V1578" s="59"/>
      <c r="W1578" s="59"/>
      <c r="X1578" s="59"/>
      <c r="Y1578" s="59"/>
      <c r="Z1578" s="59"/>
      <c r="AA1578" s="59"/>
      <c r="AB1578" s="59"/>
      <c r="AC1578" s="59"/>
      <c r="AD1578" s="59"/>
      <c r="AE1578" s="59"/>
      <c r="AF1578" s="59"/>
    </row>
    <row r="1579" spans="1:32" ht="15.75" customHeight="1">
      <c r="A1579" s="59"/>
      <c r="B1579" s="59"/>
      <c r="C1579" s="59"/>
      <c r="D1579" s="59"/>
      <c r="E1579" s="59"/>
      <c r="F1579" s="59"/>
      <c r="G1579" s="59"/>
      <c r="H1579" s="59"/>
      <c r="I1579" s="59"/>
      <c r="J1579" s="59"/>
      <c r="K1579" s="59"/>
      <c r="L1579" s="59"/>
      <c r="M1579" s="59"/>
      <c r="N1579" s="59"/>
      <c r="O1579" s="59"/>
      <c r="P1579" s="59"/>
      <c r="Q1579" s="59"/>
      <c r="R1579" s="59"/>
      <c r="S1579" s="59"/>
      <c r="T1579" s="59"/>
      <c r="U1579" s="59"/>
      <c r="V1579" s="59"/>
      <c r="W1579" s="59"/>
      <c r="X1579" s="59"/>
      <c r="Y1579" s="59"/>
      <c r="Z1579" s="59"/>
      <c r="AA1579" s="59"/>
      <c r="AB1579" s="59"/>
      <c r="AC1579" s="59"/>
      <c r="AD1579" s="59"/>
      <c r="AE1579" s="59"/>
      <c r="AF1579" s="59"/>
    </row>
    <row r="1580" spans="1:32" ht="15.75" customHeight="1">
      <c r="A1580" s="59"/>
      <c r="B1580" s="59"/>
      <c r="C1580" s="59"/>
      <c r="D1580" s="59"/>
      <c r="E1580" s="59"/>
      <c r="F1580" s="59"/>
      <c r="G1580" s="59"/>
      <c r="H1580" s="59"/>
      <c r="I1580" s="59"/>
      <c r="J1580" s="59"/>
      <c r="K1580" s="59"/>
      <c r="L1580" s="59"/>
      <c r="M1580" s="59"/>
      <c r="N1580" s="59"/>
      <c r="O1580" s="59"/>
      <c r="P1580" s="59"/>
      <c r="Q1580" s="59"/>
      <c r="R1580" s="59"/>
      <c r="S1580" s="59"/>
      <c r="T1580" s="59"/>
      <c r="U1580" s="59"/>
      <c r="V1580" s="59"/>
      <c r="W1580" s="59"/>
      <c r="X1580" s="59"/>
      <c r="Y1580" s="59"/>
      <c r="Z1580" s="59"/>
      <c r="AA1580" s="59"/>
      <c r="AB1580" s="59"/>
      <c r="AC1580" s="59"/>
      <c r="AD1580" s="59"/>
      <c r="AE1580" s="59"/>
      <c r="AF1580" s="59"/>
    </row>
    <row r="1581" spans="1:32" ht="15.75" customHeight="1">
      <c r="A1581" s="59"/>
      <c r="B1581" s="59"/>
      <c r="C1581" s="59"/>
      <c r="D1581" s="59"/>
      <c r="E1581" s="59"/>
      <c r="F1581" s="59"/>
      <c r="G1581" s="59"/>
      <c r="H1581" s="59"/>
      <c r="I1581" s="59"/>
      <c r="J1581" s="59"/>
      <c r="K1581" s="59"/>
      <c r="L1581" s="59"/>
      <c r="M1581" s="59"/>
      <c r="N1581" s="59"/>
      <c r="O1581" s="59"/>
      <c r="P1581" s="59"/>
      <c r="Q1581" s="59"/>
      <c r="R1581" s="59"/>
      <c r="S1581" s="59"/>
      <c r="T1581" s="59"/>
      <c r="U1581" s="59"/>
      <c r="V1581" s="59"/>
      <c r="W1581" s="59"/>
      <c r="X1581" s="59"/>
      <c r="Y1581" s="59"/>
      <c r="Z1581" s="59"/>
      <c r="AA1581" s="59"/>
      <c r="AB1581" s="59"/>
      <c r="AC1581" s="59"/>
      <c r="AD1581" s="59"/>
      <c r="AE1581" s="59"/>
      <c r="AF1581" s="59"/>
    </row>
    <row r="1582" spans="1:32" ht="15.75" customHeight="1">
      <c r="A1582" s="59"/>
      <c r="B1582" s="59"/>
      <c r="C1582" s="59"/>
      <c r="D1582" s="59"/>
      <c r="E1582" s="59"/>
      <c r="F1582" s="59"/>
      <c r="G1582" s="59"/>
      <c r="H1582" s="59"/>
      <c r="I1582" s="59"/>
      <c r="J1582" s="59"/>
      <c r="K1582" s="59"/>
      <c r="L1582" s="59"/>
      <c r="M1582" s="59"/>
      <c r="N1582" s="59"/>
      <c r="O1582" s="59"/>
      <c r="P1582" s="59"/>
      <c r="Q1582" s="59"/>
      <c r="R1582" s="59"/>
      <c r="S1582" s="59"/>
      <c r="T1582" s="59"/>
      <c r="U1582" s="59"/>
      <c r="V1582" s="59"/>
      <c r="W1582" s="59"/>
      <c r="X1582" s="59"/>
      <c r="Y1582" s="59"/>
      <c r="Z1582" s="59"/>
      <c r="AA1582" s="59"/>
      <c r="AB1582" s="59"/>
      <c r="AC1582" s="59"/>
      <c r="AD1582" s="59"/>
      <c r="AE1582" s="59"/>
      <c r="AF1582" s="59"/>
    </row>
    <row r="1583" spans="1:32" ht="15.75" customHeight="1">
      <c r="A1583" s="59"/>
      <c r="B1583" s="59"/>
      <c r="C1583" s="59"/>
      <c r="D1583" s="59"/>
      <c r="E1583" s="59"/>
      <c r="F1583" s="59"/>
      <c r="G1583" s="59"/>
      <c r="H1583" s="59"/>
      <c r="I1583" s="59"/>
      <c r="J1583" s="59"/>
      <c r="K1583" s="59"/>
      <c r="L1583" s="59"/>
      <c r="M1583" s="59"/>
      <c r="N1583" s="59"/>
      <c r="O1583" s="59"/>
      <c r="P1583" s="59"/>
      <c r="Q1583" s="59"/>
      <c r="R1583" s="59"/>
      <c r="S1583" s="59"/>
      <c r="T1583" s="59"/>
      <c r="U1583" s="59"/>
      <c r="V1583" s="59"/>
      <c r="W1583" s="59"/>
      <c r="X1583" s="59"/>
      <c r="Y1583" s="59"/>
      <c r="Z1583" s="59"/>
      <c r="AA1583" s="59"/>
      <c r="AB1583" s="59"/>
      <c r="AC1583" s="59"/>
      <c r="AD1583" s="59"/>
      <c r="AE1583" s="59"/>
      <c r="AF1583" s="59"/>
    </row>
    <row r="1584" spans="1:32" ht="15.75" customHeight="1">
      <c r="A1584" s="59"/>
      <c r="B1584" s="59"/>
      <c r="C1584" s="59"/>
      <c r="D1584" s="59"/>
      <c r="E1584" s="59"/>
      <c r="F1584" s="59"/>
      <c r="G1584" s="59"/>
      <c r="H1584" s="59"/>
      <c r="I1584" s="59"/>
      <c r="J1584" s="59"/>
      <c r="K1584" s="59"/>
      <c r="L1584" s="59"/>
      <c r="M1584" s="59"/>
      <c r="N1584" s="59"/>
      <c r="O1584" s="59"/>
      <c r="P1584" s="59"/>
      <c r="Q1584" s="59"/>
      <c r="R1584" s="59"/>
      <c r="S1584" s="59"/>
      <c r="T1584" s="59"/>
      <c r="U1584" s="59"/>
      <c r="V1584" s="59"/>
      <c r="W1584" s="59"/>
      <c r="X1584" s="59"/>
      <c r="Y1584" s="59"/>
      <c r="Z1584" s="59"/>
      <c r="AA1584" s="59"/>
      <c r="AB1584" s="59"/>
      <c r="AC1584" s="59"/>
      <c r="AD1584" s="59"/>
      <c r="AE1584" s="59"/>
      <c r="AF1584" s="59"/>
    </row>
    <row r="1585" spans="1:32" ht="15.75" customHeight="1">
      <c r="A1585" s="59"/>
      <c r="B1585" s="59"/>
      <c r="C1585" s="59"/>
      <c r="D1585" s="59"/>
      <c r="E1585" s="59"/>
      <c r="F1585" s="59"/>
      <c r="G1585" s="59"/>
      <c r="H1585" s="59"/>
      <c r="I1585" s="59"/>
      <c r="J1585" s="59"/>
      <c r="K1585" s="59"/>
      <c r="L1585" s="59"/>
      <c r="M1585" s="59"/>
      <c r="N1585" s="59"/>
      <c r="O1585" s="59"/>
      <c r="P1585" s="59"/>
      <c r="Q1585" s="59"/>
      <c r="R1585" s="59"/>
      <c r="S1585" s="59"/>
      <c r="T1585" s="59"/>
      <c r="U1585" s="59"/>
      <c r="V1585" s="59"/>
      <c r="W1585" s="59"/>
      <c r="X1585" s="59"/>
      <c r="Y1585" s="59"/>
      <c r="Z1585" s="59"/>
      <c r="AA1585" s="59"/>
      <c r="AB1585" s="59"/>
      <c r="AC1585" s="59"/>
      <c r="AD1585" s="59"/>
      <c r="AE1585" s="59"/>
      <c r="AF1585" s="59"/>
    </row>
    <row r="1586" spans="1:32" ht="15.75" customHeight="1">
      <c r="A1586" s="59"/>
      <c r="B1586" s="59"/>
      <c r="C1586" s="59"/>
      <c r="D1586" s="59"/>
      <c r="E1586" s="59"/>
      <c r="F1586" s="59"/>
      <c r="G1586" s="59"/>
      <c r="H1586" s="59"/>
      <c r="I1586" s="59"/>
      <c r="J1586" s="59"/>
      <c r="K1586" s="59"/>
      <c r="L1586" s="59"/>
      <c r="M1586" s="59"/>
      <c r="N1586" s="59"/>
      <c r="O1586" s="59"/>
      <c r="P1586" s="59"/>
      <c r="Q1586" s="59"/>
      <c r="R1586" s="59"/>
      <c r="S1586" s="59"/>
      <c r="T1586" s="59"/>
      <c r="U1586" s="59"/>
      <c r="V1586" s="59"/>
      <c r="W1586" s="59"/>
      <c r="X1586" s="59"/>
      <c r="Y1586" s="59"/>
      <c r="Z1586" s="59"/>
      <c r="AA1586" s="59"/>
      <c r="AB1586" s="59"/>
      <c r="AC1586" s="59"/>
      <c r="AD1586" s="59"/>
      <c r="AE1586" s="59"/>
      <c r="AF1586" s="59"/>
    </row>
    <row r="1587" spans="1:32" ht="15.75" customHeight="1">
      <c r="A1587" s="59"/>
      <c r="B1587" s="59"/>
      <c r="C1587" s="59"/>
      <c r="D1587" s="59"/>
      <c r="E1587" s="59"/>
      <c r="F1587" s="59"/>
      <c r="G1587" s="59"/>
      <c r="H1587" s="59"/>
      <c r="I1587" s="59"/>
      <c r="J1587" s="59"/>
      <c r="K1587" s="59"/>
      <c r="L1587" s="59"/>
      <c r="M1587" s="59"/>
      <c r="N1587" s="59"/>
      <c r="O1587" s="59"/>
      <c r="P1587" s="59"/>
      <c r="Q1587" s="59"/>
      <c r="R1587" s="59"/>
      <c r="S1587" s="59"/>
      <c r="T1587" s="59"/>
      <c r="U1587" s="59"/>
      <c r="V1587" s="59"/>
      <c r="W1587" s="59"/>
      <c r="X1587" s="59"/>
      <c r="Y1587" s="59"/>
      <c r="Z1587" s="59"/>
      <c r="AA1587" s="59"/>
      <c r="AB1587" s="59"/>
      <c r="AC1587" s="59"/>
      <c r="AD1587" s="59"/>
      <c r="AE1587" s="59"/>
      <c r="AF1587" s="59"/>
    </row>
    <row r="1588" spans="1:32" ht="15.75" customHeight="1">
      <c r="A1588" s="59"/>
      <c r="B1588" s="59"/>
      <c r="C1588" s="59"/>
      <c r="D1588" s="59"/>
      <c r="E1588" s="59"/>
      <c r="F1588" s="59"/>
      <c r="G1588" s="59"/>
      <c r="H1588" s="59"/>
      <c r="I1588" s="59"/>
      <c r="J1588" s="59"/>
      <c r="K1588" s="59"/>
      <c r="L1588" s="59"/>
      <c r="M1588" s="59"/>
      <c r="N1588" s="59"/>
      <c r="O1588" s="59"/>
      <c r="P1588" s="59"/>
      <c r="Q1588" s="59"/>
      <c r="R1588" s="59"/>
      <c r="S1588" s="59"/>
      <c r="T1588" s="59"/>
      <c r="U1588" s="59"/>
      <c r="V1588" s="59"/>
      <c r="W1588" s="59"/>
      <c r="X1588" s="59"/>
      <c r="Y1588" s="59"/>
      <c r="Z1588" s="59"/>
      <c r="AA1588" s="59"/>
      <c r="AB1588" s="59"/>
      <c r="AC1588" s="59"/>
      <c r="AD1588" s="59"/>
      <c r="AE1588" s="59"/>
      <c r="AF1588" s="59"/>
    </row>
    <row r="1589" spans="1:32" ht="15.75" customHeight="1">
      <c r="A1589" s="59"/>
      <c r="B1589" s="59"/>
      <c r="C1589" s="59"/>
      <c r="D1589" s="59"/>
      <c r="E1589" s="59"/>
      <c r="F1589" s="59"/>
      <c r="G1589" s="59"/>
      <c r="H1589" s="59"/>
      <c r="I1589" s="59"/>
      <c r="J1589" s="59"/>
      <c r="K1589" s="59"/>
      <c r="L1589" s="59"/>
      <c r="M1589" s="59"/>
      <c r="N1589" s="59"/>
      <c r="O1589" s="59"/>
      <c r="P1589" s="59"/>
      <c r="Q1589" s="59"/>
      <c r="R1589" s="59"/>
      <c r="S1589" s="59"/>
      <c r="T1589" s="59"/>
      <c r="U1589" s="59"/>
      <c r="V1589" s="59"/>
      <c r="W1589" s="59"/>
      <c r="X1589" s="59"/>
      <c r="Y1589" s="59"/>
      <c r="Z1589" s="59"/>
      <c r="AA1589" s="59"/>
      <c r="AB1589" s="59"/>
      <c r="AC1589" s="59"/>
      <c r="AD1589" s="59"/>
      <c r="AE1589" s="59"/>
      <c r="AF1589" s="59"/>
    </row>
    <row r="1590" spans="1:32" ht="15.75" customHeight="1">
      <c r="A1590" s="59"/>
      <c r="B1590" s="59"/>
      <c r="C1590" s="59"/>
      <c r="D1590" s="59"/>
      <c r="E1590" s="59"/>
      <c r="F1590" s="59"/>
      <c r="G1590" s="59"/>
      <c r="H1590" s="59"/>
      <c r="I1590" s="59"/>
      <c r="J1590" s="59"/>
      <c r="K1590" s="59"/>
      <c r="L1590" s="59"/>
      <c r="M1590" s="59"/>
      <c r="N1590" s="59"/>
      <c r="O1590" s="59"/>
      <c r="P1590" s="59"/>
      <c r="Q1590" s="59"/>
      <c r="R1590" s="59"/>
      <c r="S1590" s="59"/>
      <c r="T1590" s="59"/>
      <c r="U1590" s="59"/>
      <c r="V1590" s="59"/>
      <c r="W1590" s="59"/>
      <c r="X1590" s="59"/>
      <c r="Y1590" s="59"/>
      <c r="Z1590" s="59"/>
      <c r="AA1590" s="59"/>
      <c r="AB1590" s="59"/>
      <c r="AC1590" s="59"/>
      <c r="AD1590" s="59"/>
      <c r="AE1590" s="59"/>
      <c r="AF1590" s="59"/>
    </row>
    <row r="1591" spans="1:32" ht="15.75" customHeight="1">
      <c r="A1591" s="59"/>
      <c r="B1591" s="59"/>
      <c r="C1591" s="59"/>
      <c r="D1591" s="59"/>
      <c r="E1591" s="59"/>
      <c r="F1591" s="59"/>
      <c r="G1591" s="59"/>
      <c r="H1591" s="59"/>
      <c r="I1591" s="59"/>
      <c r="J1591" s="59"/>
      <c r="K1591" s="59"/>
      <c r="L1591" s="59"/>
      <c r="M1591" s="59"/>
      <c r="N1591" s="59"/>
      <c r="O1591" s="59"/>
      <c r="P1591" s="59"/>
      <c r="Q1591" s="59"/>
      <c r="R1591" s="59"/>
      <c r="S1591" s="59"/>
      <c r="T1591" s="59"/>
      <c r="U1591" s="59"/>
      <c r="V1591" s="59"/>
      <c r="W1591" s="59"/>
      <c r="X1591" s="59"/>
      <c r="Y1591" s="59"/>
      <c r="Z1591" s="59"/>
      <c r="AA1591" s="59"/>
      <c r="AB1591" s="59"/>
      <c r="AC1591" s="59"/>
      <c r="AD1591" s="59"/>
      <c r="AE1591" s="59"/>
      <c r="AF1591" s="59"/>
    </row>
    <row r="1592" spans="1:32" ht="15.75" customHeight="1">
      <c r="A1592" s="59"/>
      <c r="B1592" s="59"/>
      <c r="C1592" s="59"/>
      <c r="D1592" s="59"/>
      <c r="E1592" s="59"/>
      <c r="F1592" s="59"/>
      <c r="G1592" s="59"/>
      <c r="H1592" s="59"/>
      <c r="I1592" s="59"/>
      <c r="J1592" s="59"/>
      <c r="K1592" s="59"/>
      <c r="L1592" s="59"/>
      <c r="M1592" s="59"/>
      <c r="N1592" s="59"/>
      <c r="O1592" s="59"/>
      <c r="P1592" s="59"/>
      <c r="Q1592" s="59"/>
      <c r="R1592" s="59"/>
      <c r="S1592" s="59"/>
      <c r="T1592" s="59"/>
      <c r="U1592" s="59"/>
      <c r="V1592" s="59"/>
      <c r="W1592" s="59"/>
      <c r="X1592" s="59"/>
      <c r="Y1592" s="59"/>
      <c r="Z1592" s="59"/>
      <c r="AA1592" s="59"/>
      <c r="AB1592" s="59"/>
      <c r="AC1592" s="59"/>
      <c r="AD1592" s="59"/>
      <c r="AE1592" s="59"/>
      <c r="AF1592" s="59"/>
    </row>
    <row r="1593" spans="1:32" ht="15.75" customHeight="1">
      <c r="A1593" s="59"/>
      <c r="B1593" s="59"/>
      <c r="C1593" s="59"/>
      <c r="D1593" s="59"/>
      <c r="E1593" s="59"/>
      <c r="F1593" s="59"/>
      <c r="G1593" s="59"/>
      <c r="H1593" s="59"/>
      <c r="I1593" s="59"/>
      <c r="J1593" s="59"/>
      <c r="K1593" s="59"/>
      <c r="L1593" s="59"/>
      <c r="M1593" s="59"/>
      <c r="N1593" s="59"/>
      <c r="O1593" s="59"/>
      <c r="P1593" s="59"/>
      <c r="Q1593" s="59"/>
      <c r="R1593" s="59"/>
      <c r="S1593" s="59"/>
      <c r="T1593" s="59"/>
      <c r="U1593" s="59"/>
      <c r="V1593" s="59"/>
      <c r="W1593" s="59"/>
      <c r="X1593" s="59"/>
      <c r="Y1593" s="59"/>
      <c r="Z1593" s="59"/>
      <c r="AA1593" s="59"/>
      <c r="AB1593" s="59"/>
      <c r="AC1593" s="59"/>
      <c r="AD1593" s="59"/>
      <c r="AE1593" s="59"/>
      <c r="AF1593" s="59"/>
    </row>
    <row r="1594" spans="1:32" ht="15.75" customHeight="1">
      <c r="A1594" s="59"/>
      <c r="B1594" s="59"/>
      <c r="C1594" s="59"/>
      <c r="D1594" s="59"/>
      <c r="E1594" s="59"/>
      <c r="F1594" s="59"/>
      <c r="G1594" s="59"/>
      <c r="H1594" s="59"/>
      <c r="I1594" s="59"/>
      <c r="J1594" s="59"/>
      <c r="K1594" s="59"/>
      <c r="L1594" s="59"/>
      <c r="M1594" s="59"/>
      <c r="N1594" s="59"/>
      <c r="O1594" s="59"/>
      <c r="P1594" s="59"/>
      <c r="Q1594" s="59"/>
      <c r="R1594" s="59"/>
      <c r="S1594" s="59"/>
      <c r="T1594" s="59"/>
      <c r="U1594" s="59"/>
      <c r="V1594" s="59"/>
      <c r="W1594" s="59"/>
      <c r="X1594" s="59"/>
      <c r="Y1594" s="59"/>
      <c r="Z1594" s="59"/>
      <c r="AA1594" s="59"/>
      <c r="AB1594" s="59"/>
      <c r="AC1594" s="59"/>
      <c r="AD1594" s="59"/>
      <c r="AE1594" s="59"/>
      <c r="AF1594" s="59"/>
    </row>
    <row r="1595" spans="1:32" ht="15.75" customHeight="1">
      <c r="A1595" s="59"/>
      <c r="B1595" s="59"/>
      <c r="C1595" s="59"/>
      <c r="D1595" s="59"/>
      <c r="E1595" s="59"/>
      <c r="F1595" s="59"/>
      <c r="G1595" s="59"/>
      <c r="H1595" s="59"/>
      <c r="I1595" s="59"/>
      <c r="J1595" s="59"/>
      <c r="K1595" s="59"/>
      <c r="L1595" s="59"/>
      <c r="M1595" s="59"/>
      <c r="N1595" s="59"/>
      <c r="O1595" s="59"/>
      <c r="P1595" s="59"/>
      <c r="Q1595" s="59"/>
      <c r="R1595" s="59"/>
      <c r="S1595" s="59"/>
      <c r="T1595" s="59"/>
      <c r="U1595" s="59"/>
      <c r="V1595" s="59"/>
      <c r="W1595" s="59"/>
      <c r="X1595" s="59"/>
      <c r="Y1595" s="59"/>
      <c r="Z1595" s="59"/>
      <c r="AA1595" s="59"/>
      <c r="AB1595" s="59"/>
      <c r="AC1595" s="59"/>
      <c r="AD1595" s="59"/>
      <c r="AE1595" s="59"/>
      <c r="AF1595" s="59"/>
    </row>
    <row r="1596" spans="1:32" ht="15.75" customHeight="1">
      <c r="A1596" s="59"/>
      <c r="B1596" s="59"/>
      <c r="C1596" s="59"/>
      <c r="D1596" s="59"/>
      <c r="E1596" s="59"/>
      <c r="F1596" s="59"/>
      <c r="G1596" s="59"/>
      <c r="H1596" s="59"/>
      <c r="I1596" s="59"/>
      <c r="J1596" s="59"/>
      <c r="K1596" s="59"/>
      <c r="L1596" s="59"/>
      <c r="M1596" s="59"/>
      <c r="N1596" s="59"/>
      <c r="O1596" s="59"/>
      <c r="P1596" s="59"/>
      <c r="Q1596" s="59"/>
      <c r="R1596" s="59"/>
      <c r="S1596" s="59"/>
      <c r="T1596" s="59"/>
      <c r="U1596" s="59"/>
      <c r="V1596" s="59"/>
      <c r="W1596" s="59"/>
      <c r="X1596" s="59"/>
      <c r="Y1596" s="59"/>
      <c r="Z1596" s="59"/>
      <c r="AA1596" s="59"/>
      <c r="AB1596" s="59"/>
      <c r="AC1596" s="59"/>
      <c r="AD1596" s="59"/>
      <c r="AE1596" s="59"/>
      <c r="AF1596" s="59"/>
    </row>
    <row r="1597" spans="1:32" ht="15.75" customHeight="1">
      <c r="A1597" s="59"/>
      <c r="B1597" s="59"/>
      <c r="C1597" s="59"/>
      <c r="D1597" s="59"/>
      <c r="E1597" s="59"/>
      <c r="F1597" s="59"/>
      <c r="G1597" s="59"/>
      <c r="H1597" s="59"/>
      <c r="I1597" s="59"/>
      <c r="J1597" s="59"/>
      <c r="K1597" s="59"/>
      <c r="L1597" s="59"/>
      <c r="M1597" s="59"/>
      <c r="N1597" s="59"/>
      <c r="O1597" s="59"/>
      <c r="P1597" s="59"/>
      <c r="Q1597" s="59"/>
      <c r="R1597" s="59"/>
      <c r="S1597" s="59"/>
      <c r="T1597" s="59"/>
      <c r="U1597" s="59"/>
      <c r="V1597" s="59"/>
      <c r="W1597" s="59"/>
      <c r="X1597" s="59"/>
      <c r="Y1597" s="59"/>
      <c r="Z1597" s="59"/>
      <c r="AA1597" s="59"/>
      <c r="AB1597" s="59"/>
      <c r="AC1597" s="59"/>
      <c r="AD1597" s="59"/>
      <c r="AE1597" s="59"/>
      <c r="AF1597" s="59"/>
    </row>
    <row r="1598" spans="1:32" ht="15.75" customHeight="1">
      <c r="A1598" s="59"/>
      <c r="B1598" s="59"/>
      <c r="C1598" s="59"/>
      <c r="D1598" s="59"/>
      <c r="E1598" s="59"/>
      <c r="F1598" s="59"/>
      <c r="G1598" s="59"/>
      <c r="H1598" s="59"/>
      <c r="I1598" s="59"/>
      <c r="J1598" s="59"/>
      <c r="K1598" s="59"/>
      <c r="L1598" s="59"/>
      <c r="M1598" s="59"/>
      <c r="N1598" s="59"/>
      <c r="O1598" s="59"/>
      <c r="P1598" s="59"/>
      <c r="Q1598" s="59"/>
      <c r="R1598" s="59"/>
      <c r="S1598" s="59"/>
      <c r="T1598" s="59"/>
      <c r="U1598" s="59"/>
      <c r="V1598" s="59"/>
      <c r="W1598" s="59"/>
      <c r="X1598" s="59"/>
      <c r="Y1598" s="59"/>
      <c r="Z1598" s="59"/>
      <c r="AA1598" s="59"/>
      <c r="AB1598" s="59"/>
      <c r="AC1598" s="59"/>
      <c r="AD1598" s="59"/>
      <c r="AE1598" s="59"/>
      <c r="AF1598" s="59"/>
    </row>
    <row r="1599" spans="1:32" ht="15.75" customHeight="1">
      <c r="A1599" s="59"/>
      <c r="B1599" s="59"/>
      <c r="C1599" s="59"/>
      <c r="D1599" s="59"/>
      <c r="E1599" s="59"/>
      <c r="F1599" s="59"/>
      <c r="G1599" s="59"/>
      <c r="H1599" s="59"/>
      <c r="I1599" s="59"/>
      <c r="J1599" s="59"/>
      <c r="K1599" s="59"/>
      <c r="L1599" s="59"/>
      <c r="M1599" s="59"/>
      <c r="N1599" s="59"/>
      <c r="O1599" s="59"/>
      <c r="P1599" s="59"/>
      <c r="Q1599" s="59"/>
      <c r="R1599" s="59"/>
      <c r="S1599" s="59"/>
      <c r="T1599" s="59"/>
      <c r="U1599" s="59"/>
      <c r="V1599" s="59"/>
      <c r="W1599" s="59"/>
      <c r="X1599" s="59"/>
      <c r="Y1599" s="59"/>
      <c r="Z1599" s="59"/>
      <c r="AA1599" s="59"/>
      <c r="AB1599" s="59"/>
      <c r="AC1599" s="59"/>
      <c r="AD1599" s="59"/>
      <c r="AE1599" s="59"/>
      <c r="AF1599" s="59"/>
    </row>
    <row r="1600" spans="1:32" ht="15.75" customHeight="1">
      <c r="A1600" s="59"/>
      <c r="B1600" s="59"/>
      <c r="C1600" s="59"/>
      <c r="D1600" s="59"/>
      <c r="E1600" s="59"/>
      <c r="F1600" s="59"/>
      <c r="G1600" s="59"/>
      <c r="H1600" s="59"/>
      <c r="I1600" s="59"/>
      <c r="J1600" s="59"/>
      <c r="K1600" s="59"/>
      <c r="L1600" s="59"/>
      <c r="M1600" s="59"/>
      <c r="N1600" s="59"/>
      <c r="O1600" s="59"/>
      <c r="P1600" s="59"/>
      <c r="Q1600" s="59"/>
      <c r="R1600" s="59"/>
      <c r="S1600" s="59"/>
      <c r="T1600" s="59"/>
      <c r="U1600" s="59"/>
      <c r="V1600" s="59"/>
      <c r="W1600" s="59"/>
      <c r="X1600" s="59"/>
      <c r="Y1600" s="59"/>
      <c r="Z1600" s="59"/>
      <c r="AA1600" s="59"/>
      <c r="AB1600" s="59"/>
      <c r="AC1600" s="59"/>
      <c r="AD1600" s="59"/>
      <c r="AE1600" s="59"/>
      <c r="AF1600" s="59"/>
    </row>
    <row r="1601" spans="1:32" ht="15.75" customHeight="1">
      <c r="A1601" s="59"/>
      <c r="B1601" s="59"/>
      <c r="C1601" s="59"/>
      <c r="D1601" s="59"/>
      <c r="E1601" s="59"/>
      <c r="F1601" s="59"/>
      <c r="G1601" s="59"/>
      <c r="H1601" s="59"/>
      <c r="I1601" s="59"/>
      <c r="J1601" s="59"/>
      <c r="K1601" s="59"/>
      <c r="L1601" s="59"/>
      <c r="M1601" s="59"/>
      <c r="N1601" s="59"/>
      <c r="O1601" s="59"/>
      <c r="P1601" s="59"/>
      <c r="Q1601" s="59"/>
      <c r="R1601" s="59"/>
      <c r="S1601" s="59"/>
      <c r="T1601" s="59"/>
      <c r="U1601" s="59"/>
      <c r="V1601" s="59"/>
      <c r="W1601" s="59"/>
      <c r="X1601" s="59"/>
      <c r="Y1601" s="59"/>
      <c r="Z1601" s="59"/>
      <c r="AA1601" s="59"/>
      <c r="AB1601" s="59"/>
      <c r="AC1601" s="59"/>
      <c r="AD1601" s="59"/>
      <c r="AE1601" s="59"/>
      <c r="AF1601" s="59"/>
    </row>
    <row r="1602" spans="1:32" ht="15.75" customHeight="1">
      <c r="A1602" s="59"/>
      <c r="B1602" s="59"/>
      <c r="C1602" s="59"/>
      <c r="D1602" s="59"/>
      <c r="E1602" s="59"/>
      <c r="F1602" s="59"/>
      <c r="G1602" s="59"/>
      <c r="H1602" s="59"/>
      <c r="I1602" s="59"/>
      <c r="J1602" s="59"/>
      <c r="K1602" s="59"/>
      <c r="L1602" s="59"/>
      <c r="M1602" s="59"/>
      <c r="N1602" s="59"/>
      <c r="O1602" s="59"/>
      <c r="P1602" s="59"/>
      <c r="Q1602" s="59"/>
      <c r="R1602" s="59"/>
      <c r="S1602" s="59"/>
      <c r="T1602" s="59"/>
      <c r="U1602" s="59"/>
      <c r="V1602" s="59"/>
      <c r="W1602" s="59"/>
      <c r="X1602" s="59"/>
      <c r="Y1602" s="59"/>
      <c r="Z1602" s="59"/>
      <c r="AA1602" s="59"/>
      <c r="AB1602" s="59"/>
      <c r="AC1602" s="59"/>
      <c r="AD1602" s="59"/>
      <c r="AE1602" s="59"/>
      <c r="AF1602" s="59"/>
    </row>
    <row r="1603" spans="1:32" ht="15.75" customHeight="1">
      <c r="A1603" s="59"/>
      <c r="B1603" s="59"/>
      <c r="C1603" s="59"/>
      <c r="D1603" s="59"/>
      <c r="E1603" s="59"/>
      <c r="F1603" s="59"/>
      <c r="G1603" s="59"/>
      <c r="H1603" s="59"/>
      <c r="I1603" s="59"/>
      <c r="J1603" s="59"/>
      <c r="K1603" s="59"/>
      <c r="L1603" s="59"/>
      <c r="M1603" s="59"/>
      <c r="N1603" s="59"/>
      <c r="O1603" s="59"/>
      <c r="P1603" s="59"/>
      <c r="Q1603" s="59"/>
      <c r="R1603" s="59"/>
      <c r="S1603" s="59"/>
      <c r="T1603" s="59"/>
      <c r="U1603" s="59"/>
      <c r="V1603" s="59"/>
      <c r="W1603" s="59"/>
      <c r="X1603" s="59"/>
      <c r="Y1603" s="59"/>
      <c r="Z1603" s="59"/>
      <c r="AA1603" s="59"/>
      <c r="AB1603" s="59"/>
      <c r="AC1603" s="59"/>
      <c r="AD1603" s="59"/>
      <c r="AE1603" s="59"/>
      <c r="AF1603" s="59"/>
    </row>
    <row r="1604" spans="1:32" ht="15.75" customHeight="1">
      <c r="A1604" s="59"/>
      <c r="B1604" s="59"/>
      <c r="C1604" s="59"/>
      <c r="D1604" s="59"/>
      <c r="E1604" s="59"/>
      <c r="F1604" s="59"/>
      <c r="G1604" s="59"/>
      <c r="H1604" s="59"/>
      <c r="I1604" s="59"/>
      <c r="J1604" s="59"/>
      <c r="K1604" s="59"/>
      <c r="L1604" s="59"/>
      <c r="M1604" s="59"/>
      <c r="N1604" s="59"/>
      <c r="O1604" s="59"/>
      <c r="P1604" s="59"/>
      <c r="Q1604" s="59"/>
      <c r="R1604" s="59"/>
      <c r="S1604" s="59"/>
      <c r="T1604" s="59"/>
      <c r="U1604" s="59"/>
      <c r="V1604" s="59"/>
      <c r="W1604" s="59"/>
      <c r="X1604" s="59"/>
      <c r="Y1604" s="59"/>
      <c r="Z1604" s="59"/>
      <c r="AA1604" s="59"/>
      <c r="AB1604" s="59"/>
      <c r="AC1604" s="59"/>
      <c r="AD1604" s="59"/>
      <c r="AE1604" s="59"/>
      <c r="AF1604" s="59"/>
    </row>
    <row r="1605" spans="1:32" ht="15.75" customHeight="1">
      <c r="A1605" s="59"/>
      <c r="B1605" s="59"/>
      <c r="C1605" s="59"/>
      <c r="D1605" s="59"/>
      <c r="E1605" s="59"/>
      <c r="F1605" s="59"/>
      <c r="G1605" s="59"/>
      <c r="H1605" s="59"/>
      <c r="I1605" s="59"/>
      <c r="J1605" s="59"/>
      <c r="K1605" s="59"/>
      <c r="L1605" s="59"/>
      <c r="M1605" s="59"/>
      <c r="N1605" s="59"/>
      <c r="O1605" s="59"/>
      <c r="P1605" s="59"/>
      <c r="Q1605" s="59"/>
      <c r="R1605" s="59"/>
      <c r="S1605" s="59"/>
      <c r="T1605" s="59"/>
      <c r="U1605" s="59"/>
      <c r="V1605" s="59"/>
      <c r="W1605" s="59"/>
      <c r="X1605" s="59"/>
      <c r="Y1605" s="59"/>
      <c r="Z1605" s="59"/>
      <c r="AA1605" s="59"/>
      <c r="AB1605" s="59"/>
      <c r="AC1605" s="59"/>
      <c r="AD1605" s="59"/>
      <c r="AE1605" s="59"/>
      <c r="AF1605" s="59"/>
    </row>
    <row r="1606" spans="1:32" ht="15.75" customHeight="1">
      <c r="A1606" s="59"/>
      <c r="B1606" s="59"/>
      <c r="C1606" s="59"/>
      <c r="D1606" s="59"/>
      <c r="E1606" s="59"/>
      <c r="F1606" s="59"/>
      <c r="G1606" s="59"/>
      <c r="H1606" s="59"/>
      <c r="I1606" s="59"/>
      <c r="J1606" s="59"/>
      <c r="K1606" s="59"/>
      <c r="L1606" s="59"/>
      <c r="M1606" s="59"/>
      <c r="N1606" s="59"/>
      <c r="O1606" s="59"/>
      <c r="P1606" s="59"/>
      <c r="Q1606" s="59"/>
      <c r="R1606" s="59"/>
      <c r="S1606" s="59"/>
      <c r="T1606" s="59"/>
      <c r="U1606" s="59"/>
      <c r="V1606" s="59"/>
      <c r="W1606" s="59"/>
      <c r="X1606" s="59"/>
      <c r="Y1606" s="59"/>
      <c r="Z1606" s="59"/>
      <c r="AA1606" s="59"/>
      <c r="AB1606" s="59"/>
      <c r="AC1606" s="59"/>
      <c r="AD1606" s="59"/>
      <c r="AE1606" s="59"/>
      <c r="AF1606" s="59"/>
    </row>
    <row r="1607" spans="1:32" ht="15.75" customHeight="1">
      <c r="A1607" s="59"/>
      <c r="B1607" s="59"/>
      <c r="C1607" s="59"/>
      <c r="D1607" s="59"/>
      <c r="E1607" s="59"/>
      <c r="F1607" s="59"/>
      <c r="G1607" s="59"/>
      <c r="H1607" s="59"/>
      <c r="I1607" s="59"/>
      <c r="J1607" s="59"/>
      <c r="K1607" s="59"/>
      <c r="L1607" s="59"/>
      <c r="M1607" s="59"/>
      <c r="N1607" s="59"/>
      <c r="O1607" s="59"/>
      <c r="P1607" s="59"/>
      <c r="Q1607" s="59"/>
      <c r="R1607" s="59"/>
      <c r="S1607" s="59"/>
      <c r="T1607" s="59"/>
      <c r="U1607" s="59"/>
      <c r="V1607" s="59"/>
      <c r="W1607" s="59"/>
      <c r="X1607" s="59"/>
      <c r="Y1607" s="59"/>
      <c r="Z1607" s="59"/>
      <c r="AA1607" s="59"/>
      <c r="AB1607" s="59"/>
      <c r="AC1607" s="59"/>
      <c r="AD1607" s="59"/>
      <c r="AE1607" s="59"/>
      <c r="AF1607" s="59"/>
    </row>
    <row r="1608" spans="1:32" ht="15.75" customHeight="1">
      <c r="A1608" s="59"/>
      <c r="B1608" s="59"/>
      <c r="C1608" s="59"/>
      <c r="D1608" s="59"/>
      <c r="E1608" s="59"/>
      <c r="F1608" s="59"/>
      <c r="G1608" s="59"/>
      <c r="H1608" s="59"/>
      <c r="I1608" s="59"/>
      <c r="J1608" s="59"/>
      <c r="K1608" s="59"/>
      <c r="L1608" s="59"/>
      <c r="M1608" s="59"/>
      <c r="N1608" s="59"/>
      <c r="O1608" s="59"/>
      <c r="P1608" s="59"/>
      <c r="Q1608" s="59"/>
      <c r="R1608" s="59"/>
      <c r="S1608" s="59"/>
      <c r="T1608" s="59"/>
      <c r="U1608" s="59"/>
      <c r="V1608" s="59"/>
      <c r="W1608" s="59"/>
      <c r="X1608" s="59"/>
      <c r="Y1608" s="59"/>
      <c r="Z1608" s="59"/>
      <c r="AA1608" s="59"/>
      <c r="AB1608" s="59"/>
      <c r="AC1608" s="59"/>
      <c r="AD1608" s="59"/>
      <c r="AE1608" s="59"/>
      <c r="AF1608" s="59"/>
    </row>
    <row r="1609" spans="1:32" ht="15.75" customHeight="1">
      <c r="A1609" s="59"/>
      <c r="B1609" s="59"/>
      <c r="C1609" s="59"/>
      <c r="D1609" s="59"/>
      <c r="E1609" s="59"/>
      <c r="F1609" s="59"/>
      <c r="G1609" s="59"/>
      <c r="H1609" s="59"/>
      <c r="I1609" s="59"/>
      <c r="J1609" s="59"/>
      <c r="K1609" s="59"/>
      <c r="L1609" s="59"/>
      <c r="M1609" s="59"/>
      <c r="N1609" s="59"/>
      <c r="O1609" s="59"/>
      <c r="P1609" s="59"/>
      <c r="Q1609" s="59"/>
      <c r="R1609" s="59"/>
      <c r="S1609" s="59"/>
      <c r="T1609" s="59"/>
      <c r="U1609" s="59"/>
      <c r="V1609" s="59"/>
      <c r="W1609" s="59"/>
      <c r="X1609" s="59"/>
      <c r="Y1609" s="59"/>
      <c r="Z1609" s="59"/>
      <c r="AA1609" s="59"/>
      <c r="AB1609" s="59"/>
      <c r="AC1609" s="59"/>
      <c r="AD1609" s="59"/>
      <c r="AE1609" s="59"/>
      <c r="AF1609" s="59"/>
    </row>
    <row r="1610" spans="1:32" ht="15.75" customHeight="1">
      <c r="A1610" s="59"/>
      <c r="B1610" s="59"/>
      <c r="C1610" s="59"/>
      <c r="D1610" s="59"/>
      <c r="E1610" s="59"/>
      <c r="F1610" s="59"/>
      <c r="G1610" s="59"/>
      <c r="H1610" s="59"/>
      <c r="I1610" s="59"/>
      <c r="J1610" s="59"/>
      <c r="K1610" s="59"/>
      <c r="L1610" s="59"/>
      <c r="M1610" s="59"/>
      <c r="N1610" s="59"/>
      <c r="O1610" s="59"/>
      <c r="P1610" s="59"/>
      <c r="Q1610" s="59"/>
      <c r="R1610" s="59"/>
      <c r="S1610" s="59"/>
      <c r="T1610" s="59"/>
      <c r="U1610" s="59"/>
      <c r="V1610" s="59"/>
      <c r="W1610" s="59"/>
      <c r="X1610" s="59"/>
      <c r="Y1610" s="59"/>
      <c r="Z1610" s="59"/>
      <c r="AA1610" s="59"/>
      <c r="AB1610" s="59"/>
      <c r="AC1610" s="59"/>
      <c r="AD1610" s="59"/>
      <c r="AE1610" s="59"/>
      <c r="AF1610" s="59"/>
    </row>
    <row r="1611" spans="1:32" ht="15.75" customHeight="1">
      <c r="A1611" s="59"/>
      <c r="B1611" s="59"/>
      <c r="C1611" s="59"/>
      <c r="D1611" s="59"/>
      <c r="E1611" s="59"/>
      <c r="F1611" s="59"/>
      <c r="G1611" s="59"/>
      <c r="H1611" s="59"/>
      <c r="I1611" s="59"/>
      <c r="J1611" s="59"/>
      <c r="K1611" s="59"/>
      <c r="L1611" s="59"/>
      <c r="M1611" s="59"/>
      <c r="N1611" s="59"/>
      <c r="O1611" s="59"/>
      <c r="P1611" s="59"/>
      <c r="Q1611" s="59"/>
      <c r="R1611" s="59"/>
      <c r="S1611" s="59"/>
      <c r="T1611" s="59"/>
      <c r="U1611" s="59"/>
      <c r="V1611" s="59"/>
      <c r="W1611" s="59"/>
      <c r="X1611" s="59"/>
      <c r="Y1611" s="59"/>
      <c r="Z1611" s="59"/>
      <c r="AA1611" s="59"/>
      <c r="AB1611" s="59"/>
      <c r="AC1611" s="59"/>
      <c r="AD1611" s="59"/>
      <c r="AE1611" s="59"/>
      <c r="AF1611" s="59"/>
    </row>
    <row r="1612" spans="1:32" ht="15.75" customHeight="1">
      <c r="A1612" s="59"/>
      <c r="B1612" s="59"/>
      <c r="C1612" s="59"/>
      <c r="D1612" s="59"/>
      <c r="E1612" s="59"/>
      <c r="F1612" s="59"/>
      <c r="G1612" s="59"/>
      <c r="H1612" s="59"/>
      <c r="I1612" s="59"/>
      <c r="J1612" s="59"/>
      <c r="K1612" s="59"/>
      <c r="L1612" s="59"/>
      <c r="M1612" s="59"/>
      <c r="N1612" s="59"/>
      <c r="O1612" s="59"/>
      <c r="P1612" s="59"/>
      <c r="Q1612" s="59"/>
      <c r="R1612" s="59"/>
      <c r="S1612" s="59"/>
      <c r="T1612" s="59"/>
      <c r="U1612" s="59"/>
      <c r="V1612" s="59"/>
      <c r="W1612" s="59"/>
      <c r="X1612" s="59"/>
      <c r="Y1612" s="59"/>
      <c r="Z1612" s="59"/>
      <c r="AA1612" s="59"/>
      <c r="AB1612" s="59"/>
      <c r="AC1612" s="59"/>
      <c r="AD1612" s="59"/>
      <c r="AE1612" s="59"/>
      <c r="AF1612" s="59"/>
    </row>
    <row r="1613" spans="1:32" ht="15.75" customHeight="1">
      <c r="A1613" s="59"/>
      <c r="B1613" s="59"/>
      <c r="C1613" s="59"/>
      <c r="D1613" s="59"/>
      <c r="E1613" s="59"/>
      <c r="F1613" s="59"/>
      <c r="G1613" s="59"/>
      <c r="H1613" s="59"/>
      <c r="I1613" s="59"/>
      <c r="J1613" s="59"/>
      <c r="K1613" s="59"/>
      <c r="L1613" s="59"/>
      <c r="M1613" s="59"/>
      <c r="N1613" s="59"/>
      <c r="O1613" s="59"/>
      <c r="P1613" s="59"/>
      <c r="Q1613" s="59"/>
      <c r="R1613" s="59"/>
      <c r="S1613" s="59"/>
      <c r="T1613" s="59"/>
      <c r="U1613" s="59"/>
      <c r="V1613" s="59"/>
      <c r="W1613" s="59"/>
      <c r="X1613" s="59"/>
      <c r="Y1613" s="59"/>
      <c r="Z1613" s="59"/>
      <c r="AA1613" s="59"/>
      <c r="AB1613" s="59"/>
      <c r="AC1613" s="59"/>
      <c r="AD1613" s="59"/>
      <c r="AE1613" s="59"/>
      <c r="AF1613" s="59"/>
    </row>
    <row r="1614" spans="1:32" ht="15.75" customHeight="1">
      <c r="A1614" s="59"/>
      <c r="B1614" s="59"/>
      <c r="C1614" s="59"/>
      <c r="D1614" s="59"/>
      <c r="E1614" s="59"/>
      <c r="F1614" s="59"/>
      <c r="G1614" s="59"/>
      <c r="H1614" s="59"/>
      <c r="I1614" s="59"/>
      <c r="J1614" s="59"/>
      <c r="K1614" s="59"/>
      <c r="L1614" s="59"/>
      <c r="M1614" s="59"/>
      <c r="N1614" s="59"/>
      <c r="O1614" s="59"/>
      <c r="P1614" s="59"/>
      <c r="Q1614" s="59"/>
      <c r="R1614" s="59"/>
      <c r="S1614" s="59"/>
      <c r="T1614" s="59"/>
      <c r="U1614" s="59"/>
      <c r="V1614" s="59"/>
      <c r="W1614" s="59"/>
      <c r="X1614" s="59"/>
      <c r="Y1614" s="59"/>
      <c r="Z1614" s="59"/>
      <c r="AA1614" s="59"/>
      <c r="AB1614" s="59"/>
      <c r="AC1614" s="59"/>
      <c r="AD1614" s="59"/>
      <c r="AE1614" s="59"/>
      <c r="AF1614" s="59"/>
    </row>
    <row r="1615" spans="1:32" ht="15.75" customHeight="1">
      <c r="A1615" s="59"/>
      <c r="B1615" s="59"/>
      <c r="C1615" s="59"/>
      <c r="D1615" s="59"/>
      <c r="E1615" s="59"/>
      <c r="F1615" s="59"/>
      <c r="G1615" s="59"/>
      <c r="H1615" s="59"/>
      <c r="I1615" s="59"/>
      <c r="J1615" s="59"/>
      <c r="K1615" s="59"/>
      <c r="L1615" s="59"/>
      <c r="M1615" s="59"/>
      <c r="N1615" s="59"/>
      <c r="O1615" s="59"/>
      <c r="P1615" s="59"/>
      <c r="Q1615" s="59"/>
      <c r="R1615" s="59"/>
      <c r="S1615" s="59"/>
      <c r="T1615" s="59"/>
      <c r="U1615" s="59"/>
      <c r="V1615" s="59"/>
      <c r="W1615" s="59"/>
      <c r="X1615" s="59"/>
      <c r="Y1615" s="59"/>
      <c r="Z1615" s="59"/>
      <c r="AA1615" s="59"/>
      <c r="AB1615" s="59"/>
      <c r="AC1615" s="59"/>
      <c r="AD1615" s="59"/>
      <c r="AE1615" s="59"/>
      <c r="AF1615" s="59"/>
    </row>
    <row r="1616" spans="1:32" ht="15.75" customHeight="1">
      <c r="A1616" s="59"/>
      <c r="B1616" s="59"/>
      <c r="C1616" s="59"/>
      <c r="D1616" s="59"/>
      <c r="E1616" s="59"/>
      <c r="F1616" s="59"/>
      <c r="G1616" s="59"/>
      <c r="H1616" s="59"/>
      <c r="I1616" s="59"/>
      <c r="J1616" s="59"/>
      <c r="K1616" s="59"/>
      <c r="L1616" s="59"/>
      <c r="M1616" s="59"/>
      <c r="N1616" s="59"/>
      <c r="O1616" s="59"/>
      <c r="P1616" s="59"/>
      <c r="Q1616" s="59"/>
      <c r="R1616" s="59"/>
      <c r="S1616" s="59"/>
      <c r="T1616" s="59"/>
      <c r="U1616" s="59"/>
      <c r="V1616" s="59"/>
      <c r="W1616" s="59"/>
      <c r="X1616" s="59"/>
      <c r="Y1616" s="59"/>
      <c r="Z1616" s="59"/>
      <c r="AA1616" s="59"/>
      <c r="AB1616" s="59"/>
      <c r="AC1616" s="59"/>
      <c r="AD1616" s="59"/>
      <c r="AE1616" s="59"/>
      <c r="AF1616" s="59"/>
    </row>
    <row r="1617" spans="1:32" ht="15.75" customHeight="1">
      <c r="A1617" s="59"/>
      <c r="B1617" s="59"/>
      <c r="C1617" s="59"/>
      <c r="D1617" s="59"/>
      <c r="E1617" s="59"/>
      <c r="F1617" s="59"/>
      <c r="G1617" s="59"/>
      <c r="H1617" s="59"/>
      <c r="I1617" s="59"/>
      <c r="J1617" s="59"/>
      <c r="K1617" s="59"/>
      <c r="L1617" s="59"/>
      <c r="M1617" s="59"/>
      <c r="N1617" s="59"/>
      <c r="O1617" s="59"/>
      <c r="P1617" s="59"/>
      <c r="Q1617" s="59"/>
      <c r="R1617" s="59"/>
      <c r="S1617" s="59"/>
      <c r="T1617" s="59"/>
      <c r="U1617" s="59"/>
      <c r="V1617" s="59"/>
      <c r="W1617" s="59"/>
      <c r="X1617" s="59"/>
      <c r="Y1617" s="59"/>
      <c r="Z1617" s="59"/>
      <c r="AA1617" s="59"/>
      <c r="AB1617" s="59"/>
      <c r="AC1617" s="59"/>
      <c r="AD1617" s="59"/>
      <c r="AE1617" s="59"/>
      <c r="AF1617" s="59"/>
    </row>
    <row r="1618" spans="1:32" ht="15.75" customHeight="1">
      <c r="A1618" s="59"/>
      <c r="B1618" s="59"/>
      <c r="C1618" s="59"/>
      <c r="D1618" s="59"/>
      <c r="E1618" s="59"/>
      <c r="F1618" s="59"/>
      <c r="G1618" s="59"/>
      <c r="H1618" s="59"/>
      <c r="I1618" s="59"/>
      <c r="J1618" s="59"/>
      <c r="K1618" s="59"/>
      <c r="L1618" s="59"/>
      <c r="M1618" s="59"/>
      <c r="N1618" s="59"/>
      <c r="O1618" s="59"/>
      <c r="P1618" s="59"/>
      <c r="Q1618" s="59"/>
      <c r="R1618" s="59"/>
      <c r="S1618" s="59"/>
      <c r="T1618" s="59"/>
      <c r="U1618" s="59"/>
      <c r="V1618" s="59"/>
      <c r="W1618" s="59"/>
      <c r="X1618" s="59"/>
      <c r="Y1618" s="59"/>
      <c r="Z1618" s="59"/>
      <c r="AA1618" s="59"/>
      <c r="AB1618" s="59"/>
      <c r="AC1618" s="59"/>
      <c r="AD1618" s="59"/>
      <c r="AE1618" s="59"/>
      <c r="AF1618" s="59"/>
    </row>
    <row r="1619" spans="1:32" ht="15.75" customHeight="1">
      <c r="A1619" s="59"/>
      <c r="B1619" s="59"/>
      <c r="C1619" s="59"/>
      <c r="D1619" s="59"/>
      <c r="E1619" s="59"/>
      <c r="F1619" s="59"/>
      <c r="G1619" s="59"/>
      <c r="H1619" s="59"/>
      <c r="I1619" s="59"/>
      <c r="J1619" s="59"/>
      <c r="K1619" s="59"/>
      <c r="L1619" s="59"/>
      <c r="M1619" s="59"/>
      <c r="N1619" s="59"/>
      <c r="O1619" s="59"/>
      <c r="P1619" s="59"/>
      <c r="Q1619" s="59"/>
      <c r="R1619" s="59"/>
      <c r="S1619" s="59"/>
      <c r="T1619" s="59"/>
      <c r="U1619" s="59"/>
      <c r="V1619" s="59"/>
      <c r="W1619" s="59"/>
      <c r="X1619" s="59"/>
      <c r="Y1619" s="59"/>
      <c r="Z1619" s="59"/>
      <c r="AA1619" s="59"/>
      <c r="AB1619" s="59"/>
      <c r="AC1619" s="59"/>
      <c r="AD1619" s="59"/>
      <c r="AE1619" s="59"/>
      <c r="AF1619" s="59"/>
    </row>
    <row r="1620" spans="1:32" ht="15.75" customHeight="1">
      <c r="A1620" s="59"/>
      <c r="B1620" s="59"/>
      <c r="C1620" s="59"/>
      <c r="D1620" s="59"/>
      <c r="E1620" s="59"/>
      <c r="F1620" s="59"/>
      <c r="G1620" s="59"/>
      <c r="H1620" s="59"/>
      <c r="I1620" s="59"/>
      <c r="J1620" s="59"/>
      <c r="K1620" s="59"/>
      <c r="L1620" s="59"/>
      <c r="M1620" s="59"/>
      <c r="N1620" s="59"/>
      <c r="O1620" s="59"/>
      <c r="P1620" s="59"/>
      <c r="Q1620" s="59"/>
      <c r="R1620" s="59"/>
      <c r="S1620" s="59"/>
      <c r="T1620" s="59"/>
      <c r="U1620" s="59"/>
      <c r="V1620" s="59"/>
      <c r="W1620" s="59"/>
      <c r="X1620" s="59"/>
      <c r="Y1620" s="59"/>
      <c r="Z1620" s="59"/>
      <c r="AA1620" s="59"/>
      <c r="AB1620" s="59"/>
      <c r="AC1620" s="59"/>
      <c r="AD1620" s="59"/>
      <c r="AE1620" s="59"/>
      <c r="AF1620" s="59"/>
    </row>
    <row r="1621" spans="1:32" ht="15.75" customHeight="1">
      <c r="A1621" s="59"/>
      <c r="B1621" s="59"/>
      <c r="C1621" s="59"/>
      <c r="D1621" s="59"/>
      <c r="E1621" s="59"/>
      <c r="F1621" s="59"/>
      <c r="G1621" s="59"/>
      <c r="H1621" s="59"/>
      <c r="I1621" s="59"/>
      <c r="J1621" s="59"/>
      <c r="K1621" s="59"/>
      <c r="L1621" s="59"/>
      <c r="M1621" s="59"/>
      <c r="N1621" s="59"/>
      <c r="O1621" s="59"/>
      <c r="P1621" s="59"/>
      <c r="Q1621" s="59"/>
      <c r="R1621" s="59"/>
      <c r="S1621" s="59"/>
      <c r="T1621" s="59"/>
      <c r="U1621" s="59"/>
      <c r="V1621" s="59"/>
      <c r="W1621" s="59"/>
      <c r="X1621" s="59"/>
      <c r="Y1621" s="59"/>
      <c r="Z1621" s="59"/>
      <c r="AA1621" s="59"/>
      <c r="AB1621" s="59"/>
      <c r="AC1621" s="59"/>
      <c r="AD1621" s="59"/>
      <c r="AE1621" s="59"/>
      <c r="AF1621" s="59"/>
    </row>
    <row r="1622" spans="1:32" ht="15.75" customHeight="1">
      <c r="A1622" s="59"/>
      <c r="B1622" s="59"/>
      <c r="C1622" s="59"/>
      <c r="D1622" s="59"/>
      <c r="E1622" s="59"/>
      <c r="F1622" s="59"/>
      <c r="G1622" s="59"/>
      <c r="H1622" s="59"/>
      <c r="I1622" s="59"/>
      <c r="J1622" s="59"/>
      <c r="K1622" s="59"/>
      <c r="L1622" s="59"/>
      <c r="M1622" s="59"/>
      <c r="N1622" s="59"/>
      <c r="O1622" s="59"/>
      <c r="P1622" s="59"/>
      <c r="Q1622" s="59"/>
      <c r="R1622" s="59"/>
      <c r="S1622" s="59"/>
      <c r="T1622" s="59"/>
      <c r="U1622" s="59"/>
      <c r="V1622" s="59"/>
      <c r="W1622" s="59"/>
      <c r="X1622" s="59"/>
      <c r="Y1622" s="59"/>
      <c r="Z1622" s="59"/>
      <c r="AA1622" s="59"/>
      <c r="AB1622" s="59"/>
      <c r="AC1622" s="59"/>
      <c r="AD1622" s="59"/>
      <c r="AE1622" s="59"/>
      <c r="AF1622" s="59"/>
    </row>
    <row r="1623" spans="1:32" ht="15.75" customHeight="1">
      <c r="A1623" s="59"/>
      <c r="B1623" s="59"/>
      <c r="C1623" s="59"/>
      <c r="D1623" s="59"/>
      <c r="E1623" s="59"/>
      <c r="F1623" s="59"/>
      <c r="G1623" s="59"/>
      <c r="H1623" s="59"/>
      <c r="I1623" s="59"/>
      <c r="J1623" s="59"/>
      <c r="K1623" s="59"/>
      <c r="L1623" s="59"/>
      <c r="M1623" s="59"/>
      <c r="N1623" s="59"/>
      <c r="O1623" s="59"/>
      <c r="P1623" s="59"/>
      <c r="Q1623" s="59"/>
      <c r="R1623" s="59"/>
      <c r="S1623" s="59"/>
      <c r="T1623" s="59"/>
      <c r="U1623" s="59"/>
      <c r="V1623" s="59"/>
      <c r="W1623" s="59"/>
      <c r="X1623" s="59"/>
      <c r="Y1623" s="59"/>
      <c r="Z1623" s="59"/>
      <c r="AA1623" s="59"/>
      <c r="AB1623" s="59"/>
      <c r="AC1623" s="59"/>
      <c r="AD1623" s="59"/>
      <c r="AE1623" s="59"/>
      <c r="AF1623" s="59"/>
    </row>
    <row r="1624" spans="1:32" ht="15.75" customHeight="1">
      <c r="A1624" s="59"/>
      <c r="B1624" s="59"/>
      <c r="C1624" s="59"/>
      <c r="D1624" s="59"/>
      <c r="E1624" s="59"/>
      <c r="F1624" s="59"/>
      <c r="G1624" s="59"/>
      <c r="H1624" s="59"/>
      <c r="I1624" s="59"/>
      <c r="J1624" s="59"/>
      <c r="K1624" s="59"/>
      <c r="L1624" s="59"/>
      <c r="M1624" s="59"/>
      <c r="N1624" s="59"/>
      <c r="O1624" s="59"/>
      <c r="P1624" s="59"/>
      <c r="Q1624" s="59"/>
      <c r="R1624" s="59"/>
      <c r="S1624" s="59"/>
      <c r="T1624" s="59"/>
      <c r="U1624" s="59"/>
      <c r="V1624" s="59"/>
      <c r="W1624" s="59"/>
      <c r="X1624" s="59"/>
      <c r="Y1624" s="59"/>
      <c r="Z1624" s="59"/>
      <c r="AA1624" s="59"/>
      <c r="AB1624" s="59"/>
      <c r="AC1624" s="59"/>
      <c r="AD1624" s="59"/>
      <c r="AE1624" s="59"/>
      <c r="AF1624" s="59"/>
    </row>
    <row r="1625" spans="1:32" ht="15.75" customHeight="1">
      <c r="A1625" s="59"/>
      <c r="B1625" s="59"/>
      <c r="C1625" s="59"/>
      <c r="D1625" s="59"/>
      <c r="E1625" s="59"/>
      <c r="F1625" s="59"/>
      <c r="G1625" s="59"/>
      <c r="H1625" s="59"/>
      <c r="I1625" s="59"/>
      <c r="J1625" s="59"/>
      <c r="K1625" s="59"/>
      <c r="L1625" s="59"/>
      <c r="M1625" s="59"/>
      <c r="N1625" s="59"/>
      <c r="O1625" s="59"/>
      <c r="P1625" s="59"/>
      <c r="Q1625" s="59"/>
      <c r="R1625" s="59"/>
      <c r="S1625" s="59"/>
      <c r="T1625" s="59"/>
      <c r="U1625" s="59"/>
      <c r="V1625" s="59"/>
      <c r="W1625" s="59"/>
      <c r="X1625" s="59"/>
      <c r="Y1625" s="59"/>
      <c r="Z1625" s="59"/>
      <c r="AA1625" s="59"/>
      <c r="AB1625" s="59"/>
      <c r="AC1625" s="59"/>
      <c r="AD1625" s="59"/>
      <c r="AE1625" s="59"/>
      <c r="AF1625" s="59"/>
    </row>
    <row r="1626" spans="1:32" ht="15.75" customHeight="1">
      <c r="A1626" s="59"/>
      <c r="B1626" s="59"/>
      <c r="C1626" s="59"/>
      <c r="D1626" s="59"/>
      <c r="E1626" s="59"/>
      <c r="F1626" s="59"/>
      <c r="G1626" s="59"/>
      <c r="H1626" s="59"/>
      <c r="I1626" s="59"/>
      <c r="J1626" s="59"/>
      <c r="K1626" s="59"/>
      <c r="L1626" s="59"/>
      <c r="M1626" s="59"/>
      <c r="N1626" s="59"/>
      <c r="O1626" s="59"/>
      <c r="P1626" s="59"/>
      <c r="Q1626" s="59"/>
      <c r="R1626" s="59"/>
      <c r="S1626" s="59"/>
      <c r="T1626" s="59"/>
      <c r="U1626" s="59"/>
      <c r="V1626" s="59"/>
      <c r="W1626" s="59"/>
      <c r="X1626" s="59"/>
      <c r="Y1626" s="59"/>
      <c r="Z1626" s="59"/>
      <c r="AA1626" s="59"/>
      <c r="AB1626" s="59"/>
      <c r="AC1626" s="59"/>
      <c r="AD1626" s="59"/>
      <c r="AE1626" s="59"/>
      <c r="AF1626" s="59"/>
    </row>
    <row r="1627" spans="1:32" ht="15.75" customHeight="1">
      <c r="A1627" s="59"/>
      <c r="B1627" s="59"/>
      <c r="C1627" s="59"/>
      <c r="D1627" s="59"/>
      <c r="E1627" s="59"/>
      <c r="F1627" s="59"/>
      <c r="G1627" s="59"/>
      <c r="H1627" s="59"/>
      <c r="I1627" s="59"/>
      <c r="J1627" s="59"/>
      <c r="K1627" s="59"/>
      <c r="L1627" s="59"/>
      <c r="M1627" s="59"/>
      <c r="N1627" s="59"/>
      <c r="O1627" s="59"/>
      <c r="P1627" s="59"/>
      <c r="Q1627" s="59"/>
      <c r="R1627" s="59"/>
      <c r="S1627" s="59"/>
      <c r="T1627" s="59"/>
      <c r="U1627" s="59"/>
      <c r="V1627" s="59"/>
      <c r="W1627" s="59"/>
      <c r="X1627" s="59"/>
      <c r="Y1627" s="59"/>
      <c r="Z1627" s="59"/>
      <c r="AA1627" s="59"/>
      <c r="AB1627" s="59"/>
      <c r="AC1627" s="59"/>
      <c r="AD1627" s="59"/>
      <c r="AE1627" s="59"/>
      <c r="AF1627" s="59"/>
    </row>
    <row r="1628" spans="1:32" ht="15.75" customHeight="1">
      <c r="A1628" s="59"/>
      <c r="B1628" s="59"/>
      <c r="C1628" s="59"/>
      <c r="D1628" s="59"/>
      <c r="E1628" s="59"/>
      <c r="F1628" s="59"/>
      <c r="G1628" s="59"/>
      <c r="H1628" s="59"/>
      <c r="I1628" s="59"/>
      <c r="J1628" s="59"/>
      <c r="K1628" s="59"/>
      <c r="L1628" s="59"/>
      <c r="M1628" s="59"/>
      <c r="N1628" s="59"/>
      <c r="O1628" s="59"/>
      <c r="P1628" s="59"/>
      <c r="Q1628" s="59"/>
      <c r="R1628" s="59"/>
      <c r="S1628" s="59"/>
      <c r="T1628" s="59"/>
      <c r="U1628" s="59"/>
      <c r="V1628" s="59"/>
      <c r="W1628" s="59"/>
      <c r="X1628" s="59"/>
      <c r="Y1628" s="59"/>
      <c r="Z1628" s="59"/>
      <c r="AA1628" s="59"/>
      <c r="AB1628" s="59"/>
      <c r="AC1628" s="59"/>
      <c r="AD1628" s="59"/>
      <c r="AE1628" s="59"/>
      <c r="AF1628" s="59"/>
    </row>
    <row r="1629" spans="1:32" ht="15.75" customHeight="1">
      <c r="A1629" s="59"/>
      <c r="B1629" s="59"/>
      <c r="C1629" s="59"/>
      <c r="D1629" s="59"/>
      <c r="E1629" s="59"/>
      <c r="F1629" s="59"/>
      <c r="G1629" s="59"/>
      <c r="H1629" s="59"/>
      <c r="I1629" s="59"/>
      <c r="J1629" s="59"/>
      <c r="K1629" s="59"/>
      <c r="L1629" s="59"/>
      <c r="M1629" s="59"/>
      <c r="N1629" s="59"/>
      <c r="O1629" s="59"/>
      <c r="P1629" s="59"/>
      <c r="Q1629" s="59"/>
      <c r="R1629" s="59"/>
      <c r="S1629" s="59"/>
      <c r="T1629" s="59"/>
      <c r="U1629" s="59"/>
      <c r="V1629" s="59"/>
      <c r="W1629" s="59"/>
      <c r="X1629" s="59"/>
      <c r="Y1629" s="59"/>
      <c r="Z1629" s="59"/>
      <c r="AA1629" s="59"/>
      <c r="AB1629" s="59"/>
      <c r="AC1629" s="59"/>
      <c r="AD1629" s="59"/>
      <c r="AE1629" s="59"/>
      <c r="AF1629" s="59"/>
    </row>
    <row r="1630" spans="1:32" ht="15.75" customHeight="1">
      <c r="A1630" s="59"/>
      <c r="B1630" s="59"/>
      <c r="C1630" s="59"/>
      <c r="D1630" s="59"/>
      <c r="E1630" s="59"/>
      <c r="F1630" s="59"/>
      <c r="G1630" s="59"/>
      <c r="H1630" s="59"/>
      <c r="I1630" s="59"/>
      <c r="J1630" s="59"/>
      <c r="K1630" s="59"/>
      <c r="L1630" s="59"/>
      <c r="M1630" s="59"/>
      <c r="N1630" s="59"/>
      <c r="O1630" s="59"/>
      <c r="P1630" s="59"/>
      <c r="Q1630" s="59"/>
      <c r="R1630" s="59"/>
      <c r="S1630" s="59"/>
      <c r="T1630" s="59"/>
      <c r="U1630" s="59"/>
      <c r="V1630" s="59"/>
      <c r="W1630" s="59"/>
      <c r="X1630" s="59"/>
      <c r="Y1630" s="59"/>
      <c r="Z1630" s="59"/>
      <c r="AA1630" s="59"/>
      <c r="AB1630" s="59"/>
      <c r="AC1630" s="59"/>
      <c r="AD1630" s="59"/>
      <c r="AE1630" s="59"/>
      <c r="AF1630" s="59"/>
    </row>
    <row r="1631" spans="1:32" ht="15.75" customHeight="1">
      <c r="A1631" s="59"/>
      <c r="B1631" s="59"/>
      <c r="C1631" s="59"/>
      <c r="D1631" s="59"/>
      <c r="E1631" s="59"/>
      <c r="F1631" s="59"/>
      <c r="G1631" s="59"/>
      <c r="H1631" s="59"/>
      <c r="I1631" s="59"/>
      <c r="J1631" s="59"/>
      <c r="K1631" s="59"/>
      <c r="L1631" s="59"/>
      <c r="M1631" s="59"/>
      <c r="N1631" s="59"/>
      <c r="O1631" s="59"/>
      <c r="P1631" s="59"/>
      <c r="Q1631" s="59"/>
      <c r="R1631" s="59"/>
      <c r="S1631" s="59"/>
      <c r="T1631" s="59"/>
      <c r="U1631" s="59"/>
      <c r="V1631" s="59"/>
      <c r="W1631" s="59"/>
      <c r="X1631" s="59"/>
      <c r="Y1631" s="59"/>
      <c r="Z1631" s="59"/>
      <c r="AA1631" s="59"/>
      <c r="AB1631" s="59"/>
      <c r="AC1631" s="59"/>
      <c r="AD1631" s="59"/>
      <c r="AE1631" s="59"/>
      <c r="AF1631" s="59"/>
    </row>
    <row r="1632" spans="1:32" ht="15.75" customHeight="1">
      <c r="A1632" s="59"/>
      <c r="B1632" s="59"/>
      <c r="C1632" s="59"/>
      <c r="D1632" s="59"/>
      <c r="E1632" s="59"/>
      <c r="F1632" s="59"/>
      <c r="G1632" s="59"/>
      <c r="H1632" s="59"/>
      <c r="I1632" s="59"/>
      <c r="J1632" s="59"/>
      <c r="K1632" s="59"/>
      <c r="L1632" s="59"/>
      <c r="M1632" s="59"/>
      <c r="N1632" s="59"/>
      <c r="O1632" s="59"/>
      <c r="P1632" s="59"/>
      <c r="Q1632" s="59"/>
      <c r="R1632" s="59"/>
      <c r="S1632" s="59"/>
      <c r="T1632" s="59"/>
      <c r="U1632" s="59"/>
      <c r="V1632" s="59"/>
      <c r="W1632" s="59"/>
      <c r="X1632" s="59"/>
      <c r="Y1632" s="59"/>
      <c r="Z1632" s="59"/>
      <c r="AA1632" s="59"/>
      <c r="AB1632" s="59"/>
      <c r="AC1632" s="59"/>
      <c r="AD1632" s="59"/>
      <c r="AE1632" s="59"/>
      <c r="AF1632" s="59"/>
    </row>
    <row r="1633" spans="1:32" ht="15.75" customHeight="1">
      <c r="A1633" s="59"/>
      <c r="B1633" s="59"/>
      <c r="C1633" s="59"/>
      <c r="D1633" s="59"/>
      <c r="E1633" s="59"/>
      <c r="F1633" s="59"/>
      <c r="G1633" s="59"/>
      <c r="H1633" s="59"/>
      <c r="I1633" s="59"/>
      <c r="J1633" s="59"/>
      <c r="K1633" s="59"/>
      <c r="L1633" s="59"/>
      <c r="M1633" s="59"/>
      <c r="N1633" s="59"/>
      <c r="O1633" s="59"/>
      <c r="P1633" s="59"/>
      <c r="Q1633" s="59"/>
      <c r="R1633" s="59"/>
      <c r="S1633" s="59"/>
      <c r="T1633" s="59"/>
      <c r="U1633" s="59"/>
      <c r="V1633" s="59"/>
      <c r="W1633" s="59"/>
      <c r="X1633" s="59"/>
      <c r="Y1633" s="59"/>
      <c r="Z1633" s="59"/>
      <c r="AA1633" s="59"/>
      <c r="AB1633" s="59"/>
      <c r="AC1633" s="59"/>
      <c r="AD1633" s="59"/>
      <c r="AE1633" s="59"/>
      <c r="AF1633" s="59"/>
    </row>
    <row r="1634" spans="1:32" ht="15.75" customHeight="1">
      <c r="A1634" s="59"/>
      <c r="B1634" s="59"/>
      <c r="C1634" s="59"/>
      <c r="D1634" s="59"/>
      <c r="E1634" s="59"/>
      <c r="F1634" s="59"/>
      <c r="G1634" s="59"/>
      <c r="H1634" s="59"/>
      <c r="I1634" s="59"/>
      <c r="J1634" s="59"/>
      <c r="K1634" s="59"/>
      <c r="L1634" s="59"/>
      <c r="M1634" s="59"/>
      <c r="N1634" s="59"/>
      <c r="O1634" s="59"/>
      <c r="P1634" s="59"/>
      <c r="Q1634" s="59"/>
      <c r="R1634" s="59"/>
      <c r="S1634" s="59"/>
      <c r="T1634" s="59"/>
      <c r="U1634" s="59"/>
      <c r="V1634" s="59"/>
      <c r="W1634" s="59"/>
      <c r="X1634" s="59"/>
      <c r="Y1634" s="59"/>
      <c r="Z1634" s="59"/>
      <c r="AA1634" s="59"/>
      <c r="AB1634" s="59"/>
      <c r="AC1634" s="59"/>
      <c r="AD1634" s="59"/>
      <c r="AE1634" s="59"/>
      <c r="AF1634" s="59"/>
    </row>
    <row r="1635" spans="1:32" ht="15.75" customHeight="1">
      <c r="A1635" s="59"/>
      <c r="B1635" s="59"/>
      <c r="C1635" s="59"/>
      <c r="D1635" s="59"/>
      <c r="E1635" s="59"/>
      <c r="F1635" s="59"/>
      <c r="G1635" s="59"/>
      <c r="H1635" s="59"/>
      <c r="I1635" s="59"/>
      <c r="J1635" s="59"/>
      <c r="K1635" s="59"/>
      <c r="L1635" s="59"/>
      <c r="M1635" s="59"/>
      <c r="N1635" s="59"/>
      <c r="O1635" s="59"/>
      <c r="P1635" s="59"/>
      <c r="Q1635" s="59"/>
      <c r="R1635" s="59"/>
      <c r="S1635" s="59"/>
      <c r="T1635" s="59"/>
      <c r="U1635" s="59"/>
      <c r="V1635" s="59"/>
      <c r="W1635" s="59"/>
      <c r="X1635" s="59"/>
      <c r="Y1635" s="59"/>
      <c r="Z1635" s="59"/>
      <c r="AA1635" s="59"/>
      <c r="AB1635" s="59"/>
      <c r="AC1635" s="59"/>
      <c r="AD1635" s="59"/>
      <c r="AE1635" s="59"/>
      <c r="AF1635" s="59"/>
    </row>
    <row r="1636" spans="1:32" ht="15.75" customHeight="1">
      <c r="A1636" s="59"/>
      <c r="B1636" s="59"/>
      <c r="C1636" s="59"/>
      <c r="D1636" s="59"/>
      <c r="E1636" s="59"/>
      <c r="F1636" s="59"/>
      <c r="G1636" s="59"/>
      <c r="H1636" s="59"/>
      <c r="I1636" s="59"/>
      <c r="J1636" s="59"/>
      <c r="K1636" s="59"/>
      <c r="L1636" s="59"/>
      <c r="M1636" s="59"/>
      <c r="N1636" s="59"/>
      <c r="O1636" s="59"/>
      <c r="P1636" s="59"/>
      <c r="Q1636" s="59"/>
      <c r="R1636" s="59"/>
      <c r="S1636" s="59"/>
      <c r="T1636" s="59"/>
      <c r="U1636" s="59"/>
      <c r="V1636" s="59"/>
      <c r="W1636" s="59"/>
      <c r="X1636" s="59"/>
      <c r="Y1636" s="59"/>
      <c r="Z1636" s="59"/>
      <c r="AA1636" s="59"/>
      <c r="AB1636" s="59"/>
      <c r="AC1636" s="59"/>
      <c r="AD1636" s="59"/>
      <c r="AE1636" s="59"/>
      <c r="AF1636" s="59"/>
    </row>
    <row r="1637" spans="1:32" ht="15.75" customHeight="1">
      <c r="A1637" s="59"/>
      <c r="B1637" s="59"/>
      <c r="C1637" s="59"/>
      <c r="D1637" s="59"/>
      <c r="E1637" s="59"/>
      <c r="F1637" s="59"/>
      <c r="G1637" s="59"/>
      <c r="H1637" s="59"/>
      <c r="I1637" s="59"/>
      <c r="J1637" s="59"/>
      <c r="K1637" s="59"/>
      <c r="L1637" s="59"/>
      <c r="M1637" s="59"/>
      <c r="N1637" s="59"/>
      <c r="O1637" s="59"/>
      <c r="P1637" s="59"/>
      <c r="Q1637" s="59"/>
      <c r="R1637" s="59"/>
      <c r="S1637" s="59"/>
      <c r="T1637" s="59"/>
      <c r="U1637" s="59"/>
      <c r="V1637" s="59"/>
      <c r="W1637" s="59"/>
      <c r="X1637" s="59"/>
      <c r="Y1637" s="59"/>
      <c r="Z1637" s="59"/>
      <c r="AA1637" s="59"/>
      <c r="AB1637" s="59"/>
      <c r="AC1637" s="59"/>
      <c r="AD1637" s="59"/>
      <c r="AE1637" s="59"/>
      <c r="AF1637" s="59"/>
    </row>
    <row r="1638" spans="1:32" ht="15.75" customHeight="1">
      <c r="A1638" s="59"/>
      <c r="B1638" s="59"/>
      <c r="C1638" s="59"/>
      <c r="D1638" s="59"/>
      <c r="E1638" s="59"/>
      <c r="F1638" s="59"/>
      <c r="G1638" s="59"/>
      <c r="H1638" s="59"/>
      <c r="I1638" s="59"/>
      <c r="J1638" s="59"/>
      <c r="K1638" s="59"/>
      <c r="L1638" s="59"/>
      <c r="M1638" s="59"/>
      <c r="N1638" s="59"/>
      <c r="O1638" s="59"/>
      <c r="P1638" s="59"/>
      <c r="Q1638" s="59"/>
      <c r="R1638" s="59"/>
      <c r="S1638" s="59"/>
      <c r="T1638" s="59"/>
      <c r="U1638" s="59"/>
      <c r="V1638" s="59"/>
      <c r="W1638" s="59"/>
      <c r="X1638" s="59"/>
      <c r="Y1638" s="59"/>
      <c r="Z1638" s="59"/>
      <c r="AA1638" s="59"/>
      <c r="AB1638" s="59"/>
      <c r="AC1638" s="59"/>
      <c r="AD1638" s="59"/>
      <c r="AE1638" s="59"/>
      <c r="AF1638" s="59"/>
    </row>
    <row r="1639" spans="1:32" ht="15.75" customHeight="1">
      <c r="A1639" s="59"/>
      <c r="B1639" s="59"/>
      <c r="C1639" s="59"/>
      <c r="D1639" s="59"/>
      <c r="E1639" s="59"/>
      <c r="F1639" s="59"/>
      <c r="G1639" s="59"/>
      <c r="H1639" s="59"/>
      <c r="I1639" s="59"/>
      <c r="J1639" s="59"/>
      <c r="K1639" s="59"/>
      <c r="L1639" s="59"/>
      <c r="M1639" s="59"/>
      <c r="N1639" s="59"/>
      <c r="O1639" s="59"/>
      <c r="P1639" s="59"/>
      <c r="Q1639" s="59"/>
      <c r="R1639" s="59"/>
      <c r="S1639" s="59"/>
      <c r="T1639" s="59"/>
      <c r="U1639" s="59"/>
      <c r="V1639" s="59"/>
      <c r="W1639" s="59"/>
      <c r="X1639" s="59"/>
      <c r="Y1639" s="59"/>
      <c r="Z1639" s="59"/>
      <c r="AA1639" s="59"/>
      <c r="AB1639" s="59"/>
      <c r="AC1639" s="59"/>
      <c r="AD1639" s="59"/>
      <c r="AE1639" s="59"/>
      <c r="AF1639" s="59"/>
    </row>
    <row r="1640" spans="1:32" ht="15.75" customHeight="1">
      <c r="A1640" s="59"/>
      <c r="B1640" s="59"/>
      <c r="C1640" s="59"/>
      <c r="D1640" s="59"/>
      <c r="E1640" s="59"/>
      <c r="F1640" s="59"/>
      <c r="G1640" s="59"/>
      <c r="H1640" s="59"/>
      <c r="I1640" s="59"/>
      <c r="J1640" s="59"/>
      <c r="K1640" s="59"/>
      <c r="L1640" s="59"/>
      <c r="M1640" s="59"/>
      <c r="N1640" s="59"/>
      <c r="O1640" s="59"/>
      <c r="P1640" s="59"/>
      <c r="Q1640" s="59"/>
      <c r="R1640" s="59"/>
      <c r="S1640" s="59"/>
      <c r="T1640" s="59"/>
      <c r="U1640" s="59"/>
      <c r="V1640" s="59"/>
      <c r="W1640" s="59"/>
      <c r="X1640" s="59"/>
      <c r="Y1640" s="59"/>
      <c r="Z1640" s="59"/>
      <c r="AA1640" s="59"/>
      <c r="AB1640" s="59"/>
      <c r="AC1640" s="59"/>
      <c r="AD1640" s="59"/>
      <c r="AE1640" s="59"/>
      <c r="AF1640" s="59"/>
    </row>
    <row r="1641" spans="1:32" ht="15.75" customHeight="1">
      <c r="A1641" s="59"/>
      <c r="B1641" s="59"/>
      <c r="C1641" s="59"/>
      <c r="D1641" s="59"/>
      <c r="E1641" s="59"/>
      <c r="F1641" s="59"/>
      <c r="G1641" s="59"/>
      <c r="H1641" s="59"/>
      <c r="I1641" s="59"/>
      <c r="J1641" s="59"/>
      <c r="K1641" s="59"/>
      <c r="L1641" s="59"/>
      <c r="M1641" s="59"/>
      <c r="N1641" s="59"/>
      <c r="O1641" s="59"/>
      <c r="P1641" s="59"/>
      <c r="Q1641" s="59"/>
      <c r="R1641" s="59"/>
      <c r="S1641" s="59"/>
      <c r="T1641" s="59"/>
      <c r="U1641" s="59"/>
      <c r="V1641" s="59"/>
      <c r="W1641" s="59"/>
      <c r="X1641" s="59"/>
      <c r="Y1641" s="59"/>
      <c r="Z1641" s="59"/>
      <c r="AA1641" s="59"/>
      <c r="AB1641" s="59"/>
      <c r="AC1641" s="59"/>
      <c r="AD1641" s="59"/>
      <c r="AE1641" s="59"/>
      <c r="AF1641" s="59"/>
    </row>
    <row r="1642" spans="1:32" ht="15.75" customHeight="1">
      <c r="A1642" s="59"/>
      <c r="B1642" s="59"/>
      <c r="C1642" s="59"/>
      <c r="D1642" s="59"/>
      <c r="E1642" s="59"/>
      <c r="F1642" s="59"/>
      <c r="G1642" s="59"/>
      <c r="H1642" s="59"/>
      <c r="I1642" s="59"/>
      <c r="J1642" s="59"/>
      <c r="K1642" s="59"/>
      <c r="L1642" s="59"/>
      <c r="M1642" s="59"/>
      <c r="N1642" s="59"/>
      <c r="O1642" s="59"/>
      <c r="P1642" s="59"/>
      <c r="Q1642" s="59"/>
      <c r="R1642" s="59"/>
      <c r="S1642" s="59"/>
      <c r="T1642" s="59"/>
      <c r="U1642" s="59"/>
      <c r="V1642" s="59"/>
      <c r="W1642" s="59"/>
      <c r="X1642" s="59"/>
      <c r="Y1642" s="59"/>
      <c r="Z1642" s="59"/>
      <c r="AA1642" s="59"/>
      <c r="AB1642" s="59"/>
      <c r="AC1642" s="59"/>
      <c r="AD1642" s="59"/>
      <c r="AE1642" s="59"/>
      <c r="AF1642" s="59"/>
    </row>
    <row r="1643" spans="1:32" ht="15.75" customHeight="1">
      <c r="A1643" s="59"/>
      <c r="B1643" s="59"/>
      <c r="C1643" s="59"/>
      <c r="D1643" s="59"/>
      <c r="E1643" s="59"/>
      <c r="F1643" s="59"/>
      <c r="G1643" s="59"/>
      <c r="H1643" s="59"/>
      <c r="I1643" s="59"/>
      <c r="J1643" s="59"/>
      <c r="K1643" s="59"/>
      <c r="L1643" s="59"/>
      <c r="M1643" s="59"/>
      <c r="N1643" s="59"/>
      <c r="O1643" s="59"/>
      <c r="P1643" s="59"/>
      <c r="Q1643" s="59"/>
      <c r="R1643" s="59"/>
      <c r="S1643" s="59"/>
      <c r="T1643" s="59"/>
      <c r="U1643" s="59"/>
      <c r="V1643" s="59"/>
      <c r="W1643" s="59"/>
      <c r="X1643" s="59"/>
      <c r="Y1643" s="59"/>
      <c r="Z1643" s="59"/>
      <c r="AA1643" s="59"/>
      <c r="AB1643" s="59"/>
      <c r="AC1643" s="59"/>
      <c r="AD1643" s="59"/>
      <c r="AE1643" s="59"/>
      <c r="AF1643" s="59"/>
    </row>
    <row r="1644" spans="1:32" ht="15.75" customHeight="1">
      <c r="A1644" s="59"/>
      <c r="B1644" s="59"/>
      <c r="C1644" s="59"/>
      <c r="D1644" s="59"/>
      <c r="E1644" s="59"/>
      <c r="F1644" s="59"/>
      <c r="G1644" s="59"/>
      <c r="H1644" s="59"/>
      <c r="I1644" s="59"/>
      <c r="J1644" s="59"/>
      <c r="K1644" s="59"/>
      <c r="L1644" s="59"/>
      <c r="M1644" s="59"/>
      <c r="N1644" s="59"/>
      <c r="O1644" s="59"/>
      <c r="P1644" s="59"/>
      <c r="Q1644" s="59"/>
      <c r="R1644" s="59"/>
      <c r="S1644" s="59"/>
      <c r="T1644" s="59"/>
      <c r="U1644" s="59"/>
      <c r="V1644" s="59"/>
      <c r="W1644" s="59"/>
      <c r="X1644" s="59"/>
      <c r="Y1644" s="59"/>
      <c r="Z1644" s="59"/>
      <c r="AA1644" s="59"/>
      <c r="AB1644" s="59"/>
      <c r="AC1644" s="59"/>
      <c r="AD1644" s="59"/>
      <c r="AE1644" s="59"/>
      <c r="AF1644" s="59"/>
    </row>
    <row r="1645" spans="1:32" ht="15.75" customHeight="1">
      <c r="A1645" s="59"/>
      <c r="B1645" s="59"/>
      <c r="C1645" s="59"/>
      <c r="D1645" s="59"/>
      <c r="E1645" s="59"/>
      <c r="F1645" s="59"/>
      <c r="G1645" s="59"/>
      <c r="H1645" s="59"/>
      <c r="I1645" s="59"/>
      <c r="J1645" s="59"/>
      <c r="K1645" s="59"/>
      <c r="L1645" s="59"/>
      <c r="M1645" s="59"/>
      <c r="N1645" s="59"/>
      <c r="O1645" s="59"/>
      <c r="P1645" s="59"/>
      <c r="Q1645" s="59"/>
      <c r="R1645" s="59"/>
      <c r="S1645" s="59"/>
      <c r="T1645" s="59"/>
      <c r="U1645" s="59"/>
      <c r="V1645" s="59"/>
      <c r="W1645" s="59"/>
      <c r="X1645" s="59"/>
      <c r="Y1645" s="59"/>
      <c r="Z1645" s="59"/>
      <c r="AA1645" s="59"/>
      <c r="AB1645" s="59"/>
      <c r="AC1645" s="59"/>
      <c r="AD1645" s="59"/>
      <c r="AE1645" s="59"/>
      <c r="AF1645" s="59"/>
    </row>
    <row r="1646" spans="1:32" ht="15.75" customHeight="1">
      <c r="A1646" s="59"/>
      <c r="B1646" s="59"/>
      <c r="C1646" s="59"/>
      <c r="D1646" s="59"/>
      <c r="E1646" s="59"/>
      <c r="F1646" s="59"/>
      <c r="G1646" s="59"/>
      <c r="H1646" s="59"/>
      <c r="I1646" s="59"/>
      <c r="J1646" s="59"/>
      <c r="K1646" s="59"/>
      <c r="L1646" s="59"/>
      <c r="M1646" s="59"/>
      <c r="N1646" s="59"/>
      <c r="O1646" s="59"/>
      <c r="P1646" s="59"/>
      <c r="Q1646" s="59"/>
      <c r="R1646" s="59"/>
      <c r="S1646" s="59"/>
      <c r="T1646" s="59"/>
      <c r="U1646" s="59"/>
      <c r="V1646" s="59"/>
      <c r="W1646" s="59"/>
      <c r="X1646" s="59"/>
      <c r="Y1646" s="59"/>
      <c r="Z1646" s="59"/>
      <c r="AA1646" s="59"/>
      <c r="AB1646" s="59"/>
      <c r="AC1646" s="59"/>
      <c r="AD1646" s="59"/>
      <c r="AE1646" s="59"/>
      <c r="AF1646" s="59"/>
    </row>
    <row r="1647" spans="1:32" ht="15.75" customHeight="1">
      <c r="A1647" s="59"/>
      <c r="B1647" s="59"/>
      <c r="C1647" s="59"/>
      <c r="D1647" s="59"/>
      <c r="E1647" s="59"/>
      <c r="F1647" s="59"/>
      <c r="G1647" s="59"/>
      <c r="H1647" s="59"/>
      <c r="I1647" s="59"/>
      <c r="J1647" s="59"/>
      <c r="K1647" s="59"/>
      <c r="L1647" s="59"/>
      <c r="M1647" s="59"/>
      <c r="N1647" s="59"/>
      <c r="O1647" s="59"/>
      <c r="P1647" s="59"/>
      <c r="Q1647" s="59"/>
      <c r="R1647" s="59"/>
      <c r="S1647" s="59"/>
      <c r="T1647" s="59"/>
      <c r="U1647" s="59"/>
      <c r="V1647" s="59"/>
      <c r="W1647" s="59"/>
      <c r="X1647" s="59"/>
      <c r="Y1647" s="59"/>
      <c r="Z1647" s="59"/>
      <c r="AA1647" s="59"/>
      <c r="AB1647" s="59"/>
      <c r="AC1647" s="59"/>
      <c r="AD1647" s="59"/>
      <c r="AE1647" s="59"/>
      <c r="AF1647" s="59"/>
    </row>
    <row r="1648" spans="1:32" ht="15.75" customHeight="1">
      <c r="A1648" s="59"/>
      <c r="B1648" s="59"/>
      <c r="C1648" s="59"/>
      <c r="D1648" s="59"/>
      <c r="E1648" s="59"/>
      <c r="F1648" s="59"/>
      <c r="G1648" s="59"/>
      <c r="H1648" s="59"/>
      <c r="I1648" s="59"/>
      <c r="J1648" s="59"/>
      <c r="K1648" s="59"/>
      <c r="L1648" s="59"/>
      <c r="M1648" s="59"/>
      <c r="N1648" s="59"/>
      <c r="O1648" s="59"/>
      <c r="P1648" s="59"/>
      <c r="Q1648" s="59"/>
      <c r="R1648" s="59"/>
      <c r="S1648" s="59"/>
      <c r="T1648" s="59"/>
      <c r="U1648" s="59"/>
      <c r="V1648" s="59"/>
      <c r="W1648" s="59"/>
      <c r="X1648" s="59"/>
      <c r="Y1648" s="59"/>
      <c r="Z1648" s="59"/>
      <c r="AA1648" s="59"/>
      <c r="AB1648" s="59"/>
      <c r="AC1648" s="59"/>
      <c r="AD1648" s="59"/>
      <c r="AE1648" s="59"/>
      <c r="AF1648" s="59"/>
    </row>
    <row r="1649" spans="1:32" ht="15.75" customHeight="1">
      <c r="A1649" s="59"/>
      <c r="B1649" s="59"/>
      <c r="C1649" s="59"/>
      <c r="D1649" s="59"/>
      <c r="E1649" s="59"/>
      <c r="F1649" s="59"/>
      <c r="G1649" s="59"/>
      <c r="H1649" s="59"/>
      <c r="I1649" s="59"/>
      <c r="J1649" s="59"/>
      <c r="K1649" s="59"/>
      <c r="L1649" s="59"/>
      <c r="M1649" s="59"/>
      <c r="N1649" s="59"/>
      <c r="O1649" s="59"/>
      <c r="P1649" s="59"/>
      <c r="Q1649" s="59"/>
      <c r="R1649" s="59"/>
      <c r="S1649" s="59"/>
      <c r="T1649" s="59"/>
      <c r="U1649" s="59"/>
      <c r="V1649" s="59"/>
      <c r="W1649" s="59"/>
      <c r="X1649" s="59"/>
      <c r="Y1649" s="59"/>
      <c r="Z1649" s="59"/>
      <c r="AA1649" s="59"/>
      <c r="AB1649" s="59"/>
      <c r="AC1649" s="59"/>
      <c r="AD1649" s="59"/>
      <c r="AE1649" s="59"/>
      <c r="AF1649" s="59"/>
    </row>
    <row r="1650" spans="1:32" ht="15.75" customHeight="1">
      <c r="A1650" s="59"/>
      <c r="B1650" s="59"/>
      <c r="C1650" s="59"/>
      <c r="D1650" s="59"/>
      <c r="E1650" s="59"/>
      <c r="F1650" s="59"/>
      <c r="G1650" s="59"/>
      <c r="H1650" s="59"/>
      <c r="I1650" s="59"/>
      <c r="J1650" s="59"/>
      <c r="K1650" s="59"/>
      <c r="L1650" s="59"/>
      <c r="M1650" s="59"/>
      <c r="N1650" s="59"/>
      <c r="O1650" s="59"/>
      <c r="P1650" s="59"/>
      <c r="Q1650" s="59"/>
      <c r="R1650" s="59"/>
      <c r="S1650" s="59"/>
      <c r="T1650" s="59"/>
      <c r="U1650" s="59"/>
      <c r="V1650" s="59"/>
      <c r="W1650" s="59"/>
      <c r="X1650" s="59"/>
      <c r="Y1650" s="59"/>
      <c r="Z1650" s="59"/>
      <c r="AA1650" s="59"/>
      <c r="AB1650" s="59"/>
      <c r="AC1650" s="59"/>
      <c r="AD1650" s="59"/>
      <c r="AE1650" s="59"/>
      <c r="AF1650" s="59"/>
    </row>
    <row r="1651" spans="1:32" ht="15.75" customHeight="1">
      <c r="A1651" s="59"/>
      <c r="B1651" s="59"/>
      <c r="C1651" s="59"/>
      <c r="D1651" s="59"/>
      <c r="E1651" s="59"/>
      <c r="F1651" s="59"/>
      <c r="G1651" s="59"/>
      <c r="H1651" s="59"/>
      <c r="I1651" s="59"/>
      <c r="J1651" s="59"/>
      <c r="K1651" s="59"/>
      <c r="L1651" s="59"/>
      <c r="M1651" s="59"/>
      <c r="N1651" s="59"/>
      <c r="O1651" s="59"/>
      <c r="P1651" s="59"/>
      <c r="Q1651" s="59"/>
      <c r="R1651" s="59"/>
      <c r="S1651" s="59"/>
      <c r="T1651" s="59"/>
      <c r="U1651" s="59"/>
      <c r="V1651" s="59"/>
      <c r="W1651" s="59"/>
      <c r="X1651" s="59"/>
      <c r="Y1651" s="59"/>
      <c r="Z1651" s="59"/>
      <c r="AA1651" s="59"/>
      <c r="AB1651" s="59"/>
      <c r="AC1651" s="59"/>
      <c r="AD1651" s="59"/>
      <c r="AE1651" s="59"/>
      <c r="AF1651" s="59"/>
    </row>
    <row r="1652" spans="1:32" ht="15.75" customHeight="1">
      <c r="A1652" s="59"/>
      <c r="B1652" s="59"/>
      <c r="C1652" s="59"/>
      <c r="D1652" s="59"/>
      <c r="E1652" s="59"/>
      <c r="F1652" s="59"/>
      <c r="G1652" s="59"/>
      <c r="H1652" s="59"/>
      <c r="I1652" s="59"/>
      <c r="J1652" s="59"/>
      <c r="K1652" s="59"/>
      <c r="L1652" s="59"/>
      <c r="M1652" s="59"/>
      <c r="N1652" s="59"/>
      <c r="O1652" s="59"/>
      <c r="P1652" s="59"/>
      <c r="Q1652" s="59"/>
      <c r="R1652" s="59"/>
      <c r="S1652" s="59"/>
      <c r="T1652" s="59"/>
      <c r="U1652" s="59"/>
      <c r="V1652" s="59"/>
      <c r="W1652" s="59"/>
      <c r="X1652" s="59"/>
      <c r="Y1652" s="59"/>
      <c r="Z1652" s="59"/>
      <c r="AA1652" s="59"/>
      <c r="AB1652" s="59"/>
      <c r="AC1652" s="59"/>
      <c r="AD1652" s="59"/>
      <c r="AE1652" s="59"/>
      <c r="AF1652" s="59"/>
    </row>
    <row r="1653" spans="1:32" ht="15.75" customHeight="1">
      <c r="A1653" s="59"/>
      <c r="B1653" s="59"/>
      <c r="C1653" s="59"/>
      <c r="D1653" s="59"/>
      <c r="E1653" s="59"/>
      <c r="F1653" s="59"/>
      <c r="G1653" s="59"/>
      <c r="H1653" s="59"/>
      <c r="I1653" s="59"/>
      <c r="J1653" s="59"/>
      <c r="K1653" s="59"/>
      <c r="L1653" s="59"/>
      <c r="M1653" s="59"/>
      <c r="N1653" s="59"/>
      <c r="O1653" s="59"/>
      <c r="P1653" s="59"/>
      <c r="Q1653" s="59"/>
      <c r="R1653" s="59"/>
      <c r="S1653" s="59"/>
      <c r="T1653" s="59"/>
      <c r="U1653" s="59"/>
      <c r="V1653" s="59"/>
      <c r="W1653" s="59"/>
      <c r="X1653" s="59"/>
      <c r="Y1653" s="59"/>
      <c r="Z1653" s="59"/>
      <c r="AA1653" s="59"/>
      <c r="AB1653" s="59"/>
      <c r="AC1653" s="59"/>
      <c r="AD1653" s="59"/>
      <c r="AE1653" s="59"/>
      <c r="AF1653" s="59"/>
    </row>
    <row r="1654" spans="1:32" ht="15.75" customHeight="1">
      <c r="A1654" s="59"/>
      <c r="B1654" s="59"/>
      <c r="C1654" s="59"/>
      <c r="D1654" s="59"/>
      <c r="E1654" s="59"/>
      <c r="F1654" s="59"/>
      <c r="G1654" s="59"/>
      <c r="H1654" s="59"/>
      <c r="I1654" s="59"/>
      <c r="J1654" s="59"/>
      <c r="K1654" s="59"/>
      <c r="L1654" s="59"/>
      <c r="M1654" s="59"/>
      <c r="N1654" s="59"/>
      <c r="O1654" s="59"/>
      <c r="P1654" s="59"/>
      <c r="Q1654" s="59"/>
      <c r="R1654" s="59"/>
      <c r="S1654" s="59"/>
      <c r="T1654" s="59"/>
      <c r="U1654" s="59"/>
      <c r="V1654" s="59"/>
      <c r="W1654" s="59"/>
      <c r="X1654" s="59"/>
      <c r="Y1654" s="59"/>
      <c r="Z1654" s="59"/>
      <c r="AA1654" s="59"/>
      <c r="AB1654" s="59"/>
      <c r="AC1654" s="59"/>
      <c r="AD1654" s="59"/>
      <c r="AE1654" s="59"/>
      <c r="AF1654" s="59"/>
    </row>
    <row r="1655" spans="1:32" ht="15.75" customHeight="1">
      <c r="A1655" s="59"/>
      <c r="B1655" s="59"/>
      <c r="C1655" s="59"/>
      <c r="D1655" s="59"/>
      <c r="E1655" s="59"/>
      <c r="F1655" s="59"/>
      <c r="G1655" s="59"/>
      <c r="H1655" s="59"/>
      <c r="I1655" s="59"/>
      <c r="J1655" s="59"/>
      <c r="K1655" s="59"/>
      <c r="L1655" s="59"/>
      <c r="M1655" s="59"/>
      <c r="N1655" s="59"/>
      <c r="O1655" s="59"/>
      <c r="P1655" s="59"/>
      <c r="Q1655" s="59"/>
      <c r="R1655" s="59"/>
      <c r="S1655" s="59"/>
      <c r="T1655" s="59"/>
      <c r="U1655" s="59"/>
      <c r="V1655" s="59"/>
      <c r="W1655" s="59"/>
      <c r="X1655" s="59"/>
      <c r="Y1655" s="59"/>
      <c r="Z1655" s="59"/>
      <c r="AA1655" s="59"/>
      <c r="AB1655" s="59"/>
      <c r="AC1655" s="59"/>
      <c r="AD1655" s="59"/>
      <c r="AE1655" s="59"/>
      <c r="AF1655" s="59"/>
    </row>
    <row r="1656" spans="1:32" ht="15.75" customHeight="1">
      <c r="A1656" s="59"/>
      <c r="B1656" s="59"/>
      <c r="C1656" s="59"/>
      <c r="D1656" s="59"/>
      <c r="E1656" s="59"/>
      <c r="F1656" s="59"/>
      <c r="G1656" s="59"/>
      <c r="H1656" s="59"/>
      <c r="I1656" s="59"/>
      <c r="J1656" s="59"/>
      <c r="K1656" s="59"/>
      <c r="L1656" s="59"/>
      <c r="M1656" s="59"/>
      <c r="N1656" s="59"/>
      <c r="O1656" s="59"/>
      <c r="P1656" s="59"/>
      <c r="Q1656" s="59"/>
      <c r="R1656" s="59"/>
      <c r="S1656" s="59"/>
      <c r="T1656" s="59"/>
      <c r="U1656" s="59"/>
      <c r="V1656" s="59"/>
      <c r="W1656" s="59"/>
      <c r="X1656" s="59"/>
      <c r="Y1656" s="59"/>
      <c r="Z1656" s="59"/>
      <c r="AA1656" s="59"/>
      <c r="AB1656" s="59"/>
      <c r="AC1656" s="59"/>
      <c r="AD1656" s="59"/>
      <c r="AE1656" s="59"/>
      <c r="AF1656" s="59"/>
    </row>
    <row r="1657" spans="1:32" ht="15.75" customHeight="1">
      <c r="A1657" s="59"/>
      <c r="B1657" s="59"/>
      <c r="C1657" s="59"/>
      <c r="D1657" s="59"/>
      <c r="E1657" s="59"/>
      <c r="F1657" s="59"/>
      <c r="G1657" s="59"/>
      <c r="H1657" s="59"/>
      <c r="I1657" s="59"/>
      <c r="J1657" s="59"/>
      <c r="K1657" s="59"/>
      <c r="L1657" s="59"/>
      <c r="M1657" s="59"/>
      <c r="N1657" s="59"/>
      <c r="O1657" s="59"/>
      <c r="P1657" s="59"/>
      <c r="Q1657" s="59"/>
      <c r="R1657" s="59"/>
      <c r="S1657" s="59"/>
      <c r="T1657" s="59"/>
      <c r="U1657" s="59"/>
      <c r="V1657" s="59"/>
      <c r="W1657" s="59"/>
      <c r="X1657" s="59"/>
      <c r="Y1657" s="59"/>
      <c r="Z1657" s="59"/>
      <c r="AA1657" s="59"/>
      <c r="AB1657" s="59"/>
      <c r="AC1657" s="59"/>
      <c r="AD1657" s="59"/>
      <c r="AE1657" s="59"/>
      <c r="AF1657" s="59"/>
    </row>
    <row r="1658" spans="1:32" ht="15.75" customHeight="1">
      <c r="A1658" s="59"/>
      <c r="B1658" s="59"/>
      <c r="C1658" s="59"/>
      <c r="D1658" s="59"/>
      <c r="E1658" s="59"/>
      <c r="F1658" s="59"/>
      <c r="G1658" s="59"/>
      <c r="H1658" s="59"/>
      <c r="I1658" s="59"/>
      <c r="J1658" s="59"/>
      <c r="K1658" s="59"/>
      <c r="L1658" s="59"/>
      <c r="M1658" s="59"/>
      <c r="N1658" s="59"/>
      <c r="O1658" s="59"/>
      <c r="P1658" s="59"/>
      <c r="Q1658" s="59"/>
      <c r="R1658" s="59"/>
      <c r="S1658" s="59"/>
      <c r="T1658" s="59"/>
      <c r="U1658" s="59"/>
      <c r="V1658" s="59"/>
      <c r="W1658" s="59"/>
      <c r="X1658" s="59"/>
      <c r="Y1658" s="59"/>
      <c r="Z1658" s="59"/>
      <c r="AA1658" s="59"/>
      <c r="AB1658" s="59"/>
      <c r="AC1658" s="59"/>
      <c r="AD1658" s="59"/>
      <c r="AE1658" s="59"/>
      <c r="AF1658" s="59"/>
    </row>
    <row r="1659" spans="1:32" ht="15.75" customHeight="1">
      <c r="A1659" s="59"/>
      <c r="B1659" s="59"/>
      <c r="C1659" s="59"/>
      <c r="D1659" s="59"/>
      <c r="E1659" s="59"/>
      <c r="F1659" s="59"/>
      <c r="G1659" s="59"/>
      <c r="H1659" s="59"/>
      <c r="I1659" s="59"/>
      <c r="J1659" s="59"/>
      <c r="K1659" s="59"/>
      <c r="L1659" s="59"/>
      <c r="M1659" s="59"/>
      <c r="N1659" s="59"/>
      <c r="O1659" s="59"/>
      <c r="P1659" s="59"/>
      <c r="Q1659" s="59"/>
      <c r="R1659" s="59"/>
      <c r="S1659" s="59"/>
      <c r="T1659" s="59"/>
      <c r="U1659" s="59"/>
      <c r="V1659" s="59"/>
      <c r="W1659" s="59"/>
      <c r="X1659" s="59"/>
      <c r="Y1659" s="59"/>
      <c r="Z1659" s="59"/>
      <c r="AA1659" s="59"/>
      <c r="AB1659" s="59"/>
      <c r="AC1659" s="59"/>
      <c r="AD1659" s="59"/>
      <c r="AE1659" s="59"/>
      <c r="AF1659" s="59"/>
    </row>
    <row r="1660" spans="1:32" ht="15.75" customHeight="1">
      <c r="A1660" s="59"/>
      <c r="B1660" s="59"/>
      <c r="C1660" s="59"/>
      <c r="D1660" s="59"/>
      <c r="E1660" s="59"/>
      <c r="F1660" s="59"/>
      <c r="G1660" s="59"/>
      <c r="H1660" s="59"/>
      <c r="I1660" s="59"/>
      <c r="J1660" s="59"/>
      <c r="K1660" s="59"/>
      <c r="L1660" s="59"/>
      <c r="M1660" s="59"/>
      <c r="N1660" s="59"/>
      <c r="O1660" s="59"/>
      <c r="P1660" s="59"/>
      <c r="Q1660" s="59"/>
      <c r="R1660" s="59"/>
      <c r="S1660" s="59"/>
      <c r="T1660" s="59"/>
      <c r="U1660" s="59"/>
      <c r="V1660" s="59"/>
      <c r="W1660" s="59"/>
      <c r="X1660" s="59"/>
      <c r="Y1660" s="59"/>
      <c r="Z1660" s="59"/>
      <c r="AA1660" s="59"/>
      <c r="AB1660" s="59"/>
      <c r="AC1660" s="59"/>
      <c r="AD1660" s="59"/>
      <c r="AE1660" s="59"/>
      <c r="AF1660" s="59"/>
    </row>
    <row r="1661" spans="1:32" ht="15.75" customHeight="1">
      <c r="A1661" s="59"/>
      <c r="B1661" s="59"/>
      <c r="C1661" s="59"/>
      <c r="D1661" s="59"/>
      <c r="E1661" s="59"/>
      <c r="F1661" s="59"/>
      <c r="G1661" s="59"/>
      <c r="H1661" s="59"/>
      <c r="I1661" s="59"/>
      <c r="J1661" s="59"/>
      <c r="K1661" s="59"/>
      <c r="L1661" s="59"/>
      <c r="M1661" s="59"/>
      <c r="N1661" s="59"/>
      <c r="O1661" s="59"/>
      <c r="P1661" s="59"/>
      <c r="Q1661" s="59"/>
      <c r="R1661" s="59"/>
      <c r="S1661" s="59"/>
      <c r="T1661" s="59"/>
      <c r="U1661" s="59"/>
      <c r="V1661" s="59"/>
      <c r="W1661" s="59"/>
      <c r="X1661" s="59"/>
      <c r="Y1661" s="59"/>
      <c r="Z1661" s="59"/>
      <c r="AA1661" s="59"/>
      <c r="AB1661" s="59"/>
      <c r="AC1661" s="59"/>
      <c r="AD1661" s="59"/>
      <c r="AE1661" s="59"/>
      <c r="AF1661" s="59"/>
    </row>
    <row r="1662" spans="1:32" ht="15.75" customHeight="1">
      <c r="A1662" s="59"/>
      <c r="B1662" s="59"/>
      <c r="C1662" s="59"/>
      <c r="D1662" s="59"/>
      <c r="E1662" s="59"/>
      <c r="F1662" s="59"/>
      <c r="G1662" s="59"/>
      <c r="H1662" s="59"/>
      <c r="I1662" s="59"/>
      <c r="J1662" s="59"/>
      <c r="K1662" s="59"/>
      <c r="L1662" s="59"/>
      <c r="M1662" s="59"/>
      <c r="N1662" s="59"/>
      <c r="O1662" s="59"/>
      <c r="P1662" s="59"/>
      <c r="Q1662" s="59"/>
      <c r="R1662" s="59"/>
      <c r="S1662" s="59"/>
      <c r="T1662" s="59"/>
      <c r="U1662" s="59"/>
      <c r="V1662" s="59"/>
      <c r="W1662" s="59"/>
      <c r="X1662" s="59"/>
      <c r="Y1662" s="59"/>
      <c r="Z1662" s="59"/>
      <c r="AA1662" s="59"/>
      <c r="AB1662" s="59"/>
      <c r="AC1662" s="59"/>
      <c r="AD1662" s="59"/>
      <c r="AE1662" s="59"/>
      <c r="AF1662" s="59"/>
    </row>
    <row r="1663" spans="1:32" ht="15.75" customHeight="1">
      <c r="A1663" s="59"/>
      <c r="B1663" s="59"/>
      <c r="C1663" s="59"/>
      <c r="D1663" s="59"/>
      <c r="E1663" s="59"/>
      <c r="F1663" s="59"/>
      <c r="G1663" s="59"/>
      <c r="H1663" s="59"/>
      <c r="I1663" s="59"/>
      <c r="J1663" s="59"/>
      <c r="K1663" s="59"/>
      <c r="L1663" s="59"/>
      <c r="M1663" s="59"/>
      <c r="N1663" s="59"/>
      <c r="O1663" s="59"/>
      <c r="P1663" s="59"/>
      <c r="Q1663" s="59"/>
      <c r="R1663" s="59"/>
      <c r="S1663" s="59"/>
      <c r="T1663" s="59"/>
      <c r="U1663" s="59"/>
      <c r="V1663" s="59"/>
      <c r="W1663" s="59"/>
      <c r="X1663" s="59"/>
      <c r="Y1663" s="59"/>
      <c r="Z1663" s="59"/>
      <c r="AA1663" s="59"/>
      <c r="AB1663" s="59"/>
      <c r="AC1663" s="59"/>
      <c r="AD1663" s="59"/>
      <c r="AE1663" s="59"/>
      <c r="AF1663" s="59"/>
    </row>
    <row r="1664" spans="1:32" ht="15.75" customHeight="1">
      <c r="A1664" s="59"/>
      <c r="B1664" s="59"/>
      <c r="C1664" s="59"/>
      <c r="D1664" s="59"/>
      <c r="E1664" s="59"/>
      <c r="F1664" s="59"/>
      <c r="G1664" s="59"/>
      <c r="H1664" s="59"/>
      <c r="I1664" s="59"/>
      <c r="J1664" s="59"/>
      <c r="K1664" s="59"/>
      <c r="L1664" s="59"/>
      <c r="M1664" s="59"/>
      <c r="N1664" s="59"/>
      <c r="O1664" s="59"/>
      <c r="P1664" s="59"/>
      <c r="Q1664" s="59"/>
      <c r="R1664" s="59"/>
      <c r="S1664" s="59"/>
      <c r="T1664" s="59"/>
      <c r="U1664" s="59"/>
      <c r="V1664" s="59"/>
      <c r="W1664" s="59"/>
      <c r="X1664" s="59"/>
      <c r="Y1664" s="59"/>
      <c r="Z1664" s="59"/>
      <c r="AA1664" s="59"/>
      <c r="AB1664" s="59"/>
      <c r="AC1664" s="59"/>
      <c r="AD1664" s="59"/>
      <c r="AE1664" s="59"/>
      <c r="AF1664" s="59"/>
    </row>
    <row r="1665" spans="1:32" ht="15.75" customHeight="1">
      <c r="A1665" s="59"/>
      <c r="B1665" s="59"/>
      <c r="C1665" s="59"/>
      <c r="D1665" s="59"/>
      <c r="E1665" s="59"/>
      <c r="F1665" s="59"/>
      <c r="G1665" s="59"/>
      <c r="H1665" s="59"/>
      <c r="I1665" s="59"/>
      <c r="J1665" s="59"/>
      <c r="K1665" s="59"/>
      <c r="L1665" s="59"/>
      <c r="M1665" s="59"/>
      <c r="N1665" s="59"/>
      <c r="O1665" s="59"/>
      <c r="P1665" s="59"/>
      <c r="Q1665" s="59"/>
      <c r="R1665" s="59"/>
      <c r="S1665" s="59"/>
      <c r="T1665" s="59"/>
      <c r="U1665" s="59"/>
      <c r="V1665" s="59"/>
      <c r="W1665" s="59"/>
      <c r="X1665" s="59"/>
      <c r="Y1665" s="59"/>
      <c r="Z1665" s="59"/>
      <c r="AA1665" s="59"/>
      <c r="AB1665" s="59"/>
      <c r="AC1665" s="59"/>
      <c r="AD1665" s="59"/>
      <c r="AE1665" s="59"/>
      <c r="AF1665" s="59"/>
    </row>
    <row r="1666" spans="1:32" ht="15.75" customHeight="1">
      <c r="A1666" s="59"/>
      <c r="B1666" s="59"/>
      <c r="C1666" s="59"/>
      <c r="D1666" s="59"/>
      <c r="E1666" s="59"/>
      <c r="F1666" s="59"/>
      <c r="G1666" s="59"/>
      <c r="H1666" s="59"/>
      <c r="I1666" s="59"/>
      <c r="J1666" s="59"/>
      <c r="K1666" s="59"/>
      <c r="L1666" s="59"/>
      <c r="M1666" s="59"/>
      <c r="N1666" s="59"/>
      <c r="O1666" s="59"/>
      <c r="P1666" s="59"/>
      <c r="Q1666" s="59"/>
      <c r="R1666" s="59"/>
      <c r="S1666" s="59"/>
      <c r="T1666" s="59"/>
      <c r="U1666" s="59"/>
      <c r="V1666" s="59"/>
      <c r="W1666" s="59"/>
      <c r="X1666" s="59"/>
      <c r="Y1666" s="59"/>
      <c r="Z1666" s="59"/>
      <c r="AA1666" s="59"/>
      <c r="AB1666" s="59"/>
      <c r="AC1666" s="59"/>
      <c r="AD1666" s="59"/>
      <c r="AE1666" s="59"/>
      <c r="AF1666" s="59"/>
    </row>
    <row r="1667" spans="1:32" ht="15.75" customHeight="1">
      <c r="A1667" s="59"/>
      <c r="B1667" s="59"/>
      <c r="C1667" s="59"/>
      <c r="D1667" s="59"/>
      <c r="E1667" s="59"/>
      <c r="F1667" s="59"/>
      <c r="G1667" s="59"/>
      <c r="H1667" s="59"/>
      <c r="I1667" s="59"/>
      <c r="J1667" s="59"/>
      <c r="K1667" s="59"/>
      <c r="L1667" s="59"/>
      <c r="M1667" s="59"/>
      <c r="N1667" s="59"/>
      <c r="O1667" s="59"/>
      <c r="P1667" s="59"/>
      <c r="Q1667" s="59"/>
      <c r="R1667" s="59"/>
      <c r="S1667" s="59"/>
      <c r="T1667" s="59"/>
      <c r="U1667" s="59"/>
      <c r="V1667" s="59"/>
      <c r="W1667" s="59"/>
      <c r="X1667" s="59"/>
      <c r="Y1667" s="59"/>
      <c r="Z1667" s="59"/>
      <c r="AA1667" s="59"/>
      <c r="AB1667" s="59"/>
      <c r="AC1667" s="59"/>
      <c r="AD1667" s="59"/>
      <c r="AE1667" s="59"/>
      <c r="AF1667" s="59"/>
    </row>
    <row r="1668" spans="1:32" ht="15.75" customHeight="1">
      <c r="A1668" s="59"/>
      <c r="B1668" s="59"/>
      <c r="C1668" s="59"/>
      <c r="D1668" s="59"/>
      <c r="E1668" s="59"/>
      <c r="F1668" s="59"/>
      <c r="G1668" s="59"/>
      <c r="H1668" s="59"/>
      <c r="I1668" s="59"/>
      <c r="J1668" s="59"/>
      <c r="K1668" s="59"/>
      <c r="L1668" s="59"/>
      <c r="M1668" s="59"/>
      <c r="N1668" s="59"/>
      <c r="O1668" s="59"/>
      <c r="P1668" s="59"/>
      <c r="Q1668" s="59"/>
      <c r="R1668" s="59"/>
      <c r="S1668" s="59"/>
      <c r="T1668" s="59"/>
      <c r="U1668" s="59"/>
      <c r="V1668" s="59"/>
      <c r="W1668" s="59"/>
      <c r="X1668" s="59"/>
      <c r="Y1668" s="59"/>
      <c r="Z1668" s="59"/>
      <c r="AA1668" s="59"/>
      <c r="AB1668" s="59"/>
      <c r="AC1668" s="59"/>
      <c r="AD1668" s="59"/>
      <c r="AE1668" s="59"/>
      <c r="AF1668" s="59"/>
    </row>
    <row r="1669" spans="1:32" ht="15.75" customHeight="1">
      <c r="A1669" s="59"/>
      <c r="B1669" s="59"/>
      <c r="C1669" s="59"/>
      <c r="D1669" s="59"/>
      <c r="E1669" s="59"/>
      <c r="F1669" s="59"/>
      <c r="G1669" s="59"/>
      <c r="H1669" s="59"/>
      <c r="I1669" s="59"/>
      <c r="J1669" s="59"/>
      <c r="K1669" s="59"/>
      <c r="L1669" s="59"/>
      <c r="M1669" s="59"/>
      <c r="N1669" s="59"/>
      <c r="O1669" s="59"/>
      <c r="P1669" s="59"/>
      <c r="Q1669" s="59"/>
      <c r="R1669" s="59"/>
      <c r="S1669" s="59"/>
      <c r="T1669" s="59"/>
      <c r="U1669" s="59"/>
      <c r="V1669" s="59"/>
      <c r="W1669" s="59"/>
      <c r="X1669" s="59"/>
      <c r="Y1669" s="59"/>
      <c r="Z1669" s="59"/>
      <c r="AA1669" s="59"/>
      <c r="AB1669" s="59"/>
      <c r="AC1669" s="59"/>
      <c r="AD1669" s="59"/>
      <c r="AE1669" s="59"/>
      <c r="AF1669" s="59"/>
    </row>
    <row r="1670" spans="1:32" ht="15.75" customHeight="1">
      <c r="A1670" s="59"/>
      <c r="B1670" s="59"/>
      <c r="C1670" s="59"/>
      <c r="D1670" s="59"/>
      <c r="E1670" s="59"/>
      <c r="F1670" s="59"/>
      <c r="G1670" s="59"/>
      <c r="H1670" s="59"/>
      <c r="I1670" s="59"/>
      <c r="J1670" s="59"/>
      <c r="K1670" s="59"/>
      <c r="L1670" s="59"/>
      <c r="M1670" s="59"/>
      <c r="N1670" s="59"/>
      <c r="O1670" s="59"/>
      <c r="P1670" s="59"/>
      <c r="Q1670" s="59"/>
      <c r="R1670" s="59"/>
      <c r="S1670" s="59"/>
      <c r="T1670" s="59"/>
      <c r="U1670" s="59"/>
      <c r="V1670" s="59"/>
      <c r="W1670" s="59"/>
      <c r="X1670" s="59"/>
      <c r="Y1670" s="59"/>
      <c r="Z1670" s="59"/>
      <c r="AA1670" s="59"/>
      <c r="AB1670" s="59"/>
      <c r="AC1670" s="59"/>
      <c r="AD1670" s="59"/>
      <c r="AE1670" s="59"/>
      <c r="AF1670" s="59"/>
    </row>
    <row r="1671" spans="1:32" ht="15.75" customHeight="1">
      <c r="A1671" s="59"/>
      <c r="B1671" s="59"/>
      <c r="C1671" s="59"/>
      <c r="D1671" s="59"/>
      <c r="E1671" s="59"/>
      <c r="F1671" s="59"/>
      <c r="G1671" s="59"/>
      <c r="H1671" s="59"/>
      <c r="I1671" s="59"/>
      <c r="J1671" s="59"/>
      <c r="K1671" s="59"/>
      <c r="L1671" s="59"/>
      <c r="M1671" s="59"/>
      <c r="N1671" s="59"/>
      <c r="O1671" s="59"/>
      <c r="P1671" s="59"/>
      <c r="Q1671" s="59"/>
      <c r="R1671" s="59"/>
      <c r="S1671" s="59"/>
      <c r="T1671" s="59"/>
      <c r="U1671" s="59"/>
      <c r="V1671" s="59"/>
      <c r="W1671" s="59"/>
      <c r="X1671" s="59"/>
      <c r="Y1671" s="59"/>
      <c r="Z1671" s="59"/>
      <c r="AA1671" s="59"/>
      <c r="AB1671" s="59"/>
      <c r="AC1671" s="59"/>
      <c r="AD1671" s="59"/>
      <c r="AE1671" s="59"/>
      <c r="AF1671" s="59"/>
    </row>
    <row r="1672" spans="1:32" ht="15.75" customHeight="1">
      <c r="A1672" s="59"/>
      <c r="B1672" s="59"/>
      <c r="C1672" s="59"/>
      <c r="D1672" s="59"/>
      <c r="E1672" s="59"/>
      <c r="F1672" s="59"/>
      <c r="G1672" s="59"/>
      <c r="H1672" s="59"/>
      <c r="I1672" s="59"/>
      <c r="J1672" s="59"/>
      <c r="K1672" s="59"/>
      <c r="L1672" s="59"/>
      <c r="M1672" s="59"/>
      <c r="N1672" s="59"/>
      <c r="O1672" s="59"/>
      <c r="P1672" s="59"/>
      <c r="Q1672" s="59"/>
      <c r="R1672" s="59"/>
      <c r="S1672" s="59"/>
      <c r="T1672" s="59"/>
      <c r="U1672" s="59"/>
      <c r="V1672" s="59"/>
      <c r="W1672" s="59"/>
      <c r="X1672" s="59"/>
      <c r="Y1672" s="59"/>
      <c r="Z1672" s="59"/>
      <c r="AA1672" s="59"/>
      <c r="AB1672" s="59"/>
      <c r="AC1672" s="59"/>
      <c r="AD1672" s="59"/>
      <c r="AE1672" s="59"/>
      <c r="AF1672" s="59"/>
    </row>
    <row r="1673" spans="1:32" ht="15.75" customHeight="1">
      <c r="A1673" s="59"/>
      <c r="B1673" s="59"/>
      <c r="C1673" s="59"/>
      <c r="D1673" s="59"/>
      <c r="E1673" s="59"/>
      <c r="F1673" s="59"/>
      <c r="G1673" s="59"/>
      <c r="H1673" s="59"/>
      <c r="I1673" s="59"/>
      <c r="J1673" s="59"/>
      <c r="K1673" s="59"/>
      <c r="L1673" s="59"/>
      <c r="M1673" s="59"/>
      <c r="N1673" s="59"/>
      <c r="O1673" s="59"/>
      <c r="P1673" s="59"/>
      <c r="Q1673" s="59"/>
      <c r="R1673" s="59"/>
      <c r="S1673" s="59"/>
      <c r="T1673" s="59"/>
      <c r="U1673" s="59"/>
      <c r="V1673" s="59"/>
      <c r="W1673" s="59"/>
      <c r="X1673" s="59"/>
      <c r="Y1673" s="59"/>
      <c r="Z1673" s="59"/>
      <c r="AA1673" s="59"/>
      <c r="AB1673" s="59"/>
      <c r="AC1673" s="59"/>
      <c r="AD1673" s="59"/>
      <c r="AE1673" s="59"/>
      <c r="AF1673" s="59"/>
    </row>
    <row r="1674" spans="1:32" ht="15.75" customHeight="1">
      <c r="A1674" s="59"/>
      <c r="B1674" s="59"/>
      <c r="C1674" s="59"/>
      <c r="D1674" s="59"/>
      <c r="E1674" s="59"/>
      <c r="F1674" s="59"/>
      <c r="G1674" s="59"/>
      <c r="H1674" s="59"/>
      <c r="I1674" s="59"/>
      <c r="J1674" s="59"/>
      <c r="K1674" s="59"/>
      <c r="L1674" s="59"/>
      <c r="M1674" s="59"/>
      <c r="N1674" s="59"/>
      <c r="O1674" s="59"/>
      <c r="P1674" s="59"/>
      <c r="Q1674" s="59"/>
      <c r="R1674" s="59"/>
      <c r="S1674" s="59"/>
      <c r="T1674" s="59"/>
      <c r="U1674" s="59"/>
      <c r="V1674" s="59"/>
      <c r="W1674" s="59"/>
      <c r="X1674" s="59"/>
      <c r="Y1674" s="59"/>
      <c r="Z1674" s="59"/>
      <c r="AA1674" s="59"/>
      <c r="AB1674" s="59"/>
      <c r="AC1674" s="59"/>
      <c r="AD1674" s="59"/>
      <c r="AE1674" s="59"/>
      <c r="AF1674" s="59"/>
    </row>
    <row r="1675" spans="1:32" ht="15.75" customHeight="1">
      <c r="A1675" s="59"/>
      <c r="B1675" s="59"/>
      <c r="C1675" s="59"/>
      <c r="D1675" s="59"/>
      <c r="E1675" s="59"/>
      <c r="F1675" s="59"/>
      <c r="G1675" s="59"/>
      <c r="H1675" s="59"/>
      <c r="I1675" s="59"/>
      <c r="J1675" s="59"/>
      <c r="K1675" s="59"/>
      <c r="L1675" s="59"/>
      <c r="M1675" s="59"/>
      <c r="N1675" s="59"/>
      <c r="O1675" s="59"/>
      <c r="P1675" s="59"/>
      <c r="Q1675" s="59"/>
      <c r="R1675" s="59"/>
      <c r="S1675" s="59"/>
      <c r="T1675" s="59"/>
      <c r="U1675" s="59"/>
      <c r="V1675" s="59"/>
      <c r="W1675" s="59"/>
      <c r="X1675" s="59"/>
      <c r="Y1675" s="59"/>
      <c r="Z1675" s="59"/>
      <c r="AA1675" s="59"/>
      <c r="AB1675" s="59"/>
      <c r="AC1675" s="59"/>
      <c r="AD1675" s="59"/>
      <c r="AE1675" s="59"/>
      <c r="AF1675" s="59"/>
    </row>
    <row r="1676" spans="1:32" ht="15.75" customHeight="1">
      <c r="A1676" s="59"/>
      <c r="B1676" s="59"/>
      <c r="C1676" s="59"/>
      <c r="D1676" s="59"/>
      <c r="E1676" s="59"/>
      <c r="F1676" s="59"/>
      <c r="G1676" s="59"/>
      <c r="H1676" s="59"/>
      <c r="I1676" s="59"/>
      <c r="J1676" s="59"/>
      <c r="K1676" s="59"/>
      <c r="L1676" s="59"/>
      <c r="M1676" s="59"/>
      <c r="N1676" s="59"/>
      <c r="O1676" s="59"/>
      <c r="P1676" s="59"/>
      <c r="Q1676" s="59"/>
      <c r="R1676" s="59"/>
      <c r="S1676" s="59"/>
      <c r="T1676" s="59"/>
      <c r="U1676" s="59"/>
      <c r="V1676" s="59"/>
      <c r="W1676" s="59"/>
      <c r="X1676" s="59"/>
      <c r="Y1676" s="59"/>
      <c r="Z1676" s="59"/>
      <c r="AA1676" s="59"/>
      <c r="AB1676" s="59"/>
      <c r="AC1676" s="59"/>
      <c r="AD1676" s="59"/>
      <c r="AE1676" s="59"/>
      <c r="AF1676" s="59"/>
    </row>
    <row r="1677" spans="1:32" ht="15.75" customHeight="1">
      <c r="A1677" s="59"/>
      <c r="B1677" s="59"/>
      <c r="C1677" s="59"/>
      <c r="D1677" s="59"/>
      <c r="E1677" s="59"/>
      <c r="F1677" s="59"/>
      <c r="G1677" s="59"/>
      <c r="H1677" s="59"/>
      <c r="I1677" s="59"/>
      <c r="J1677" s="59"/>
      <c r="K1677" s="59"/>
      <c r="L1677" s="59"/>
      <c r="M1677" s="59"/>
      <c r="N1677" s="59"/>
      <c r="O1677" s="59"/>
      <c r="P1677" s="59"/>
      <c r="Q1677" s="59"/>
      <c r="R1677" s="59"/>
      <c r="S1677" s="59"/>
      <c r="T1677" s="59"/>
      <c r="U1677" s="59"/>
      <c r="V1677" s="59"/>
      <c r="W1677" s="59"/>
      <c r="X1677" s="59"/>
      <c r="Y1677" s="59"/>
      <c r="Z1677" s="59"/>
      <c r="AA1677" s="59"/>
      <c r="AB1677" s="59"/>
      <c r="AC1677" s="59"/>
      <c r="AD1677" s="59"/>
      <c r="AE1677" s="59"/>
      <c r="AF1677" s="59"/>
    </row>
    <row r="1678" spans="1:32" ht="15.75" customHeight="1">
      <c r="A1678" s="59"/>
      <c r="B1678" s="59"/>
      <c r="C1678" s="59"/>
      <c r="D1678" s="59"/>
      <c r="E1678" s="59"/>
      <c r="F1678" s="59"/>
      <c r="G1678" s="59"/>
      <c r="H1678" s="59"/>
      <c r="I1678" s="59"/>
      <c r="J1678" s="59"/>
      <c r="K1678" s="59"/>
      <c r="L1678" s="59"/>
      <c r="M1678" s="59"/>
      <c r="N1678" s="59"/>
      <c r="O1678" s="59"/>
      <c r="P1678" s="59"/>
      <c r="Q1678" s="59"/>
      <c r="R1678" s="59"/>
      <c r="S1678" s="59"/>
      <c r="T1678" s="59"/>
      <c r="U1678" s="59"/>
      <c r="V1678" s="59"/>
      <c r="W1678" s="59"/>
      <c r="X1678" s="59"/>
      <c r="Y1678" s="59"/>
      <c r="Z1678" s="59"/>
      <c r="AA1678" s="59"/>
      <c r="AB1678" s="59"/>
      <c r="AC1678" s="59"/>
      <c r="AD1678" s="59"/>
      <c r="AE1678" s="59"/>
      <c r="AF1678" s="59"/>
    </row>
    <row r="1679" spans="1:32" ht="15.75" customHeight="1">
      <c r="A1679" s="59"/>
      <c r="B1679" s="59"/>
      <c r="C1679" s="59"/>
      <c r="D1679" s="59"/>
      <c r="E1679" s="59"/>
      <c r="F1679" s="59"/>
      <c r="G1679" s="59"/>
      <c r="H1679" s="59"/>
      <c r="I1679" s="59"/>
      <c r="J1679" s="59"/>
      <c r="K1679" s="59"/>
      <c r="L1679" s="59"/>
      <c r="M1679" s="59"/>
      <c r="N1679" s="59"/>
      <c r="O1679" s="59"/>
      <c r="P1679" s="59"/>
      <c r="Q1679" s="59"/>
      <c r="R1679" s="59"/>
      <c r="S1679" s="59"/>
      <c r="T1679" s="59"/>
      <c r="U1679" s="59"/>
      <c r="V1679" s="59"/>
      <c r="W1679" s="59"/>
      <c r="X1679" s="59"/>
      <c r="Y1679" s="59"/>
      <c r="Z1679" s="59"/>
      <c r="AA1679" s="59"/>
      <c r="AB1679" s="59"/>
      <c r="AC1679" s="59"/>
      <c r="AD1679" s="59"/>
      <c r="AE1679" s="59"/>
      <c r="AF1679" s="59"/>
    </row>
    <row r="1680" spans="1:32" ht="15.75" customHeight="1">
      <c r="A1680" s="59"/>
      <c r="B1680" s="59"/>
      <c r="C1680" s="59"/>
      <c r="D1680" s="59"/>
      <c r="E1680" s="59"/>
      <c r="F1680" s="59"/>
      <c r="G1680" s="59"/>
      <c r="H1680" s="59"/>
      <c r="I1680" s="59"/>
      <c r="J1680" s="59"/>
      <c r="K1680" s="59"/>
      <c r="L1680" s="59"/>
      <c r="M1680" s="59"/>
      <c r="N1680" s="59"/>
      <c r="O1680" s="59"/>
      <c r="P1680" s="59"/>
      <c r="Q1680" s="59"/>
      <c r="R1680" s="59"/>
      <c r="S1680" s="59"/>
      <c r="T1680" s="59"/>
      <c r="U1680" s="59"/>
      <c r="V1680" s="59"/>
      <c r="W1680" s="59"/>
      <c r="X1680" s="59"/>
      <c r="Y1680" s="59"/>
      <c r="Z1680" s="59"/>
      <c r="AA1680" s="59"/>
      <c r="AB1680" s="59"/>
      <c r="AC1680" s="59"/>
      <c r="AD1680" s="59"/>
      <c r="AE1680" s="59"/>
      <c r="AF1680" s="59"/>
    </row>
    <row r="1681" spans="1:32" ht="15.75" customHeight="1">
      <c r="A1681" s="59"/>
      <c r="B1681" s="59"/>
      <c r="C1681" s="59"/>
      <c r="D1681" s="59"/>
      <c r="E1681" s="59"/>
      <c r="F1681" s="59"/>
      <c r="G1681" s="59"/>
      <c r="H1681" s="59"/>
      <c r="I1681" s="59"/>
      <c r="J1681" s="59"/>
      <c r="K1681" s="59"/>
      <c r="L1681" s="59"/>
      <c r="M1681" s="59"/>
      <c r="N1681" s="59"/>
      <c r="O1681" s="59"/>
      <c r="P1681" s="59"/>
      <c r="Q1681" s="59"/>
      <c r="R1681" s="59"/>
      <c r="S1681" s="59"/>
      <c r="T1681" s="59"/>
      <c r="U1681" s="59"/>
      <c r="V1681" s="59"/>
      <c r="W1681" s="59"/>
      <c r="X1681" s="59"/>
      <c r="Y1681" s="59"/>
      <c r="Z1681" s="59"/>
      <c r="AA1681" s="59"/>
      <c r="AB1681" s="59"/>
      <c r="AC1681" s="59"/>
      <c r="AD1681" s="59"/>
      <c r="AE1681" s="59"/>
      <c r="AF1681" s="59"/>
    </row>
    <row r="1682" spans="1:32" ht="15.75" customHeight="1">
      <c r="A1682" s="59"/>
      <c r="B1682" s="59"/>
      <c r="C1682" s="59"/>
      <c r="D1682" s="59"/>
      <c r="E1682" s="59"/>
      <c r="F1682" s="59"/>
      <c r="G1682" s="59"/>
      <c r="H1682" s="59"/>
      <c r="I1682" s="59"/>
      <c r="J1682" s="59"/>
      <c r="K1682" s="59"/>
      <c r="L1682" s="59"/>
      <c r="M1682" s="59"/>
      <c r="N1682" s="59"/>
      <c r="O1682" s="59"/>
      <c r="P1682" s="59"/>
      <c r="Q1682" s="59"/>
      <c r="R1682" s="59"/>
      <c r="S1682" s="59"/>
      <c r="T1682" s="59"/>
      <c r="U1682" s="59"/>
      <c r="V1682" s="59"/>
      <c r="W1682" s="59"/>
      <c r="X1682" s="59"/>
      <c r="Y1682" s="59"/>
      <c r="Z1682" s="59"/>
      <c r="AA1682" s="59"/>
      <c r="AB1682" s="59"/>
      <c r="AC1682" s="59"/>
      <c r="AD1682" s="59"/>
      <c r="AE1682" s="59"/>
      <c r="AF1682" s="59"/>
    </row>
    <row r="1683" spans="1:32" ht="15.75" customHeight="1">
      <c r="A1683" s="59"/>
      <c r="B1683" s="59"/>
      <c r="C1683" s="59"/>
      <c r="D1683" s="59"/>
      <c r="E1683" s="59"/>
      <c r="F1683" s="59"/>
      <c r="G1683" s="59"/>
      <c r="H1683" s="59"/>
      <c r="I1683" s="59"/>
      <c r="J1683" s="59"/>
      <c r="K1683" s="59"/>
      <c r="L1683" s="59"/>
      <c r="M1683" s="59"/>
      <c r="N1683" s="59"/>
      <c r="O1683" s="59"/>
      <c r="P1683" s="59"/>
      <c r="Q1683" s="59"/>
      <c r="R1683" s="59"/>
      <c r="S1683" s="59"/>
      <c r="T1683" s="59"/>
      <c r="U1683" s="59"/>
      <c r="V1683" s="59"/>
      <c r="W1683" s="59"/>
      <c r="X1683" s="59"/>
      <c r="Y1683" s="59"/>
      <c r="Z1683" s="59"/>
      <c r="AA1683" s="59"/>
      <c r="AB1683" s="59"/>
      <c r="AC1683" s="59"/>
      <c r="AD1683" s="59"/>
      <c r="AE1683" s="59"/>
      <c r="AF1683" s="59"/>
    </row>
    <row r="1684" spans="1:32" ht="15.75" customHeight="1">
      <c r="A1684" s="59"/>
      <c r="B1684" s="59"/>
      <c r="C1684" s="59"/>
      <c r="D1684" s="59"/>
      <c r="E1684" s="59"/>
      <c r="F1684" s="59"/>
      <c r="G1684" s="59"/>
      <c r="H1684" s="59"/>
      <c r="I1684" s="59"/>
      <c r="J1684" s="59"/>
      <c r="K1684" s="59"/>
      <c r="L1684" s="59"/>
      <c r="M1684" s="59"/>
      <c r="N1684" s="59"/>
      <c r="O1684" s="59"/>
      <c r="P1684" s="59"/>
      <c r="Q1684" s="59"/>
      <c r="R1684" s="59"/>
      <c r="S1684" s="59"/>
      <c r="T1684" s="59"/>
      <c r="U1684" s="59"/>
      <c r="V1684" s="59"/>
      <c r="W1684" s="59"/>
      <c r="X1684" s="59"/>
      <c r="Y1684" s="59"/>
      <c r="Z1684" s="59"/>
      <c r="AA1684" s="59"/>
      <c r="AB1684" s="59"/>
      <c r="AC1684" s="59"/>
      <c r="AD1684" s="59"/>
      <c r="AE1684" s="59"/>
      <c r="AF1684" s="59"/>
    </row>
    <row r="1685" spans="1:32" ht="15.75" customHeight="1">
      <c r="A1685" s="59"/>
      <c r="B1685" s="59"/>
      <c r="C1685" s="59"/>
      <c r="D1685" s="59"/>
      <c r="E1685" s="59"/>
      <c r="F1685" s="59"/>
      <c r="G1685" s="59"/>
      <c r="H1685" s="59"/>
      <c r="I1685" s="59"/>
      <c r="J1685" s="59"/>
      <c r="K1685" s="59"/>
      <c r="L1685" s="59"/>
      <c r="M1685" s="59"/>
      <c r="N1685" s="59"/>
      <c r="O1685" s="59"/>
      <c r="P1685" s="59"/>
      <c r="Q1685" s="59"/>
      <c r="R1685" s="59"/>
      <c r="S1685" s="59"/>
      <c r="T1685" s="59"/>
      <c r="U1685" s="59"/>
      <c r="V1685" s="59"/>
      <c r="W1685" s="59"/>
      <c r="X1685" s="59"/>
      <c r="Y1685" s="59"/>
      <c r="Z1685" s="59"/>
      <c r="AA1685" s="59"/>
      <c r="AB1685" s="59"/>
      <c r="AC1685" s="59"/>
      <c r="AD1685" s="59"/>
      <c r="AE1685" s="59"/>
      <c r="AF1685" s="59"/>
    </row>
    <row r="1686" spans="1:32" ht="15.75" customHeight="1">
      <c r="A1686" s="59"/>
      <c r="B1686" s="59"/>
      <c r="C1686" s="59"/>
      <c r="D1686" s="59"/>
      <c r="E1686" s="59"/>
      <c r="F1686" s="59"/>
      <c r="G1686" s="59"/>
      <c r="H1686" s="59"/>
      <c r="I1686" s="59"/>
      <c r="J1686" s="59"/>
      <c r="K1686" s="59"/>
      <c r="L1686" s="59"/>
      <c r="M1686" s="59"/>
      <c r="N1686" s="59"/>
      <c r="O1686" s="59"/>
      <c r="P1686" s="59"/>
      <c r="Q1686" s="59"/>
      <c r="R1686" s="59"/>
      <c r="S1686" s="59"/>
      <c r="T1686" s="59"/>
      <c r="U1686" s="59"/>
      <c r="V1686" s="59"/>
      <c r="W1686" s="59"/>
      <c r="X1686" s="59"/>
      <c r="Y1686" s="59"/>
      <c r="Z1686" s="59"/>
      <c r="AA1686" s="59"/>
      <c r="AB1686" s="59"/>
      <c r="AC1686" s="59"/>
      <c r="AD1686" s="59"/>
      <c r="AE1686" s="59"/>
      <c r="AF1686" s="59"/>
    </row>
    <row r="1687" spans="1:32" ht="15.75" customHeight="1">
      <c r="A1687" s="59"/>
      <c r="B1687" s="59"/>
      <c r="C1687" s="59"/>
      <c r="D1687" s="59"/>
      <c r="E1687" s="59"/>
      <c r="F1687" s="59"/>
      <c r="G1687" s="59"/>
      <c r="H1687" s="59"/>
      <c r="I1687" s="59"/>
      <c r="J1687" s="59"/>
      <c r="K1687" s="59"/>
      <c r="L1687" s="59"/>
      <c r="M1687" s="59"/>
      <c r="N1687" s="59"/>
      <c r="O1687" s="59"/>
      <c r="P1687" s="59"/>
      <c r="Q1687" s="59"/>
      <c r="R1687" s="59"/>
      <c r="S1687" s="59"/>
      <c r="T1687" s="59"/>
      <c r="U1687" s="59"/>
      <c r="V1687" s="59"/>
      <c r="W1687" s="59"/>
      <c r="X1687" s="59"/>
      <c r="Y1687" s="59"/>
      <c r="Z1687" s="59"/>
      <c r="AA1687" s="59"/>
      <c r="AB1687" s="59"/>
      <c r="AC1687" s="59"/>
      <c r="AD1687" s="59"/>
      <c r="AE1687" s="59"/>
      <c r="AF1687" s="59"/>
    </row>
    <row r="1688" spans="1:32" ht="15.75" customHeight="1">
      <c r="A1688" s="59"/>
      <c r="B1688" s="59"/>
      <c r="C1688" s="59"/>
      <c r="D1688" s="59"/>
      <c r="E1688" s="59"/>
      <c r="F1688" s="59"/>
      <c r="G1688" s="59"/>
      <c r="H1688" s="59"/>
      <c r="I1688" s="59"/>
      <c r="J1688" s="59"/>
      <c r="K1688" s="59"/>
      <c r="L1688" s="59"/>
      <c r="M1688" s="59"/>
      <c r="N1688" s="59"/>
      <c r="O1688" s="59"/>
      <c r="P1688" s="59"/>
      <c r="Q1688" s="59"/>
      <c r="R1688" s="59"/>
      <c r="S1688" s="59"/>
      <c r="T1688" s="59"/>
      <c r="U1688" s="59"/>
      <c r="V1688" s="59"/>
      <c r="W1688" s="59"/>
      <c r="X1688" s="59"/>
      <c r="Y1688" s="59"/>
      <c r="Z1688" s="59"/>
      <c r="AA1688" s="59"/>
      <c r="AB1688" s="59"/>
      <c r="AC1688" s="59"/>
      <c r="AD1688" s="59"/>
      <c r="AE1688" s="59"/>
      <c r="AF1688" s="59"/>
    </row>
    <row r="1689" spans="1:32" ht="15.75" customHeight="1">
      <c r="A1689" s="59"/>
      <c r="B1689" s="59"/>
      <c r="C1689" s="59"/>
      <c r="D1689" s="59"/>
      <c r="E1689" s="59"/>
      <c r="F1689" s="59"/>
      <c r="G1689" s="59"/>
      <c r="H1689" s="59"/>
      <c r="I1689" s="59"/>
      <c r="J1689" s="59"/>
      <c r="K1689" s="59"/>
      <c r="L1689" s="59"/>
      <c r="M1689" s="59"/>
      <c r="N1689" s="59"/>
      <c r="O1689" s="59"/>
      <c r="P1689" s="59"/>
      <c r="Q1689" s="59"/>
      <c r="R1689" s="59"/>
      <c r="S1689" s="59"/>
      <c r="T1689" s="59"/>
      <c r="U1689" s="59"/>
      <c r="V1689" s="59"/>
      <c r="W1689" s="59"/>
      <c r="X1689" s="59"/>
      <c r="Y1689" s="59"/>
      <c r="Z1689" s="59"/>
      <c r="AA1689" s="59"/>
      <c r="AB1689" s="59"/>
      <c r="AC1689" s="59"/>
      <c r="AD1689" s="59"/>
      <c r="AE1689" s="59"/>
      <c r="AF1689" s="59"/>
    </row>
    <row r="1690" spans="1:32" ht="15.75" customHeight="1">
      <c r="A1690" s="59"/>
      <c r="B1690" s="59"/>
      <c r="C1690" s="59"/>
      <c r="D1690" s="59"/>
      <c r="E1690" s="59"/>
      <c r="F1690" s="59"/>
      <c r="G1690" s="59"/>
      <c r="H1690" s="59"/>
      <c r="I1690" s="59"/>
      <c r="J1690" s="59"/>
      <c r="K1690" s="59"/>
      <c r="L1690" s="59"/>
      <c r="M1690" s="59"/>
      <c r="N1690" s="59"/>
      <c r="O1690" s="59"/>
      <c r="P1690" s="59"/>
      <c r="Q1690" s="59"/>
      <c r="R1690" s="59"/>
      <c r="S1690" s="59"/>
      <c r="T1690" s="59"/>
      <c r="U1690" s="59"/>
      <c r="V1690" s="59"/>
      <c r="W1690" s="59"/>
      <c r="X1690" s="59"/>
      <c r="Y1690" s="59"/>
      <c r="Z1690" s="59"/>
      <c r="AA1690" s="59"/>
      <c r="AB1690" s="59"/>
      <c r="AC1690" s="59"/>
      <c r="AD1690" s="59"/>
      <c r="AE1690" s="59"/>
      <c r="AF1690" s="59"/>
    </row>
    <row r="1691" spans="1:32" ht="15.75" customHeight="1">
      <c r="A1691" s="59"/>
      <c r="B1691" s="59"/>
      <c r="C1691" s="59"/>
      <c r="D1691" s="59"/>
      <c r="E1691" s="59"/>
      <c r="F1691" s="59"/>
      <c r="G1691" s="59"/>
      <c r="H1691" s="59"/>
      <c r="I1691" s="59"/>
      <c r="J1691" s="59"/>
      <c r="K1691" s="59"/>
      <c r="L1691" s="59"/>
      <c r="M1691" s="59"/>
      <c r="N1691" s="59"/>
      <c r="O1691" s="59"/>
      <c r="P1691" s="59"/>
      <c r="Q1691" s="59"/>
      <c r="R1691" s="59"/>
      <c r="S1691" s="59"/>
      <c r="T1691" s="59"/>
      <c r="U1691" s="59"/>
      <c r="V1691" s="59"/>
      <c r="W1691" s="59"/>
      <c r="X1691" s="59"/>
      <c r="Y1691" s="59"/>
      <c r="Z1691" s="59"/>
      <c r="AA1691" s="59"/>
      <c r="AB1691" s="59"/>
      <c r="AC1691" s="59"/>
      <c r="AD1691" s="59"/>
      <c r="AE1691" s="59"/>
      <c r="AF1691" s="59"/>
    </row>
    <row r="1692" spans="1:32" ht="15.75" customHeight="1">
      <c r="A1692" s="59"/>
      <c r="B1692" s="59"/>
      <c r="C1692" s="59"/>
      <c r="D1692" s="59"/>
      <c r="E1692" s="59"/>
      <c r="F1692" s="59"/>
      <c r="G1692" s="59"/>
      <c r="H1692" s="59"/>
      <c r="I1692" s="59"/>
      <c r="J1692" s="59"/>
      <c r="K1692" s="59"/>
      <c r="L1692" s="59"/>
      <c r="M1692" s="59"/>
      <c r="N1692" s="59"/>
      <c r="O1692" s="59"/>
      <c r="P1692" s="59"/>
      <c r="Q1692" s="59"/>
      <c r="R1692" s="59"/>
      <c r="S1692" s="59"/>
      <c r="T1692" s="59"/>
      <c r="U1692" s="59"/>
      <c r="V1692" s="59"/>
      <c r="W1692" s="59"/>
      <c r="X1692" s="59"/>
      <c r="Y1692" s="59"/>
      <c r="Z1692" s="59"/>
      <c r="AA1692" s="59"/>
      <c r="AB1692" s="59"/>
      <c r="AC1692" s="59"/>
      <c r="AD1692" s="59"/>
      <c r="AE1692" s="59"/>
      <c r="AF1692" s="59"/>
    </row>
    <row r="1693" spans="1:32" ht="15.75" customHeight="1">
      <c r="A1693" s="59"/>
      <c r="B1693" s="59"/>
      <c r="C1693" s="59"/>
      <c r="D1693" s="59"/>
      <c r="E1693" s="59"/>
      <c r="F1693" s="59"/>
      <c r="G1693" s="59"/>
      <c r="H1693" s="59"/>
      <c r="I1693" s="59"/>
      <c r="J1693" s="59"/>
      <c r="K1693" s="59"/>
      <c r="L1693" s="59"/>
      <c r="M1693" s="59"/>
      <c r="N1693" s="59"/>
      <c r="O1693" s="59"/>
      <c r="P1693" s="59"/>
      <c r="Q1693" s="59"/>
      <c r="R1693" s="59"/>
      <c r="S1693" s="59"/>
      <c r="T1693" s="59"/>
      <c r="U1693" s="59"/>
      <c r="V1693" s="59"/>
      <c r="W1693" s="59"/>
      <c r="X1693" s="59"/>
      <c r="Y1693" s="59"/>
      <c r="Z1693" s="59"/>
      <c r="AA1693" s="59"/>
      <c r="AB1693" s="59"/>
      <c r="AC1693" s="59"/>
      <c r="AD1693" s="59"/>
      <c r="AE1693" s="59"/>
      <c r="AF1693" s="59"/>
    </row>
    <row r="1694" spans="1:32" ht="15.75" customHeight="1">
      <c r="A1694" s="59"/>
      <c r="B1694" s="59"/>
      <c r="C1694" s="59"/>
      <c r="D1694" s="59"/>
      <c r="E1694" s="59"/>
      <c r="F1694" s="59"/>
      <c r="G1694" s="59"/>
      <c r="H1694" s="59"/>
      <c r="I1694" s="59"/>
      <c r="J1694" s="59"/>
      <c r="K1694" s="59"/>
      <c r="L1694" s="59"/>
      <c r="M1694" s="59"/>
      <c r="N1694" s="59"/>
      <c r="O1694" s="59"/>
      <c r="P1694" s="59"/>
      <c r="Q1694" s="59"/>
      <c r="R1694" s="59"/>
      <c r="S1694" s="59"/>
      <c r="T1694" s="59"/>
      <c r="U1694" s="59"/>
      <c r="V1694" s="59"/>
      <c r="W1694" s="59"/>
      <c r="X1694" s="59"/>
      <c r="Y1694" s="59"/>
      <c r="Z1694" s="59"/>
      <c r="AA1694" s="59"/>
      <c r="AB1694" s="59"/>
      <c r="AC1694" s="59"/>
      <c r="AD1694" s="59"/>
      <c r="AE1694" s="59"/>
      <c r="AF1694" s="59"/>
    </row>
    <row r="1695" spans="1:32" ht="15.75" customHeight="1">
      <c r="A1695" s="59"/>
      <c r="B1695" s="59"/>
      <c r="C1695" s="59"/>
      <c r="D1695" s="59"/>
      <c r="E1695" s="59"/>
      <c r="F1695" s="59"/>
      <c r="G1695" s="59"/>
      <c r="H1695" s="59"/>
      <c r="I1695" s="59"/>
      <c r="J1695" s="59"/>
      <c r="K1695" s="59"/>
      <c r="L1695" s="59"/>
      <c r="M1695" s="59"/>
      <c r="N1695" s="59"/>
      <c r="O1695" s="59"/>
      <c r="P1695" s="59"/>
      <c r="Q1695" s="59"/>
      <c r="R1695" s="59"/>
      <c r="S1695" s="59"/>
      <c r="T1695" s="59"/>
      <c r="U1695" s="59"/>
      <c r="V1695" s="59"/>
      <c r="W1695" s="59"/>
      <c r="X1695" s="59"/>
      <c r="Y1695" s="59"/>
      <c r="Z1695" s="59"/>
      <c r="AA1695" s="59"/>
      <c r="AB1695" s="59"/>
      <c r="AC1695" s="59"/>
      <c r="AD1695" s="59"/>
      <c r="AE1695" s="59"/>
      <c r="AF1695" s="59"/>
    </row>
    <row r="1696" spans="1:32" ht="15.75" customHeight="1">
      <c r="A1696" s="59"/>
      <c r="B1696" s="59"/>
      <c r="C1696" s="59"/>
      <c r="D1696" s="59"/>
      <c r="E1696" s="59"/>
      <c r="F1696" s="59"/>
      <c r="G1696" s="59"/>
      <c r="H1696" s="59"/>
      <c r="I1696" s="59"/>
      <c r="J1696" s="59"/>
      <c r="K1696" s="59"/>
      <c r="L1696" s="59"/>
      <c r="M1696" s="59"/>
      <c r="N1696" s="59"/>
      <c r="O1696" s="59"/>
      <c r="P1696" s="59"/>
      <c r="Q1696" s="59"/>
      <c r="R1696" s="59"/>
      <c r="S1696" s="59"/>
      <c r="T1696" s="59"/>
      <c r="U1696" s="59"/>
      <c r="V1696" s="59"/>
      <c r="W1696" s="59"/>
      <c r="X1696" s="59"/>
      <c r="Y1696" s="59"/>
      <c r="Z1696" s="59"/>
      <c r="AA1696" s="59"/>
      <c r="AB1696" s="59"/>
      <c r="AC1696" s="59"/>
      <c r="AD1696" s="59"/>
      <c r="AE1696" s="59"/>
      <c r="AF1696" s="59"/>
    </row>
    <row r="1697" spans="1:32" ht="15.75" customHeight="1">
      <c r="A1697" s="59"/>
      <c r="B1697" s="59"/>
      <c r="C1697" s="59"/>
      <c r="D1697" s="59"/>
      <c r="E1697" s="59"/>
      <c r="F1697" s="59"/>
      <c r="G1697" s="59"/>
      <c r="H1697" s="59"/>
      <c r="I1697" s="59"/>
      <c r="J1697" s="59"/>
      <c r="K1697" s="59"/>
      <c r="L1697" s="59"/>
      <c r="M1697" s="59"/>
      <c r="N1697" s="59"/>
      <c r="O1697" s="59"/>
      <c r="P1697" s="59"/>
      <c r="Q1697" s="59"/>
      <c r="R1697" s="59"/>
      <c r="S1697" s="59"/>
      <c r="T1697" s="59"/>
      <c r="U1697" s="59"/>
      <c r="V1697" s="59"/>
      <c r="W1697" s="59"/>
      <c r="X1697" s="59"/>
      <c r="Y1697" s="59"/>
      <c r="Z1697" s="59"/>
      <c r="AA1697" s="59"/>
      <c r="AB1697" s="59"/>
      <c r="AC1697" s="59"/>
      <c r="AD1697" s="59"/>
      <c r="AE1697" s="59"/>
      <c r="AF1697" s="59"/>
    </row>
    <row r="1698" spans="1:32" ht="15.75" customHeight="1">
      <c r="A1698" s="59"/>
      <c r="B1698" s="59"/>
      <c r="C1698" s="59"/>
      <c r="D1698" s="59"/>
      <c r="E1698" s="59"/>
      <c r="F1698" s="59"/>
      <c r="G1698" s="59"/>
      <c r="H1698" s="59"/>
      <c r="I1698" s="59"/>
      <c r="J1698" s="59"/>
      <c r="K1698" s="59"/>
      <c r="L1698" s="59"/>
      <c r="M1698" s="59"/>
      <c r="N1698" s="59"/>
      <c r="O1698" s="59"/>
      <c r="P1698" s="59"/>
      <c r="Q1698" s="59"/>
      <c r="R1698" s="59"/>
      <c r="S1698" s="59"/>
      <c r="T1698" s="59"/>
      <c r="U1698" s="59"/>
      <c r="V1698" s="59"/>
      <c r="W1698" s="59"/>
      <c r="X1698" s="59"/>
      <c r="Y1698" s="59"/>
      <c r="Z1698" s="59"/>
      <c r="AA1698" s="59"/>
      <c r="AB1698" s="59"/>
      <c r="AC1698" s="59"/>
      <c r="AD1698" s="59"/>
      <c r="AE1698" s="59"/>
      <c r="AF1698" s="59"/>
    </row>
    <row r="1699" spans="1:32" ht="15.75" customHeight="1">
      <c r="A1699" s="59"/>
      <c r="B1699" s="59"/>
      <c r="C1699" s="59"/>
      <c r="D1699" s="59"/>
      <c r="E1699" s="59"/>
      <c r="F1699" s="59"/>
      <c r="G1699" s="59"/>
      <c r="H1699" s="59"/>
      <c r="I1699" s="59"/>
      <c r="J1699" s="59"/>
      <c r="K1699" s="59"/>
      <c r="L1699" s="59"/>
      <c r="M1699" s="59"/>
      <c r="N1699" s="59"/>
      <c r="O1699" s="59"/>
      <c r="P1699" s="59"/>
      <c r="Q1699" s="59"/>
      <c r="R1699" s="59"/>
      <c r="S1699" s="59"/>
      <c r="T1699" s="59"/>
      <c r="U1699" s="59"/>
      <c r="V1699" s="59"/>
      <c r="W1699" s="59"/>
      <c r="X1699" s="59"/>
      <c r="Y1699" s="59"/>
      <c r="Z1699" s="59"/>
      <c r="AA1699" s="59"/>
      <c r="AB1699" s="59"/>
      <c r="AC1699" s="59"/>
      <c r="AD1699" s="59"/>
      <c r="AE1699" s="59"/>
      <c r="AF1699" s="59"/>
    </row>
    <row r="1700" spans="1:32" ht="15.75" customHeight="1">
      <c r="A1700" s="59"/>
      <c r="B1700" s="59"/>
      <c r="C1700" s="59"/>
      <c r="D1700" s="59"/>
      <c r="E1700" s="59"/>
      <c r="F1700" s="59"/>
      <c r="G1700" s="59"/>
      <c r="H1700" s="59"/>
      <c r="I1700" s="59"/>
      <c r="J1700" s="59"/>
      <c r="K1700" s="59"/>
      <c r="L1700" s="59"/>
      <c r="M1700" s="59"/>
      <c r="N1700" s="59"/>
      <c r="O1700" s="59"/>
      <c r="P1700" s="59"/>
      <c r="Q1700" s="59"/>
      <c r="R1700" s="59"/>
      <c r="S1700" s="59"/>
      <c r="T1700" s="59"/>
      <c r="U1700" s="59"/>
      <c r="V1700" s="59"/>
      <c r="W1700" s="59"/>
      <c r="X1700" s="59"/>
      <c r="Y1700" s="59"/>
      <c r="Z1700" s="59"/>
      <c r="AA1700" s="59"/>
      <c r="AB1700" s="59"/>
      <c r="AC1700" s="59"/>
      <c r="AD1700" s="59"/>
      <c r="AE1700" s="59"/>
      <c r="AF1700" s="59"/>
    </row>
    <row r="1701" spans="1:32" ht="15.75" customHeight="1">
      <c r="A1701" s="59"/>
      <c r="B1701" s="59"/>
      <c r="C1701" s="59"/>
      <c r="D1701" s="59"/>
      <c r="E1701" s="59"/>
      <c r="F1701" s="59"/>
      <c r="G1701" s="59"/>
      <c r="H1701" s="59"/>
      <c r="I1701" s="59"/>
      <c r="J1701" s="59"/>
      <c r="K1701" s="59"/>
      <c r="L1701" s="59"/>
      <c r="M1701" s="59"/>
      <c r="N1701" s="59"/>
      <c r="O1701" s="59"/>
      <c r="P1701" s="59"/>
      <c r="Q1701" s="59"/>
      <c r="R1701" s="59"/>
      <c r="S1701" s="59"/>
      <c r="T1701" s="59"/>
      <c r="U1701" s="59"/>
      <c r="V1701" s="59"/>
      <c r="W1701" s="59"/>
      <c r="X1701" s="59"/>
      <c r="Y1701" s="59"/>
      <c r="Z1701" s="59"/>
      <c r="AA1701" s="59"/>
      <c r="AB1701" s="59"/>
      <c r="AC1701" s="59"/>
      <c r="AD1701" s="59"/>
      <c r="AE1701" s="59"/>
      <c r="AF1701" s="59"/>
    </row>
    <row r="1702" spans="1:32" ht="15.75" customHeight="1">
      <c r="A1702" s="59"/>
      <c r="B1702" s="59"/>
      <c r="C1702" s="59"/>
      <c r="D1702" s="59"/>
      <c r="E1702" s="59"/>
      <c r="F1702" s="59"/>
      <c r="G1702" s="59"/>
      <c r="H1702" s="59"/>
      <c r="I1702" s="59"/>
      <c r="J1702" s="59"/>
      <c r="K1702" s="59"/>
      <c r="L1702" s="59"/>
      <c r="M1702" s="59"/>
      <c r="N1702" s="59"/>
      <c r="O1702" s="59"/>
      <c r="P1702" s="59"/>
      <c r="Q1702" s="59"/>
      <c r="R1702" s="59"/>
      <c r="S1702" s="59"/>
      <c r="T1702" s="59"/>
      <c r="U1702" s="59"/>
      <c r="V1702" s="59"/>
      <c r="W1702" s="59"/>
      <c r="X1702" s="59"/>
      <c r="Y1702" s="59"/>
      <c r="Z1702" s="59"/>
      <c r="AA1702" s="59"/>
      <c r="AB1702" s="59"/>
      <c r="AC1702" s="59"/>
      <c r="AD1702" s="59"/>
      <c r="AE1702" s="59"/>
      <c r="AF1702" s="59"/>
    </row>
    <row r="1703" spans="1:32" ht="15.75" customHeight="1">
      <c r="A1703" s="59"/>
      <c r="B1703" s="59"/>
      <c r="C1703" s="59"/>
      <c r="D1703" s="59"/>
      <c r="E1703" s="59"/>
      <c r="F1703" s="59"/>
      <c r="G1703" s="59"/>
      <c r="H1703" s="59"/>
      <c r="I1703" s="59"/>
      <c r="J1703" s="59"/>
      <c r="K1703" s="59"/>
      <c r="L1703" s="59"/>
      <c r="M1703" s="59"/>
      <c r="N1703" s="59"/>
      <c r="O1703" s="59"/>
      <c r="P1703" s="59"/>
      <c r="Q1703" s="59"/>
      <c r="R1703" s="59"/>
      <c r="S1703" s="59"/>
      <c r="T1703" s="59"/>
      <c r="U1703" s="59"/>
      <c r="V1703" s="59"/>
      <c r="W1703" s="59"/>
      <c r="X1703" s="59"/>
      <c r="Y1703" s="59"/>
      <c r="Z1703" s="59"/>
      <c r="AA1703" s="59"/>
      <c r="AB1703" s="59"/>
      <c r="AC1703" s="59"/>
      <c r="AD1703" s="59"/>
      <c r="AE1703" s="59"/>
      <c r="AF1703" s="59"/>
    </row>
    <row r="1704" spans="1:32" ht="15.75" customHeight="1">
      <c r="A1704" s="59"/>
      <c r="B1704" s="59"/>
      <c r="C1704" s="59"/>
      <c r="D1704" s="59"/>
      <c r="E1704" s="59"/>
      <c r="F1704" s="59"/>
      <c r="G1704" s="59"/>
      <c r="H1704" s="59"/>
      <c r="I1704" s="59"/>
      <c r="J1704" s="59"/>
      <c r="K1704" s="59"/>
      <c r="L1704" s="59"/>
      <c r="M1704" s="59"/>
      <c r="N1704" s="59"/>
      <c r="O1704" s="59"/>
      <c r="P1704" s="59"/>
      <c r="Q1704" s="59"/>
      <c r="R1704" s="59"/>
      <c r="S1704" s="59"/>
      <c r="T1704" s="59"/>
      <c r="U1704" s="59"/>
      <c r="V1704" s="59"/>
      <c r="W1704" s="59"/>
      <c r="X1704" s="59"/>
      <c r="Y1704" s="59"/>
      <c r="Z1704" s="59"/>
      <c r="AA1704" s="59"/>
      <c r="AB1704" s="59"/>
      <c r="AC1704" s="59"/>
      <c r="AD1704" s="59"/>
      <c r="AE1704" s="59"/>
      <c r="AF1704" s="59"/>
    </row>
    <row r="1705" spans="1:32" ht="15.75" customHeight="1">
      <c r="A1705" s="59"/>
      <c r="B1705" s="59"/>
      <c r="C1705" s="59"/>
      <c r="D1705" s="59"/>
      <c r="E1705" s="59"/>
      <c r="F1705" s="59"/>
      <c r="G1705" s="59"/>
      <c r="H1705" s="59"/>
      <c r="I1705" s="59"/>
      <c r="J1705" s="59"/>
      <c r="K1705" s="59"/>
      <c r="L1705" s="59"/>
      <c r="M1705" s="59"/>
      <c r="N1705" s="59"/>
      <c r="O1705" s="59"/>
      <c r="P1705" s="59"/>
      <c r="Q1705" s="59"/>
      <c r="R1705" s="59"/>
      <c r="S1705" s="59"/>
      <c r="T1705" s="59"/>
      <c r="U1705" s="59"/>
      <c r="V1705" s="59"/>
      <c r="W1705" s="59"/>
      <c r="X1705" s="59"/>
      <c r="Y1705" s="59"/>
      <c r="Z1705" s="59"/>
      <c r="AA1705" s="59"/>
      <c r="AB1705" s="59"/>
      <c r="AC1705" s="59"/>
      <c r="AD1705" s="59"/>
      <c r="AE1705" s="59"/>
      <c r="AF1705" s="59"/>
    </row>
    <row r="1706" spans="1:32" ht="15.75" customHeight="1">
      <c r="A1706" s="59"/>
      <c r="B1706" s="59"/>
      <c r="C1706" s="59"/>
      <c r="D1706" s="59"/>
      <c r="E1706" s="59"/>
      <c r="F1706" s="59"/>
      <c r="G1706" s="59"/>
      <c r="H1706" s="59"/>
      <c r="I1706" s="59"/>
      <c r="J1706" s="59"/>
      <c r="K1706" s="59"/>
      <c r="L1706" s="59"/>
      <c r="M1706" s="59"/>
      <c r="N1706" s="59"/>
      <c r="O1706" s="59"/>
      <c r="P1706" s="59"/>
      <c r="Q1706" s="59"/>
      <c r="R1706" s="59"/>
      <c r="S1706" s="59"/>
      <c r="T1706" s="59"/>
      <c r="U1706" s="59"/>
      <c r="V1706" s="59"/>
      <c r="W1706" s="59"/>
      <c r="X1706" s="59"/>
      <c r="Y1706" s="59"/>
      <c r="Z1706" s="59"/>
      <c r="AA1706" s="59"/>
      <c r="AB1706" s="59"/>
      <c r="AC1706" s="59"/>
      <c r="AD1706" s="59"/>
      <c r="AE1706" s="59"/>
      <c r="AF1706" s="59"/>
    </row>
    <row r="1707" spans="1:32" ht="15.75" customHeight="1">
      <c r="A1707" s="59"/>
      <c r="B1707" s="59"/>
      <c r="C1707" s="59"/>
      <c r="D1707" s="59"/>
      <c r="E1707" s="59"/>
      <c r="F1707" s="59"/>
      <c r="G1707" s="59"/>
      <c r="H1707" s="59"/>
      <c r="I1707" s="59"/>
      <c r="J1707" s="59"/>
      <c r="K1707" s="59"/>
      <c r="L1707" s="59"/>
      <c r="M1707" s="59"/>
      <c r="N1707" s="59"/>
      <c r="O1707" s="59"/>
      <c r="P1707" s="59"/>
      <c r="Q1707" s="59"/>
      <c r="R1707" s="59"/>
      <c r="S1707" s="59"/>
      <c r="T1707" s="59"/>
      <c r="U1707" s="59"/>
      <c r="V1707" s="59"/>
      <c r="W1707" s="59"/>
      <c r="X1707" s="59"/>
      <c r="Y1707" s="59"/>
      <c r="Z1707" s="59"/>
      <c r="AA1707" s="59"/>
      <c r="AB1707" s="59"/>
      <c r="AC1707" s="59"/>
      <c r="AD1707" s="59"/>
      <c r="AE1707" s="59"/>
      <c r="AF1707" s="59"/>
    </row>
    <row r="1708" spans="1:32" ht="15.75" customHeight="1">
      <c r="A1708" s="59"/>
      <c r="B1708" s="59"/>
      <c r="C1708" s="59"/>
      <c r="D1708" s="59"/>
      <c r="E1708" s="59"/>
      <c r="F1708" s="59"/>
      <c r="G1708" s="59"/>
      <c r="H1708" s="59"/>
      <c r="I1708" s="59"/>
      <c r="J1708" s="59"/>
      <c r="K1708" s="59"/>
      <c r="L1708" s="59"/>
      <c r="M1708" s="59"/>
      <c r="N1708" s="59"/>
      <c r="O1708" s="59"/>
      <c r="P1708" s="59"/>
      <c r="Q1708" s="59"/>
      <c r="R1708" s="59"/>
      <c r="S1708" s="59"/>
      <c r="T1708" s="59"/>
      <c r="U1708" s="59"/>
      <c r="V1708" s="59"/>
      <c r="W1708" s="59"/>
      <c r="X1708" s="59"/>
      <c r="Y1708" s="59"/>
      <c r="Z1708" s="59"/>
      <c r="AA1708" s="59"/>
      <c r="AB1708" s="59"/>
      <c r="AC1708" s="59"/>
      <c r="AD1708" s="59"/>
      <c r="AE1708" s="59"/>
      <c r="AF1708" s="59"/>
    </row>
    <row r="1709" spans="1:32" ht="15.75" customHeight="1">
      <c r="A1709" s="59"/>
      <c r="B1709" s="59"/>
      <c r="C1709" s="59"/>
      <c r="D1709" s="59"/>
      <c r="E1709" s="59"/>
      <c r="F1709" s="59"/>
      <c r="G1709" s="59"/>
      <c r="H1709" s="59"/>
      <c r="I1709" s="59"/>
      <c r="J1709" s="59"/>
      <c r="K1709" s="59"/>
      <c r="L1709" s="59"/>
      <c r="M1709" s="59"/>
      <c r="N1709" s="59"/>
      <c r="O1709" s="59"/>
      <c r="P1709" s="59"/>
      <c r="Q1709" s="59"/>
      <c r="R1709" s="59"/>
      <c r="S1709" s="59"/>
      <c r="T1709" s="59"/>
      <c r="U1709" s="59"/>
      <c r="V1709" s="59"/>
      <c r="W1709" s="59"/>
      <c r="X1709" s="59"/>
      <c r="Y1709" s="59"/>
      <c r="Z1709" s="59"/>
      <c r="AA1709" s="59"/>
      <c r="AB1709" s="59"/>
      <c r="AC1709" s="59"/>
      <c r="AD1709" s="59"/>
      <c r="AE1709" s="59"/>
      <c r="AF1709" s="59"/>
    </row>
    <row r="1710" spans="1:32" ht="15.75" customHeight="1">
      <c r="A1710" s="59"/>
      <c r="B1710" s="59"/>
      <c r="C1710" s="59"/>
      <c r="D1710" s="59"/>
      <c r="E1710" s="59"/>
      <c r="F1710" s="59"/>
      <c r="G1710" s="59"/>
      <c r="H1710" s="59"/>
      <c r="I1710" s="59"/>
      <c r="J1710" s="59"/>
      <c r="K1710" s="59"/>
      <c r="L1710" s="59"/>
      <c r="M1710" s="59"/>
      <c r="N1710" s="59"/>
      <c r="O1710" s="59"/>
      <c r="P1710" s="59"/>
      <c r="Q1710" s="59"/>
      <c r="R1710" s="59"/>
      <c r="S1710" s="59"/>
      <c r="T1710" s="59"/>
      <c r="U1710" s="59"/>
      <c r="V1710" s="59"/>
      <c r="W1710" s="59"/>
      <c r="X1710" s="59"/>
      <c r="Y1710" s="59"/>
      <c r="Z1710" s="59"/>
      <c r="AA1710" s="59"/>
      <c r="AB1710" s="59"/>
      <c r="AC1710" s="59"/>
      <c r="AD1710" s="59"/>
      <c r="AE1710" s="59"/>
      <c r="AF1710" s="59"/>
    </row>
    <row r="1711" spans="1:32" ht="15.75" customHeight="1">
      <c r="A1711" s="59"/>
      <c r="B1711" s="59"/>
      <c r="C1711" s="59"/>
      <c r="D1711" s="59"/>
      <c r="E1711" s="59"/>
      <c r="F1711" s="59"/>
      <c r="G1711" s="59"/>
      <c r="H1711" s="59"/>
      <c r="I1711" s="59"/>
      <c r="J1711" s="59"/>
      <c r="K1711" s="59"/>
      <c r="L1711" s="59"/>
      <c r="M1711" s="59"/>
      <c r="N1711" s="59"/>
      <c r="O1711" s="59"/>
      <c r="P1711" s="59"/>
      <c r="Q1711" s="59"/>
      <c r="R1711" s="59"/>
      <c r="S1711" s="59"/>
      <c r="T1711" s="59"/>
      <c r="U1711" s="59"/>
      <c r="V1711" s="59"/>
      <c r="W1711" s="59"/>
      <c r="X1711" s="59"/>
      <c r="Y1711" s="59"/>
      <c r="Z1711" s="59"/>
      <c r="AA1711" s="59"/>
      <c r="AB1711" s="59"/>
      <c r="AC1711" s="59"/>
      <c r="AD1711" s="59"/>
      <c r="AE1711" s="59"/>
      <c r="AF1711" s="59"/>
    </row>
    <row r="1712" spans="1:32" ht="15.75" customHeight="1">
      <c r="A1712" s="59"/>
      <c r="B1712" s="59"/>
      <c r="C1712" s="59"/>
      <c r="D1712" s="59"/>
      <c r="E1712" s="59"/>
      <c r="F1712" s="59"/>
      <c r="G1712" s="59"/>
      <c r="H1712" s="59"/>
      <c r="I1712" s="59"/>
      <c r="J1712" s="59"/>
      <c r="K1712" s="59"/>
      <c r="L1712" s="59"/>
      <c r="M1712" s="59"/>
      <c r="N1712" s="59"/>
      <c r="O1712" s="59"/>
      <c r="P1712" s="59"/>
      <c r="Q1712" s="59"/>
      <c r="R1712" s="59"/>
      <c r="S1712" s="59"/>
      <c r="T1712" s="59"/>
      <c r="U1712" s="59"/>
      <c r="V1712" s="59"/>
      <c r="W1712" s="59"/>
      <c r="X1712" s="59"/>
      <c r="Y1712" s="59"/>
      <c r="Z1712" s="59"/>
      <c r="AA1712" s="59"/>
      <c r="AB1712" s="59"/>
      <c r="AC1712" s="59"/>
      <c r="AD1712" s="59"/>
      <c r="AE1712" s="59"/>
      <c r="AF1712" s="59"/>
    </row>
    <row r="1713" spans="1:32" ht="15.75" customHeight="1">
      <c r="A1713" s="59"/>
      <c r="B1713" s="59"/>
      <c r="C1713" s="59"/>
      <c r="D1713" s="59"/>
      <c r="E1713" s="59"/>
      <c r="F1713" s="59"/>
      <c r="G1713" s="59"/>
      <c r="H1713" s="59"/>
      <c r="I1713" s="59"/>
      <c r="J1713" s="59"/>
      <c r="K1713" s="59"/>
      <c r="L1713" s="59"/>
      <c r="M1713" s="59"/>
      <c r="N1713" s="59"/>
      <c r="O1713" s="59"/>
      <c r="P1713" s="59"/>
      <c r="Q1713" s="59"/>
      <c r="R1713" s="59"/>
      <c r="S1713" s="59"/>
      <c r="T1713" s="59"/>
      <c r="U1713" s="59"/>
      <c r="V1713" s="59"/>
      <c r="W1713" s="59"/>
      <c r="X1713" s="59"/>
      <c r="Y1713" s="59"/>
      <c r="Z1713" s="59"/>
      <c r="AA1713" s="59"/>
      <c r="AB1713" s="59"/>
      <c r="AC1713" s="59"/>
      <c r="AD1713" s="59"/>
      <c r="AE1713" s="59"/>
      <c r="AF1713" s="59"/>
    </row>
    <row r="1714" spans="1:32" ht="15.75" customHeight="1">
      <c r="A1714" s="59"/>
      <c r="B1714" s="59"/>
      <c r="C1714" s="59"/>
      <c r="D1714" s="59"/>
      <c r="E1714" s="59"/>
      <c r="F1714" s="59"/>
      <c r="G1714" s="59"/>
      <c r="H1714" s="59"/>
      <c r="I1714" s="59"/>
      <c r="J1714" s="59"/>
      <c r="K1714" s="59"/>
      <c r="L1714" s="59"/>
      <c r="M1714" s="59"/>
      <c r="N1714" s="59"/>
      <c r="O1714" s="59"/>
      <c r="P1714" s="59"/>
      <c r="Q1714" s="59"/>
      <c r="R1714" s="59"/>
      <c r="S1714" s="59"/>
      <c r="T1714" s="59"/>
      <c r="U1714" s="59"/>
      <c r="V1714" s="59"/>
      <c r="W1714" s="59"/>
      <c r="X1714" s="59"/>
      <c r="Y1714" s="59"/>
      <c r="Z1714" s="59"/>
      <c r="AA1714" s="59"/>
      <c r="AB1714" s="59"/>
      <c r="AC1714" s="59"/>
      <c r="AD1714" s="59"/>
      <c r="AE1714" s="59"/>
      <c r="AF1714" s="59"/>
    </row>
    <row r="1715" spans="1:32" ht="15.75" customHeight="1">
      <c r="A1715" s="59"/>
      <c r="B1715" s="59"/>
      <c r="C1715" s="59"/>
      <c r="D1715" s="59"/>
      <c r="E1715" s="59"/>
      <c r="F1715" s="59"/>
      <c r="G1715" s="59"/>
      <c r="H1715" s="59"/>
      <c r="I1715" s="59"/>
      <c r="J1715" s="59"/>
      <c r="K1715" s="59"/>
      <c r="L1715" s="59"/>
      <c r="M1715" s="59"/>
      <c r="N1715" s="59"/>
      <c r="O1715" s="59"/>
      <c r="P1715" s="59"/>
      <c r="Q1715" s="59"/>
      <c r="R1715" s="59"/>
      <c r="S1715" s="59"/>
      <c r="T1715" s="59"/>
      <c r="U1715" s="59"/>
      <c r="V1715" s="59"/>
      <c r="W1715" s="59"/>
      <c r="X1715" s="59"/>
      <c r="Y1715" s="59"/>
      <c r="Z1715" s="59"/>
      <c r="AA1715" s="59"/>
      <c r="AB1715" s="59"/>
      <c r="AC1715" s="59"/>
      <c r="AD1715" s="59"/>
      <c r="AE1715" s="59"/>
      <c r="AF1715" s="59"/>
    </row>
    <row r="1716" spans="1:32" ht="15.75" customHeight="1">
      <c r="A1716" s="59"/>
      <c r="B1716" s="59"/>
      <c r="C1716" s="59"/>
      <c r="D1716" s="59"/>
      <c r="E1716" s="59"/>
      <c r="F1716" s="59"/>
      <c r="G1716" s="59"/>
      <c r="H1716" s="59"/>
      <c r="I1716" s="59"/>
      <c r="J1716" s="59"/>
      <c r="K1716" s="59"/>
      <c r="L1716" s="59"/>
      <c r="M1716" s="59"/>
      <c r="N1716" s="59"/>
      <c r="O1716" s="59"/>
      <c r="P1716" s="59"/>
      <c r="Q1716" s="59"/>
      <c r="R1716" s="59"/>
      <c r="S1716" s="59"/>
      <c r="T1716" s="59"/>
      <c r="U1716" s="59"/>
      <c r="V1716" s="59"/>
      <c r="W1716" s="59"/>
      <c r="X1716" s="59"/>
      <c r="Y1716" s="59"/>
      <c r="Z1716" s="59"/>
      <c r="AA1716" s="59"/>
      <c r="AB1716" s="59"/>
      <c r="AC1716" s="59"/>
      <c r="AD1716" s="59"/>
      <c r="AE1716" s="59"/>
      <c r="AF1716" s="59"/>
    </row>
    <row r="1717" spans="1:32" ht="15.75" customHeight="1">
      <c r="A1717" s="59"/>
      <c r="B1717" s="59"/>
      <c r="C1717" s="59"/>
      <c r="D1717" s="59"/>
      <c r="E1717" s="59"/>
      <c r="F1717" s="59"/>
      <c r="G1717" s="59"/>
      <c r="H1717" s="59"/>
      <c r="I1717" s="59"/>
      <c r="J1717" s="59"/>
      <c r="K1717" s="59"/>
      <c r="L1717" s="59"/>
      <c r="M1717" s="59"/>
      <c r="N1717" s="59"/>
      <c r="O1717" s="59"/>
      <c r="P1717" s="59"/>
      <c r="Q1717" s="59"/>
      <c r="R1717" s="59"/>
      <c r="S1717" s="59"/>
      <c r="T1717" s="59"/>
      <c r="U1717" s="59"/>
      <c r="V1717" s="59"/>
      <c r="W1717" s="59"/>
      <c r="X1717" s="59"/>
      <c r="Y1717" s="59"/>
      <c r="Z1717" s="59"/>
      <c r="AA1717" s="59"/>
      <c r="AB1717" s="59"/>
      <c r="AC1717" s="59"/>
      <c r="AD1717" s="59"/>
      <c r="AE1717" s="59"/>
      <c r="AF1717" s="59"/>
    </row>
    <row r="1718" spans="1:32" ht="15.75" customHeight="1">
      <c r="A1718" s="59"/>
      <c r="B1718" s="59"/>
      <c r="C1718" s="59"/>
      <c r="D1718" s="59"/>
      <c r="E1718" s="59"/>
      <c r="F1718" s="59"/>
      <c r="G1718" s="59"/>
      <c r="H1718" s="59"/>
      <c r="I1718" s="59"/>
      <c r="J1718" s="59"/>
      <c r="K1718" s="59"/>
      <c r="L1718" s="59"/>
      <c r="M1718" s="59"/>
      <c r="N1718" s="59"/>
      <c r="O1718" s="59"/>
      <c r="P1718" s="59"/>
      <c r="Q1718" s="59"/>
      <c r="R1718" s="59"/>
      <c r="S1718" s="59"/>
      <c r="T1718" s="59"/>
      <c r="U1718" s="59"/>
      <c r="V1718" s="59"/>
      <c r="W1718" s="59"/>
      <c r="X1718" s="59"/>
      <c r="Y1718" s="59"/>
      <c r="Z1718" s="59"/>
      <c r="AA1718" s="59"/>
      <c r="AB1718" s="59"/>
      <c r="AC1718" s="59"/>
      <c r="AD1718" s="59"/>
      <c r="AE1718" s="59"/>
      <c r="AF1718" s="59"/>
    </row>
    <row r="1719" spans="1:32" ht="15.75" customHeight="1">
      <c r="A1719" s="59"/>
      <c r="B1719" s="59"/>
      <c r="C1719" s="59"/>
      <c r="D1719" s="59"/>
      <c r="E1719" s="59"/>
      <c r="F1719" s="59"/>
      <c r="G1719" s="59"/>
      <c r="H1719" s="59"/>
      <c r="I1719" s="59"/>
      <c r="J1719" s="59"/>
      <c r="K1719" s="59"/>
      <c r="L1719" s="59"/>
      <c r="M1719" s="59"/>
      <c r="N1719" s="59"/>
      <c r="O1719" s="59"/>
      <c r="P1719" s="59"/>
      <c r="Q1719" s="59"/>
      <c r="R1719" s="59"/>
      <c r="S1719" s="59"/>
      <c r="T1719" s="59"/>
      <c r="U1719" s="59"/>
      <c r="V1719" s="59"/>
      <c r="W1719" s="59"/>
      <c r="X1719" s="59"/>
      <c r="Y1719" s="59"/>
      <c r="Z1719" s="59"/>
      <c r="AA1719" s="59"/>
      <c r="AB1719" s="59"/>
      <c r="AC1719" s="59"/>
      <c r="AD1719" s="59"/>
      <c r="AE1719" s="59"/>
      <c r="AF1719" s="59"/>
    </row>
    <row r="1720" spans="1:32" ht="15.75" customHeight="1">
      <c r="A1720" s="59"/>
      <c r="B1720" s="59"/>
      <c r="C1720" s="59"/>
      <c r="D1720" s="59"/>
      <c r="E1720" s="59"/>
      <c r="F1720" s="59"/>
      <c r="G1720" s="59"/>
      <c r="H1720" s="59"/>
      <c r="I1720" s="59"/>
      <c r="J1720" s="59"/>
      <c r="K1720" s="59"/>
      <c r="L1720" s="59"/>
      <c r="M1720" s="59"/>
      <c r="N1720" s="59"/>
      <c r="O1720" s="59"/>
      <c r="P1720" s="59"/>
      <c r="Q1720" s="59"/>
      <c r="R1720" s="59"/>
      <c r="S1720" s="59"/>
      <c r="T1720" s="59"/>
      <c r="U1720" s="59"/>
      <c r="V1720" s="59"/>
      <c r="W1720" s="59"/>
      <c r="X1720" s="59"/>
      <c r="Y1720" s="59"/>
      <c r="Z1720" s="59"/>
      <c r="AA1720" s="59"/>
      <c r="AB1720" s="59"/>
      <c r="AC1720" s="59"/>
      <c r="AD1720" s="59"/>
      <c r="AE1720" s="59"/>
      <c r="AF1720" s="59"/>
    </row>
    <row r="1721" spans="1:32" ht="15.75" customHeight="1">
      <c r="A1721" s="59"/>
      <c r="B1721" s="59"/>
      <c r="C1721" s="59"/>
      <c r="D1721" s="59"/>
      <c r="E1721" s="59"/>
      <c r="F1721" s="59"/>
      <c r="G1721" s="59"/>
      <c r="H1721" s="59"/>
      <c r="I1721" s="59"/>
      <c r="J1721" s="59"/>
      <c r="K1721" s="59"/>
      <c r="L1721" s="59"/>
      <c r="M1721" s="59"/>
      <c r="N1721" s="59"/>
      <c r="O1721" s="59"/>
      <c r="P1721" s="59"/>
      <c r="Q1721" s="59"/>
      <c r="R1721" s="59"/>
      <c r="S1721" s="59"/>
      <c r="T1721" s="59"/>
      <c r="U1721" s="59"/>
      <c r="V1721" s="59"/>
      <c r="W1721" s="59"/>
      <c r="X1721" s="59"/>
      <c r="Y1721" s="59"/>
      <c r="Z1721" s="59"/>
      <c r="AA1721" s="59"/>
      <c r="AB1721" s="59"/>
      <c r="AC1721" s="59"/>
      <c r="AD1721" s="59"/>
      <c r="AE1721" s="59"/>
      <c r="AF1721" s="59"/>
    </row>
    <row r="1722" spans="1:32" ht="15.75" customHeight="1">
      <c r="A1722" s="59"/>
      <c r="B1722" s="59"/>
      <c r="C1722" s="59"/>
      <c r="D1722" s="59"/>
      <c r="E1722" s="59"/>
      <c r="F1722" s="59"/>
      <c r="G1722" s="59"/>
      <c r="H1722" s="59"/>
      <c r="I1722" s="59"/>
      <c r="J1722" s="59"/>
      <c r="K1722" s="59"/>
      <c r="L1722" s="59"/>
      <c r="M1722" s="59"/>
      <c r="N1722" s="59"/>
      <c r="O1722" s="59"/>
      <c r="P1722" s="59"/>
      <c r="Q1722" s="59"/>
      <c r="R1722" s="59"/>
      <c r="S1722" s="59"/>
      <c r="T1722" s="59"/>
      <c r="U1722" s="59"/>
      <c r="V1722" s="59"/>
      <c r="W1722" s="59"/>
      <c r="X1722" s="59"/>
      <c r="Y1722" s="59"/>
      <c r="Z1722" s="59"/>
      <c r="AA1722" s="59"/>
      <c r="AB1722" s="59"/>
      <c r="AC1722" s="59"/>
      <c r="AD1722" s="59"/>
      <c r="AE1722" s="59"/>
      <c r="AF1722" s="59"/>
    </row>
    <row r="1723" spans="1:32" ht="15.75" customHeight="1">
      <c r="A1723" s="59"/>
      <c r="B1723" s="59"/>
      <c r="C1723" s="59"/>
      <c r="D1723" s="59"/>
      <c r="E1723" s="59"/>
      <c r="F1723" s="59"/>
      <c r="G1723" s="59"/>
      <c r="H1723" s="59"/>
      <c r="I1723" s="59"/>
      <c r="J1723" s="59"/>
      <c r="K1723" s="59"/>
      <c r="L1723" s="59"/>
      <c r="M1723" s="59"/>
      <c r="N1723" s="59"/>
      <c r="O1723" s="59"/>
      <c r="P1723" s="59"/>
      <c r="Q1723" s="59"/>
      <c r="R1723" s="59"/>
      <c r="S1723" s="59"/>
      <c r="T1723" s="59"/>
      <c r="U1723" s="59"/>
      <c r="V1723" s="59"/>
      <c r="W1723" s="59"/>
      <c r="X1723" s="59"/>
      <c r="Y1723" s="59"/>
      <c r="Z1723" s="59"/>
      <c r="AA1723" s="59"/>
      <c r="AB1723" s="59"/>
      <c r="AC1723" s="59"/>
      <c r="AD1723" s="59"/>
      <c r="AE1723" s="59"/>
      <c r="AF1723" s="59"/>
    </row>
    <row r="1724" spans="1:32" ht="15.75" customHeight="1">
      <c r="A1724" s="59"/>
      <c r="B1724" s="59"/>
      <c r="C1724" s="59"/>
      <c r="D1724" s="59"/>
      <c r="E1724" s="59"/>
      <c r="F1724" s="59"/>
      <c r="G1724" s="59"/>
      <c r="H1724" s="59"/>
      <c r="I1724" s="59"/>
      <c r="J1724" s="59"/>
      <c r="K1724" s="59"/>
      <c r="L1724" s="59"/>
      <c r="M1724" s="59"/>
      <c r="N1724" s="59"/>
      <c r="O1724" s="59"/>
      <c r="P1724" s="59"/>
      <c r="Q1724" s="59"/>
      <c r="R1724" s="59"/>
      <c r="S1724" s="59"/>
      <c r="T1724" s="59"/>
      <c r="U1724" s="59"/>
      <c r="V1724" s="59"/>
      <c r="W1724" s="59"/>
      <c r="X1724" s="59"/>
      <c r="Y1724" s="59"/>
      <c r="Z1724" s="59"/>
      <c r="AA1724" s="59"/>
      <c r="AB1724" s="59"/>
      <c r="AC1724" s="59"/>
      <c r="AD1724" s="59"/>
      <c r="AE1724" s="59"/>
      <c r="AF1724" s="59"/>
    </row>
    <row r="1725" spans="1:32" ht="15.75" customHeight="1">
      <c r="A1725" s="59"/>
      <c r="B1725" s="59"/>
      <c r="C1725" s="59"/>
      <c r="D1725" s="59"/>
      <c r="E1725" s="59"/>
      <c r="F1725" s="59"/>
      <c r="G1725" s="59"/>
      <c r="H1725" s="59"/>
      <c r="I1725" s="59"/>
      <c r="J1725" s="59"/>
      <c r="K1725" s="59"/>
      <c r="L1725" s="59"/>
      <c r="M1725" s="59"/>
      <c r="N1725" s="59"/>
      <c r="O1725" s="59"/>
      <c r="P1725" s="59"/>
      <c r="Q1725" s="59"/>
      <c r="R1725" s="59"/>
      <c r="S1725" s="59"/>
      <c r="T1725" s="59"/>
      <c r="U1725" s="59"/>
      <c r="V1725" s="59"/>
      <c r="W1725" s="59"/>
      <c r="X1725" s="59"/>
      <c r="Y1725" s="59"/>
      <c r="Z1725" s="59"/>
      <c r="AA1725" s="59"/>
      <c r="AB1725" s="59"/>
      <c r="AC1725" s="59"/>
      <c r="AD1725" s="59"/>
      <c r="AE1725" s="59"/>
      <c r="AF1725" s="59"/>
    </row>
    <row r="1726" spans="1:32" ht="15.75" customHeight="1">
      <c r="A1726" s="59"/>
      <c r="B1726" s="59"/>
      <c r="C1726" s="59"/>
      <c r="D1726" s="59"/>
      <c r="E1726" s="59"/>
      <c r="F1726" s="59"/>
      <c r="G1726" s="59"/>
      <c r="H1726" s="59"/>
      <c r="I1726" s="59"/>
      <c r="J1726" s="59"/>
      <c r="K1726" s="59"/>
      <c r="L1726" s="59"/>
      <c r="M1726" s="59"/>
      <c r="N1726" s="59"/>
      <c r="O1726" s="59"/>
      <c r="P1726" s="59"/>
      <c r="Q1726" s="59"/>
      <c r="R1726" s="59"/>
      <c r="S1726" s="59"/>
      <c r="T1726" s="59"/>
      <c r="U1726" s="59"/>
      <c r="V1726" s="59"/>
      <c r="W1726" s="59"/>
      <c r="X1726" s="59"/>
      <c r="Y1726" s="59"/>
      <c r="Z1726" s="59"/>
      <c r="AA1726" s="59"/>
      <c r="AB1726" s="59"/>
      <c r="AC1726" s="59"/>
      <c r="AD1726" s="59"/>
      <c r="AE1726" s="59"/>
      <c r="AF1726" s="59"/>
    </row>
    <row r="1727" spans="1:32" ht="15.75" customHeight="1">
      <c r="A1727" s="59"/>
      <c r="B1727" s="59"/>
      <c r="C1727" s="59"/>
      <c r="D1727" s="59"/>
      <c r="E1727" s="59"/>
      <c r="F1727" s="59"/>
      <c r="G1727" s="59"/>
      <c r="H1727" s="59"/>
      <c r="I1727" s="59"/>
      <c r="J1727" s="59"/>
      <c r="K1727" s="59"/>
      <c r="L1727" s="59"/>
      <c r="M1727" s="59"/>
      <c r="N1727" s="59"/>
      <c r="O1727" s="59"/>
      <c r="P1727" s="59"/>
      <c r="Q1727" s="59"/>
      <c r="R1727" s="59"/>
      <c r="S1727" s="59"/>
      <c r="T1727" s="59"/>
      <c r="U1727" s="59"/>
      <c r="V1727" s="59"/>
      <c r="W1727" s="59"/>
      <c r="X1727" s="59"/>
      <c r="Y1727" s="59"/>
      <c r="Z1727" s="59"/>
      <c r="AA1727" s="59"/>
      <c r="AB1727" s="59"/>
      <c r="AC1727" s="59"/>
      <c r="AD1727" s="59"/>
      <c r="AE1727" s="59"/>
      <c r="AF1727" s="59"/>
    </row>
    <row r="1728" spans="1:32" ht="15.75" customHeight="1">
      <c r="A1728" s="59"/>
      <c r="B1728" s="59"/>
      <c r="C1728" s="59"/>
      <c r="D1728" s="59"/>
      <c r="E1728" s="59"/>
      <c r="F1728" s="59"/>
      <c r="G1728" s="59"/>
      <c r="H1728" s="59"/>
      <c r="I1728" s="59"/>
      <c r="J1728" s="59"/>
      <c r="K1728" s="59"/>
      <c r="L1728" s="59"/>
      <c r="M1728" s="59"/>
      <c r="N1728" s="59"/>
      <c r="O1728" s="59"/>
      <c r="P1728" s="59"/>
      <c r="Q1728" s="59"/>
      <c r="R1728" s="59"/>
      <c r="S1728" s="59"/>
      <c r="T1728" s="59"/>
      <c r="U1728" s="59"/>
      <c r="V1728" s="59"/>
      <c r="W1728" s="59"/>
      <c r="X1728" s="59"/>
      <c r="Y1728" s="59"/>
      <c r="Z1728" s="59"/>
      <c r="AA1728" s="59"/>
      <c r="AB1728" s="59"/>
      <c r="AC1728" s="59"/>
      <c r="AD1728" s="59"/>
      <c r="AE1728" s="59"/>
      <c r="AF1728" s="59"/>
    </row>
    <row r="1729" spans="1:32" ht="15.75" customHeight="1">
      <c r="A1729" s="59"/>
      <c r="B1729" s="59"/>
      <c r="C1729" s="59"/>
      <c r="D1729" s="59"/>
      <c r="E1729" s="59"/>
      <c r="F1729" s="59"/>
      <c r="G1729" s="59"/>
      <c r="H1729" s="59"/>
      <c r="I1729" s="59"/>
      <c r="J1729" s="59"/>
      <c r="K1729" s="59"/>
      <c r="L1729" s="59"/>
      <c r="M1729" s="59"/>
      <c r="N1729" s="59"/>
      <c r="O1729" s="59"/>
      <c r="P1729" s="59"/>
      <c r="Q1729" s="59"/>
      <c r="R1729" s="59"/>
      <c r="S1729" s="59"/>
      <c r="T1729" s="59"/>
      <c r="U1729" s="59"/>
      <c r="V1729" s="59"/>
      <c r="W1729" s="59"/>
      <c r="X1729" s="59"/>
      <c r="Y1729" s="59"/>
      <c r="Z1729" s="59"/>
      <c r="AA1729" s="59"/>
      <c r="AB1729" s="59"/>
      <c r="AC1729" s="59"/>
      <c r="AD1729" s="59"/>
      <c r="AE1729" s="59"/>
      <c r="AF1729" s="59"/>
    </row>
    <row r="1730" spans="1:32" ht="15.75" customHeight="1">
      <c r="A1730" s="59"/>
      <c r="B1730" s="59"/>
      <c r="C1730" s="59"/>
      <c r="D1730" s="59"/>
      <c r="E1730" s="59"/>
      <c r="F1730" s="59"/>
      <c r="G1730" s="59"/>
      <c r="H1730" s="59"/>
      <c r="I1730" s="59"/>
      <c r="J1730" s="59"/>
      <c r="K1730" s="59"/>
      <c r="L1730" s="59"/>
      <c r="M1730" s="59"/>
      <c r="N1730" s="59"/>
      <c r="O1730" s="59"/>
      <c r="P1730" s="59"/>
      <c r="Q1730" s="59"/>
      <c r="R1730" s="59"/>
      <c r="S1730" s="59"/>
      <c r="T1730" s="59"/>
      <c r="U1730" s="59"/>
      <c r="V1730" s="59"/>
      <c r="W1730" s="59"/>
      <c r="X1730" s="59"/>
      <c r="Y1730" s="59"/>
      <c r="Z1730" s="59"/>
      <c r="AA1730" s="59"/>
      <c r="AB1730" s="59"/>
      <c r="AC1730" s="59"/>
      <c r="AD1730" s="59"/>
      <c r="AE1730" s="59"/>
      <c r="AF1730" s="59"/>
    </row>
    <row r="1731" spans="1:32" ht="15.75" customHeight="1">
      <c r="A1731" s="59"/>
      <c r="B1731" s="59"/>
      <c r="C1731" s="59"/>
      <c r="D1731" s="59"/>
      <c r="E1731" s="59"/>
      <c r="F1731" s="59"/>
      <c r="G1731" s="59"/>
      <c r="H1731" s="59"/>
      <c r="I1731" s="59"/>
      <c r="J1731" s="59"/>
      <c r="K1731" s="59"/>
      <c r="L1731" s="59"/>
      <c r="M1731" s="59"/>
      <c r="N1731" s="59"/>
      <c r="O1731" s="59"/>
      <c r="P1731" s="59"/>
      <c r="Q1731" s="59"/>
      <c r="R1731" s="59"/>
      <c r="S1731" s="59"/>
      <c r="T1731" s="59"/>
      <c r="U1731" s="59"/>
      <c r="V1731" s="59"/>
      <c r="W1731" s="59"/>
      <c r="X1731" s="59"/>
      <c r="Y1731" s="59"/>
      <c r="Z1731" s="59"/>
      <c r="AA1731" s="59"/>
      <c r="AB1731" s="59"/>
      <c r="AC1731" s="59"/>
      <c r="AD1731" s="59"/>
      <c r="AE1731" s="59"/>
      <c r="AF1731" s="59"/>
    </row>
    <row r="1732" spans="1:32" ht="15.75" customHeight="1">
      <c r="A1732" s="59"/>
      <c r="B1732" s="59"/>
      <c r="C1732" s="59"/>
      <c r="D1732" s="59"/>
      <c r="E1732" s="59"/>
      <c r="F1732" s="59"/>
      <c r="G1732" s="59"/>
      <c r="H1732" s="59"/>
      <c r="I1732" s="59"/>
      <c r="J1732" s="59"/>
      <c r="K1732" s="59"/>
      <c r="L1732" s="59"/>
      <c r="M1732" s="59"/>
      <c r="N1732" s="59"/>
      <c r="O1732" s="59"/>
      <c r="P1732" s="59"/>
      <c r="Q1732" s="59"/>
      <c r="R1732" s="59"/>
      <c r="S1732" s="59"/>
      <c r="T1732" s="59"/>
      <c r="U1732" s="59"/>
      <c r="V1732" s="59"/>
      <c r="W1732" s="59"/>
      <c r="X1732" s="59"/>
      <c r="Y1732" s="59"/>
      <c r="Z1732" s="59"/>
      <c r="AA1732" s="59"/>
      <c r="AB1732" s="59"/>
      <c r="AC1732" s="59"/>
      <c r="AD1732" s="59"/>
      <c r="AE1732" s="59"/>
      <c r="AF1732" s="59"/>
    </row>
    <row r="1733" spans="1:32" ht="15.75" customHeight="1">
      <c r="A1733" s="59"/>
      <c r="B1733" s="59"/>
      <c r="C1733" s="59"/>
      <c r="D1733" s="59"/>
      <c r="E1733" s="59"/>
      <c r="F1733" s="59"/>
      <c r="G1733" s="59"/>
      <c r="H1733" s="59"/>
      <c r="I1733" s="59"/>
      <c r="J1733" s="59"/>
      <c r="K1733" s="59"/>
      <c r="L1733" s="59"/>
      <c r="M1733" s="59"/>
      <c r="N1733" s="59"/>
      <c r="O1733" s="59"/>
      <c r="P1733" s="59"/>
      <c r="Q1733" s="59"/>
      <c r="R1733" s="59"/>
      <c r="S1733" s="59"/>
      <c r="T1733" s="59"/>
      <c r="U1733" s="59"/>
      <c r="V1733" s="59"/>
      <c r="W1733" s="59"/>
      <c r="X1733" s="59"/>
      <c r="Y1733" s="59"/>
      <c r="Z1733" s="59"/>
      <c r="AA1733" s="59"/>
      <c r="AB1733" s="59"/>
      <c r="AC1733" s="59"/>
      <c r="AD1733" s="59"/>
      <c r="AE1733" s="59"/>
      <c r="AF1733" s="59"/>
    </row>
    <row r="1734" spans="1:32" ht="15.75" customHeight="1">
      <c r="A1734" s="59"/>
      <c r="B1734" s="59"/>
      <c r="C1734" s="59"/>
      <c r="D1734" s="59"/>
      <c r="E1734" s="59"/>
      <c r="F1734" s="59"/>
      <c r="G1734" s="59"/>
      <c r="H1734" s="59"/>
      <c r="I1734" s="59"/>
      <c r="J1734" s="59"/>
      <c r="K1734" s="59"/>
      <c r="L1734" s="59"/>
      <c r="M1734" s="59"/>
      <c r="N1734" s="59"/>
      <c r="O1734" s="59"/>
      <c r="P1734" s="59"/>
      <c r="Q1734" s="59"/>
      <c r="R1734" s="59"/>
      <c r="S1734" s="59"/>
      <c r="T1734" s="59"/>
      <c r="U1734" s="59"/>
      <c r="V1734" s="59"/>
      <c r="W1734" s="59"/>
      <c r="X1734" s="59"/>
      <c r="Y1734" s="59"/>
      <c r="Z1734" s="59"/>
      <c r="AA1734" s="59"/>
      <c r="AB1734" s="59"/>
      <c r="AC1734" s="59"/>
      <c r="AD1734" s="59"/>
      <c r="AE1734" s="59"/>
      <c r="AF1734" s="59"/>
    </row>
    <row r="1735" spans="1:32" ht="15.75" customHeight="1">
      <c r="A1735" s="59"/>
      <c r="B1735" s="59"/>
      <c r="C1735" s="59"/>
      <c r="D1735" s="59"/>
      <c r="E1735" s="59"/>
      <c r="F1735" s="59"/>
      <c r="G1735" s="59"/>
      <c r="H1735" s="59"/>
      <c r="I1735" s="59"/>
      <c r="J1735" s="59"/>
      <c r="K1735" s="59"/>
      <c r="L1735" s="59"/>
      <c r="M1735" s="59"/>
      <c r="N1735" s="59"/>
      <c r="O1735" s="59"/>
      <c r="P1735" s="59"/>
      <c r="Q1735" s="59"/>
      <c r="R1735" s="59"/>
      <c r="S1735" s="59"/>
      <c r="T1735" s="59"/>
      <c r="U1735" s="59"/>
      <c r="V1735" s="59"/>
      <c r="W1735" s="59"/>
      <c r="X1735" s="59"/>
      <c r="Y1735" s="59"/>
      <c r="Z1735" s="59"/>
      <c r="AA1735" s="59"/>
      <c r="AB1735" s="59"/>
      <c r="AC1735" s="59"/>
      <c r="AD1735" s="59"/>
      <c r="AE1735" s="59"/>
      <c r="AF1735" s="59"/>
    </row>
    <row r="1736" spans="1:32" ht="15.75" customHeight="1">
      <c r="A1736" s="59"/>
      <c r="B1736" s="59"/>
      <c r="C1736" s="59"/>
      <c r="D1736" s="59"/>
      <c r="E1736" s="59"/>
      <c r="F1736" s="59"/>
      <c r="G1736" s="59"/>
      <c r="H1736" s="59"/>
      <c r="I1736" s="59"/>
      <c r="J1736" s="59"/>
      <c r="K1736" s="59"/>
      <c r="L1736" s="59"/>
      <c r="M1736" s="59"/>
      <c r="N1736" s="59"/>
      <c r="O1736" s="59"/>
      <c r="P1736" s="59"/>
      <c r="Q1736" s="59"/>
      <c r="R1736" s="59"/>
      <c r="S1736" s="59"/>
      <c r="T1736" s="59"/>
      <c r="U1736" s="59"/>
      <c r="V1736" s="59"/>
      <c r="W1736" s="59"/>
      <c r="X1736" s="59"/>
      <c r="Y1736" s="59"/>
      <c r="Z1736" s="59"/>
      <c r="AA1736" s="59"/>
      <c r="AB1736" s="59"/>
      <c r="AC1736" s="59"/>
      <c r="AD1736" s="59"/>
      <c r="AE1736" s="59"/>
      <c r="AF1736" s="59"/>
    </row>
    <row r="1737" spans="1:32" ht="15.75" customHeight="1">
      <c r="A1737" s="59"/>
      <c r="B1737" s="59"/>
      <c r="C1737" s="59"/>
      <c r="D1737" s="59"/>
      <c r="E1737" s="59"/>
      <c r="F1737" s="59"/>
      <c r="G1737" s="59"/>
      <c r="H1737" s="59"/>
      <c r="I1737" s="59"/>
      <c r="J1737" s="59"/>
      <c r="K1737" s="59"/>
      <c r="L1737" s="59"/>
      <c r="M1737" s="59"/>
      <c r="N1737" s="59"/>
      <c r="O1737" s="59"/>
      <c r="P1737" s="59"/>
      <c r="Q1737" s="59"/>
      <c r="R1737" s="59"/>
      <c r="S1737" s="59"/>
      <c r="T1737" s="59"/>
      <c r="U1737" s="59"/>
      <c r="V1737" s="59"/>
      <c r="W1737" s="59"/>
      <c r="X1737" s="59"/>
      <c r="Y1737" s="59"/>
      <c r="Z1737" s="59"/>
      <c r="AA1737" s="59"/>
      <c r="AB1737" s="59"/>
      <c r="AC1737" s="59"/>
      <c r="AD1737" s="59"/>
      <c r="AE1737" s="59"/>
      <c r="AF1737" s="59"/>
    </row>
    <row r="1738" spans="1:32" ht="15.75" customHeight="1">
      <c r="A1738" s="59"/>
      <c r="B1738" s="59"/>
      <c r="C1738" s="59"/>
      <c r="D1738" s="59"/>
      <c r="E1738" s="59"/>
      <c r="F1738" s="59"/>
      <c r="G1738" s="59"/>
      <c r="H1738" s="59"/>
      <c r="I1738" s="59"/>
      <c r="J1738" s="59"/>
      <c r="K1738" s="59"/>
      <c r="L1738" s="59"/>
      <c r="M1738" s="59"/>
      <c r="N1738" s="59"/>
      <c r="O1738" s="59"/>
      <c r="P1738" s="59"/>
      <c r="Q1738" s="59"/>
      <c r="R1738" s="59"/>
      <c r="S1738" s="59"/>
      <c r="T1738" s="59"/>
      <c r="U1738" s="59"/>
      <c r="V1738" s="59"/>
      <c r="W1738" s="59"/>
      <c r="X1738" s="59"/>
      <c r="Y1738" s="59"/>
      <c r="Z1738" s="59"/>
      <c r="AA1738" s="59"/>
      <c r="AB1738" s="59"/>
      <c r="AC1738" s="59"/>
      <c r="AD1738" s="59"/>
      <c r="AE1738" s="59"/>
      <c r="AF1738" s="59"/>
    </row>
    <row r="1739" spans="1:32" ht="15.75" customHeight="1">
      <c r="A1739" s="59"/>
      <c r="B1739" s="59"/>
      <c r="C1739" s="59"/>
      <c r="D1739" s="59"/>
      <c r="E1739" s="59"/>
      <c r="F1739" s="59"/>
      <c r="G1739" s="59"/>
      <c r="H1739" s="59"/>
      <c r="I1739" s="59"/>
      <c r="J1739" s="59"/>
      <c r="K1739" s="59"/>
      <c r="L1739" s="59"/>
      <c r="M1739" s="59"/>
      <c r="N1739" s="59"/>
      <c r="O1739" s="59"/>
      <c r="P1739" s="59"/>
      <c r="Q1739" s="59"/>
      <c r="R1739" s="59"/>
      <c r="S1739" s="59"/>
      <c r="T1739" s="59"/>
      <c r="U1739" s="59"/>
      <c r="V1739" s="59"/>
      <c r="W1739" s="59"/>
      <c r="X1739" s="59"/>
      <c r="Y1739" s="59"/>
      <c r="Z1739" s="59"/>
      <c r="AA1739" s="59"/>
      <c r="AB1739" s="59"/>
      <c r="AC1739" s="59"/>
      <c r="AD1739" s="59"/>
      <c r="AE1739" s="59"/>
      <c r="AF1739" s="59"/>
    </row>
    <row r="1740" spans="1:32" ht="15.75" customHeight="1">
      <c r="A1740" s="59"/>
      <c r="B1740" s="59"/>
      <c r="C1740" s="59"/>
      <c r="D1740" s="59"/>
      <c r="E1740" s="59"/>
      <c r="F1740" s="59"/>
      <c r="G1740" s="59"/>
      <c r="H1740" s="59"/>
      <c r="I1740" s="59"/>
      <c r="J1740" s="59"/>
      <c r="K1740" s="59"/>
      <c r="L1740" s="59"/>
      <c r="M1740" s="59"/>
      <c r="N1740" s="59"/>
      <c r="O1740" s="59"/>
      <c r="P1740" s="59"/>
      <c r="Q1740" s="59"/>
      <c r="R1740" s="59"/>
      <c r="S1740" s="59"/>
      <c r="T1740" s="59"/>
      <c r="U1740" s="59"/>
      <c r="V1740" s="59"/>
      <c r="W1740" s="59"/>
      <c r="X1740" s="59"/>
      <c r="Y1740" s="59"/>
      <c r="Z1740" s="59"/>
      <c r="AA1740" s="59"/>
      <c r="AB1740" s="59"/>
      <c r="AC1740" s="59"/>
      <c r="AD1740" s="59"/>
      <c r="AE1740" s="59"/>
      <c r="AF1740" s="59"/>
    </row>
    <row r="1741" spans="1:32" ht="15.75" customHeight="1">
      <c r="A1741" s="59"/>
      <c r="B1741" s="59"/>
      <c r="C1741" s="59"/>
      <c r="D1741" s="59"/>
      <c r="E1741" s="59"/>
      <c r="F1741" s="59"/>
      <c r="G1741" s="59"/>
      <c r="H1741" s="59"/>
      <c r="I1741" s="59"/>
      <c r="J1741" s="59"/>
      <c r="K1741" s="59"/>
      <c r="L1741" s="59"/>
      <c r="M1741" s="59"/>
      <c r="N1741" s="59"/>
      <c r="O1741" s="59"/>
      <c r="P1741" s="59"/>
      <c r="Q1741" s="59"/>
      <c r="R1741" s="59"/>
      <c r="S1741" s="59"/>
      <c r="T1741" s="59"/>
      <c r="U1741" s="59"/>
      <c r="V1741" s="59"/>
      <c r="W1741" s="59"/>
      <c r="X1741" s="59"/>
      <c r="Y1741" s="59"/>
      <c r="Z1741" s="59"/>
      <c r="AA1741" s="59"/>
      <c r="AB1741" s="59"/>
      <c r="AC1741" s="59"/>
      <c r="AD1741" s="59"/>
      <c r="AE1741" s="59"/>
      <c r="AF1741" s="59"/>
    </row>
    <row r="1742" spans="1:32" ht="15.75" customHeight="1">
      <c r="A1742" s="59"/>
      <c r="B1742" s="59"/>
      <c r="C1742" s="59"/>
      <c r="D1742" s="59"/>
      <c r="E1742" s="59"/>
      <c r="F1742" s="59"/>
      <c r="G1742" s="59"/>
      <c r="H1742" s="59"/>
      <c r="I1742" s="59"/>
      <c r="J1742" s="59"/>
      <c r="K1742" s="59"/>
      <c r="L1742" s="59"/>
      <c r="M1742" s="59"/>
      <c r="N1742" s="59"/>
      <c r="O1742" s="59"/>
      <c r="P1742" s="59"/>
      <c r="Q1742" s="59"/>
      <c r="R1742" s="59"/>
      <c r="S1742" s="59"/>
      <c r="T1742" s="59"/>
      <c r="U1742" s="59"/>
      <c r="V1742" s="59"/>
      <c r="W1742" s="59"/>
      <c r="X1742" s="59"/>
      <c r="Y1742" s="59"/>
      <c r="Z1742" s="59"/>
      <c r="AA1742" s="59"/>
      <c r="AB1742" s="59"/>
      <c r="AC1742" s="59"/>
      <c r="AD1742" s="59"/>
      <c r="AE1742" s="59"/>
      <c r="AF1742" s="59"/>
    </row>
    <row r="1743" spans="1:32" ht="15.75" customHeight="1">
      <c r="A1743" s="59"/>
      <c r="B1743" s="59"/>
      <c r="C1743" s="59"/>
      <c r="D1743" s="59"/>
      <c r="E1743" s="59"/>
      <c r="F1743" s="59"/>
      <c r="G1743" s="59"/>
      <c r="H1743" s="59"/>
      <c r="I1743" s="59"/>
      <c r="J1743" s="59"/>
      <c r="K1743" s="59"/>
      <c r="L1743" s="59"/>
      <c r="M1743" s="59"/>
      <c r="N1743" s="59"/>
      <c r="O1743" s="59"/>
      <c r="P1743" s="59"/>
      <c r="Q1743" s="59"/>
      <c r="R1743" s="59"/>
      <c r="S1743" s="59"/>
      <c r="T1743" s="59"/>
      <c r="U1743" s="59"/>
      <c r="V1743" s="59"/>
      <c r="W1743" s="59"/>
      <c r="X1743" s="59"/>
      <c r="Y1743" s="59"/>
      <c r="Z1743" s="59"/>
      <c r="AA1743" s="59"/>
      <c r="AB1743" s="59"/>
      <c r="AC1743" s="59"/>
      <c r="AD1743" s="59"/>
      <c r="AE1743" s="59"/>
      <c r="AF1743" s="59"/>
    </row>
    <row r="1744" spans="1:32" ht="15.75" customHeight="1">
      <c r="A1744" s="59"/>
      <c r="B1744" s="59"/>
      <c r="C1744" s="59"/>
      <c r="D1744" s="59"/>
      <c r="E1744" s="59"/>
      <c r="F1744" s="59"/>
      <c r="G1744" s="59"/>
      <c r="H1744" s="59"/>
      <c r="I1744" s="59"/>
      <c r="J1744" s="59"/>
      <c r="K1744" s="59"/>
      <c r="L1744" s="59"/>
      <c r="M1744" s="59"/>
      <c r="N1744" s="59"/>
      <c r="O1744" s="59"/>
      <c r="P1744" s="59"/>
      <c r="Q1744" s="59"/>
      <c r="R1744" s="59"/>
      <c r="S1744" s="59"/>
      <c r="T1744" s="59"/>
      <c r="U1744" s="59"/>
      <c r="V1744" s="59"/>
      <c r="W1744" s="59"/>
      <c r="X1744" s="59"/>
      <c r="Y1744" s="59"/>
      <c r="Z1744" s="59"/>
      <c r="AA1744" s="59"/>
      <c r="AB1744" s="59"/>
      <c r="AC1744" s="59"/>
      <c r="AD1744" s="59"/>
      <c r="AE1744" s="59"/>
      <c r="AF1744" s="59"/>
    </row>
    <row r="1745" spans="1:32" ht="15.75" customHeight="1">
      <c r="A1745" s="59"/>
      <c r="B1745" s="59"/>
      <c r="C1745" s="59"/>
      <c r="D1745" s="59"/>
      <c r="E1745" s="59"/>
      <c r="F1745" s="59"/>
      <c r="G1745" s="59"/>
      <c r="H1745" s="59"/>
      <c r="I1745" s="59"/>
      <c r="J1745" s="59"/>
      <c r="K1745" s="59"/>
      <c r="L1745" s="59"/>
      <c r="M1745" s="59"/>
      <c r="N1745" s="59"/>
      <c r="O1745" s="59"/>
      <c r="P1745" s="59"/>
      <c r="Q1745" s="59"/>
      <c r="R1745" s="59"/>
      <c r="S1745" s="59"/>
      <c r="T1745" s="59"/>
      <c r="U1745" s="59"/>
      <c r="V1745" s="59"/>
      <c r="W1745" s="59"/>
      <c r="X1745" s="59"/>
      <c r="Y1745" s="59"/>
      <c r="Z1745" s="59"/>
      <c r="AA1745" s="59"/>
      <c r="AB1745" s="59"/>
      <c r="AC1745" s="59"/>
      <c r="AD1745" s="59"/>
      <c r="AE1745" s="59"/>
      <c r="AF1745" s="59"/>
    </row>
    <row r="1746" spans="1:32" ht="15.75" customHeight="1">
      <c r="A1746" s="59"/>
      <c r="B1746" s="59"/>
      <c r="C1746" s="59"/>
      <c r="D1746" s="59"/>
      <c r="E1746" s="59"/>
      <c r="F1746" s="59"/>
      <c r="G1746" s="59"/>
      <c r="H1746" s="59"/>
      <c r="I1746" s="59"/>
      <c r="J1746" s="59"/>
      <c r="K1746" s="59"/>
      <c r="L1746" s="59"/>
      <c r="M1746" s="59"/>
      <c r="N1746" s="59"/>
      <c r="O1746" s="59"/>
      <c r="P1746" s="59"/>
      <c r="Q1746" s="59"/>
      <c r="R1746" s="59"/>
      <c r="S1746" s="59"/>
      <c r="T1746" s="59"/>
      <c r="U1746" s="59"/>
      <c r="V1746" s="59"/>
      <c r="W1746" s="59"/>
      <c r="X1746" s="59"/>
      <c r="Y1746" s="59"/>
      <c r="Z1746" s="59"/>
      <c r="AA1746" s="59"/>
      <c r="AB1746" s="59"/>
      <c r="AC1746" s="59"/>
      <c r="AD1746" s="59"/>
      <c r="AE1746" s="59"/>
      <c r="AF1746" s="59"/>
    </row>
    <row r="1747" spans="1:32" ht="15.75" customHeight="1">
      <c r="A1747" s="59"/>
      <c r="B1747" s="59"/>
      <c r="C1747" s="59"/>
      <c r="D1747" s="59"/>
      <c r="E1747" s="59"/>
      <c r="F1747" s="59"/>
      <c r="G1747" s="59"/>
      <c r="H1747" s="59"/>
      <c r="I1747" s="59"/>
      <c r="J1747" s="59"/>
      <c r="K1747" s="59"/>
      <c r="L1747" s="59"/>
      <c r="M1747" s="59"/>
      <c r="N1747" s="59"/>
      <c r="O1747" s="59"/>
      <c r="P1747" s="59"/>
      <c r="Q1747" s="59"/>
      <c r="R1747" s="59"/>
      <c r="S1747" s="59"/>
      <c r="T1747" s="59"/>
      <c r="U1747" s="59"/>
      <c r="V1747" s="59"/>
      <c r="W1747" s="59"/>
      <c r="X1747" s="59"/>
      <c r="Y1747" s="59"/>
      <c r="Z1747" s="59"/>
      <c r="AA1747" s="59"/>
      <c r="AB1747" s="59"/>
      <c r="AC1747" s="59"/>
      <c r="AD1747" s="59"/>
      <c r="AE1747" s="59"/>
      <c r="AF1747" s="59"/>
    </row>
    <row r="1748" spans="1:32" ht="15.75" customHeight="1">
      <c r="A1748" s="59"/>
      <c r="B1748" s="59"/>
      <c r="C1748" s="59"/>
      <c r="D1748" s="59"/>
      <c r="E1748" s="59"/>
      <c r="F1748" s="59"/>
      <c r="G1748" s="59"/>
      <c r="H1748" s="59"/>
      <c r="I1748" s="59"/>
      <c r="J1748" s="59"/>
      <c r="K1748" s="59"/>
      <c r="L1748" s="59"/>
      <c r="M1748" s="59"/>
      <c r="N1748" s="59"/>
      <c r="O1748" s="59"/>
      <c r="P1748" s="59"/>
      <c r="Q1748" s="59"/>
      <c r="R1748" s="59"/>
      <c r="S1748" s="59"/>
      <c r="T1748" s="59"/>
      <c r="U1748" s="59"/>
      <c r="V1748" s="59"/>
      <c r="W1748" s="59"/>
      <c r="X1748" s="59"/>
      <c r="Y1748" s="59"/>
      <c r="Z1748" s="59"/>
      <c r="AA1748" s="59"/>
      <c r="AB1748" s="59"/>
      <c r="AC1748" s="59"/>
      <c r="AD1748" s="59"/>
      <c r="AE1748" s="59"/>
      <c r="AF1748" s="59"/>
    </row>
    <row r="1749" spans="1:32" ht="15.75" customHeight="1">
      <c r="A1749" s="59"/>
      <c r="B1749" s="59"/>
      <c r="C1749" s="59"/>
      <c r="D1749" s="59"/>
      <c r="E1749" s="59"/>
      <c r="F1749" s="59"/>
      <c r="G1749" s="59"/>
      <c r="H1749" s="59"/>
      <c r="I1749" s="59"/>
      <c r="J1749" s="59"/>
      <c r="K1749" s="59"/>
      <c r="L1749" s="59"/>
      <c r="M1749" s="59"/>
      <c r="N1749" s="59"/>
      <c r="O1749" s="59"/>
      <c r="P1749" s="59"/>
      <c r="Q1749" s="59"/>
      <c r="R1749" s="59"/>
      <c r="S1749" s="59"/>
      <c r="T1749" s="59"/>
      <c r="U1749" s="59"/>
      <c r="V1749" s="59"/>
      <c r="W1749" s="59"/>
      <c r="X1749" s="59"/>
      <c r="Y1749" s="59"/>
      <c r="Z1749" s="59"/>
      <c r="AA1749" s="59"/>
      <c r="AB1749" s="59"/>
      <c r="AC1749" s="59"/>
      <c r="AD1749" s="59"/>
      <c r="AE1749" s="59"/>
      <c r="AF1749" s="59"/>
    </row>
    <row r="1750" spans="1:32" ht="15.75" customHeight="1">
      <c r="A1750" s="59"/>
      <c r="B1750" s="59"/>
      <c r="C1750" s="59"/>
      <c r="D1750" s="59"/>
      <c r="E1750" s="59"/>
      <c r="F1750" s="59"/>
      <c r="G1750" s="59"/>
      <c r="H1750" s="59"/>
      <c r="I1750" s="59"/>
      <c r="J1750" s="59"/>
      <c r="K1750" s="59"/>
      <c r="L1750" s="59"/>
      <c r="M1750" s="59"/>
      <c r="N1750" s="59"/>
      <c r="O1750" s="59"/>
      <c r="P1750" s="59"/>
      <c r="Q1750" s="59"/>
      <c r="R1750" s="59"/>
      <c r="S1750" s="59"/>
      <c r="T1750" s="59"/>
      <c r="U1750" s="59"/>
      <c r="V1750" s="59"/>
      <c r="W1750" s="59"/>
      <c r="X1750" s="59"/>
      <c r="Y1750" s="59"/>
      <c r="Z1750" s="59"/>
      <c r="AA1750" s="59"/>
      <c r="AB1750" s="59"/>
      <c r="AC1750" s="59"/>
      <c r="AD1750" s="59"/>
      <c r="AE1750" s="59"/>
      <c r="AF1750" s="59"/>
    </row>
    <row r="1751" spans="1:32" ht="15.75" customHeight="1">
      <c r="A1751" s="59"/>
      <c r="B1751" s="59"/>
      <c r="C1751" s="59"/>
      <c r="D1751" s="59"/>
      <c r="E1751" s="59"/>
      <c r="F1751" s="59"/>
      <c r="G1751" s="59"/>
      <c r="H1751" s="59"/>
      <c r="I1751" s="59"/>
      <c r="J1751" s="59"/>
      <c r="K1751" s="59"/>
      <c r="L1751" s="59"/>
      <c r="M1751" s="59"/>
      <c r="N1751" s="59"/>
      <c r="O1751" s="59"/>
      <c r="P1751" s="59"/>
      <c r="Q1751" s="59"/>
      <c r="R1751" s="59"/>
      <c r="S1751" s="59"/>
      <c r="T1751" s="59"/>
      <c r="U1751" s="59"/>
      <c r="V1751" s="59"/>
      <c r="W1751" s="59"/>
      <c r="X1751" s="59"/>
      <c r="Y1751" s="59"/>
      <c r="Z1751" s="59"/>
      <c r="AA1751" s="59"/>
      <c r="AB1751" s="59"/>
      <c r="AC1751" s="59"/>
      <c r="AD1751" s="59"/>
      <c r="AE1751" s="59"/>
      <c r="AF1751" s="59"/>
    </row>
    <row r="1752" spans="1:32" ht="15.75" customHeight="1">
      <c r="A1752" s="59"/>
      <c r="B1752" s="59"/>
      <c r="C1752" s="59"/>
      <c r="D1752" s="59"/>
      <c r="E1752" s="59"/>
      <c r="F1752" s="59"/>
      <c r="G1752" s="59"/>
      <c r="H1752" s="59"/>
      <c r="I1752" s="59"/>
      <c r="J1752" s="59"/>
      <c r="K1752" s="59"/>
      <c r="L1752" s="59"/>
      <c r="M1752" s="59"/>
      <c r="N1752" s="59"/>
      <c r="O1752" s="59"/>
      <c r="P1752" s="59"/>
      <c r="Q1752" s="59"/>
      <c r="R1752" s="59"/>
      <c r="S1752" s="59"/>
      <c r="T1752" s="59"/>
      <c r="U1752" s="59"/>
      <c r="V1752" s="59"/>
      <c r="W1752" s="59"/>
      <c r="X1752" s="59"/>
      <c r="Y1752" s="59"/>
      <c r="Z1752" s="59"/>
      <c r="AA1752" s="59"/>
      <c r="AB1752" s="59"/>
      <c r="AC1752" s="59"/>
      <c r="AD1752" s="59"/>
      <c r="AE1752" s="59"/>
      <c r="AF1752" s="59"/>
    </row>
    <row r="1753" spans="1:32" ht="15.75" customHeight="1">
      <c r="A1753" s="59"/>
      <c r="B1753" s="59"/>
      <c r="C1753" s="59"/>
      <c r="D1753" s="59"/>
      <c r="E1753" s="59"/>
      <c r="F1753" s="59"/>
      <c r="G1753" s="59"/>
      <c r="H1753" s="59"/>
      <c r="I1753" s="59"/>
      <c r="J1753" s="59"/>
      <c r="K1753" s="59"/>
      <c r="L1753" s="59"/>
      <c r="M1753" s="59"/>
      <c r="N1753" s="59"/>
      <c r="O1753" s="59"/>
      <c r="P1753" s="59"/>
      <c r="Q1753" s="59"/>
      <c r="R1753" s="59"/>
      <c r="S1753" s="59"/>
      <c r="T1753" s="59"/>
      <c r="U1753" s="59"/>
      <c r="V1753" s="59"/>
      <c r="W1753" s="59"/>
      <c r="X1753" s="59"/>
      <c r="Y1753" s="59"/>
      <c r="Z1753" s="59"/>
      <c r="AA1753" s="59"/>
      <c r="AB1753" s="59"/>
      <c r="AC1753" s="59"/>
      <c r="AD1753" s="59"/>
      <c r="AE1753" s="59"/>
      <c r="AF1753" s="59"/>
    </row>
    <row r="1754" spans="1:32" ht="15.75" customHeight="1">
      <c r="A1754" s="59"/>
      <c r="B1754" s="59"/>
      <c r="C1754" s="59"/>
      <c r="D1754" s="59"/>
      <c r="E1754" s="59"/>
      <c r="F1754" s="59"/>
      <c r="G1754" s="59"/>
      <c r="H1754" s="59"/>
      <c r="I1754" s="59"/>
      <c r="J1754" s="59"/>
      <c r="K1754" s="59"/>
      <c r="L1754" s="59"/>
      <c r="M1754" s="59"/>
      <c r="N1754" s="59"/>
      <c r="O1754" s="59"/>
      <c r="P1754" s="59"/>
      <c r="Q1754" s="59"/>
      <c r="R1754" s="59"/>
      <c r="S1754" s="59"/>
      <c r="T1754" s="59"/>
      <c r="U1754" s="59"/>
      <c r="V1754" s="59"/>
      <c r="W1754" s="59"/>
      <c r="X1754" s="59"/>
      <c r="Y1754" s="59"/>
      <c r="Z1754" s="59"/>
      <c r="AA1754" s="59"/>
      <c r="AB1754" s="59"/>
      <c r="AC1754" s="59"/>
      <c r="AD1754" s="59"/>
      <c r="AE1754" s="59"/>
      <c r="AF1754" s="59"/>
    </row>
    <row r="1755" spans="1:32" ht="15.75" customHeight="1">
      <c r="A1755" s="59"/>
      <c r="B1755" s="59"/>
      <c r="C1755" s="59"/>
      <c r="D1755" s="59"/>
      <c r="E1755" s="59"/>
      <c r="F1755" s="59"/>
      <c r="G1755" s="59"/>
      <c r="H1755" s="59"/>
      <c r="I1755" s="59"/>
      <c r="J1755" s="59"/>
      <c r="K1755" s="59"/>
      <c r="L1755" s="59"/>
      <c r="M1755" s="59"/>
      <c r="N1755" s="59"/>
      <c r="O1755" s="59"/>
      <c r="P1755" s="59"/>
      <c r="Q1755" s="59"/>
      <c r="R1755" s="59"/>
      <c r="S1755" s="59"/>
      <c r="T1755" s="59"/>
      <c r="U1755" s="59"/>
      <c r="V1755" s="59"/>
      <c r="W1755" s="59"/>
      <c r="X1755" s="59"/>
      <c r="Y1755" s="59"/>
      <c r="Z1755" s="59"/>
      <c r="AA1755" s="59"/>
      <c r="AB1755" s="59"/>
      <c r="AC1755" s="59"/>
      <c r="AD1755" s="59"/>
      <c r="AE1755" s="59"/>
      <c r="AF1755" s="59"/>
    </row>
    <row r="1756" spans="1:32" ht="15.75" customHeight="1">
      <c r="A1756" s="59"/>
      <c r="B1756" s="59"/>
      <c r="C1756" s="59"/>
      <c r="D1756" s="59"/>
      <c r="E1756" s="59"/>
      <c r="F1756" s="59"/>
      <c r="G1756" s="59"/>
      <c r="H1756" s="59"/>
      <c r="I1756" s="59"/>
      <c r="J1756" s="59"/>
      <c r="K1756" s="59"/>
      <c r="L1756" s="59"/>
      <c r="M1756" s="59"/>
      <c r="N1756" s="59"/>
      <c r="O1756" s="59"/>
      <c r="P1756" s="59"/>
      <c r="Q1756" s="59"/>
      <c r="R1756" s="59"/>
      <c r="S1756" s="59"/>
      <c r="T1756" s="59"/>
      <c r="U1756" s="59"/>
      <c r="V1756" s="59"/>
      <c r="W1756" s="59"/>
      <c r="X1756" s="59"/>
      <c r="Y1756" s="59"/>
      <c r="Z1756" s="59"/>
      <c r="AA1756" s="59"/>
      <c r="AB1756" s="59"/>
      <c r="AC1756" s="59"/>
      <c r="AD1756" s="59"/>
      <c r="AE1756" s="59"/>
      <c r="AF1756" s="59"/>
    </row>
    <row r="1757" spans="1:32" ht="15.75" customHeight="1">
      <c r="A1757" s="59"/>
      <c r="B1757" s="59"/>
      <c r="C1757" s="59"/>
      <c r="D1757" s="59"/>
      <c r="E1757" s="59"/>
      <c r="F1757" s="59"/>
      <c r="G1757" s="59"/>
      <c r="H1757" s="59"/>
      <c r="I1757" s="59"/>
      <c r="J1757" s="59"/>
      <c r="K1757" s="59"/>
      <c r="L1757" s="59"/>
      <c r="M1757" s="59"/>
      <c r="N1757" s="59"/>
      <c r="O1757" s="59"/>
      <c r="P1757" s="59"/>
      <c r="Q1757" s="59"/>
      <c r="R1757" s="59"/>
      <c r="S1757" s="59"/>
      <c r="T1757" s="59"/>
      <c r="U1757" s="59"/>
      <c r="V1757" s="59"/>
      <c r="W1757" s="59"/>
      <c r="X1757" s="59"/>
      <c r="Y1757" s="59"/>
      <c r="Z1757" s="59"/>
      <c r="AA1757" s="59"/>
      <c r="AB1757" s="59"/>
      <c r="AC1757" s="59"/>
      <c r="AD1757" s="59"/>
      <c r="AE1757" s="59"/>
      <c r="AF1757" s="59"/>
    </row>
    <row r="1758" spans="1:32" ht="15.75" customHeight="1">
      <c r="A1758" s="59"/>
      <c r="B1758" s="59"/>
      <c r="C1758" s="59"/>
      <c r="D1758" s="59"/>
      <c r="E1758" s="59"/>
      <c r="F1758" s="59"/>
      <c r="G1758" s="59"/>
      <c r="H1758" s="59"/>
      <c r="I1758" s="59"/>
      <c r="J1758" s="59"/>
      <c r="K1758" s="59"/>
      <c r="L1758" s="59"/>
      <c r="M1758" s="59"/>
      <c r="N1758" s="59"/>
      <c r="O1758" s="59"/>
      <c r="P1758" s="59"/>
      <c r="Q1758" s="59"/>
      <c r="R1758" s="59"/>
      <c r="S1758" s="59"/>
      <c r="T1758" s="59"/>
      <c r="U1758" s="59"/>
      <c r="V1758" s="59"/>
      <c r="W1758" s="59"/>
      <c r="X1758" s="59"/>
      <c r="Y1758" s="59"/>
      <c r="Z1758" s="59"/>
      <c r="AA1758" s="59"/>
      <c r="AB1758" s="59"/>
      <c r="AC1758" s="59"/>
      <c r="AD1758" s="59"/>
      <c r="AE1758" s="59"/>
      <c r="AF1758" s="59"/>
    </row>
    <row r="1759" spans="1:32" ht="15.75" customHeight="1">
      <c r="A1759" s="59"/>
      <c r="B1759" s="59"/>
      <c r="C1759" s="59"/>
      <c r="D1759" s="59"/>
      <c r="E1759" s="59"/>
      <c r="F1759" s="59"/>
      <c r="G1759" s="59"/>
      <c r="H1759" s="59"/>
      <c r="I1759" s="59"/>
      <c r="J1759" s="59"/>
      <c r="K1759" s="59"/>
      <c r="L1759" s="59"/>
      <c r="M1759" s="59"/>
      <c r="N1759" s="59"/>
      <c r="O1759" s="59"/>
      <c r="P1759" s="59"/>
      <c r="Q1759" s="59"/>
      <c r="R1759" s="59"/>
      <c r="S1759" s="59"/>
      <c r="T1759" s="59"/>
      <c r="U1759" s="59"/>
      <c r="V1759" s="59"/>
      <c r="W1759" s="59"/>
      <c r="X1759" s="59"/>
      <c r="Y1759" s="59"/>
      <c r="Z1759" s="59"/>
      <c r="AA1759" s="59"/>
      <c r="AB1759" s="59"/>
      <c r="AC1759" s="59"/>
      <c r="AD1759" s="59"/>
      <c r="AE1759" s="59"/>
      <c r="AF1759" s="59"/>
    </row>
    <row r="1760" spans="1:32" ht="15.75" customHeight="1">
      <c r="A1760" s="59"/>
      <c r="B1760" s="59"/>
      <c r="C1760" s="59"/>
      <c r="D1760" s="59"/>
      <c r="E1760" s="59"/>
      <c r="F1760" s="59"/>
      <c r="G1760" s="59"/>
      <c r="H1760" s="59"/>
      <c r="I1760" s="59"/>
      <c r="J1760" s="59"/>
      <c r="K1760" s="59"/>
      <c r="L1760" s="59"/>
      <c r="M1760" s="59"/>
      <c r="N1760" s="59"/>
      <c r="O1760" s="59"/>
      <c r="P1760" s="59"/>
      <c r="Q1760" s="59"/>
      <c r="R1760" s="59"/>
      <c r="S1760" s="59"/>
      <c r="T1760" s="59"/>
      <c r="U1760" s="59"/>
      <c r="V1760" s="59"/>
      <c r="W1760" s="59"/>
      <c r="X1760" s="59"/>
      <c r="Y1760" s="59"/>
      <c r="Z1760" s="59"/>
      <c r="AA1760" s="59"/>
      <c r="AB1760" s="59"/>
      <c r="AC1760" s="59"/>
      <c r="AD1760" s="59"/>
      <c r="AE1760" s="59"/>
      <c r="AF1760" s="59"/>
    </row>
    <row r="1761" spans="1:32" ht="15.75" customHeight="1">
      <c r="A1761" s="59"/>
      <c r="B1761" s="59"/>
      <c r="C1761" s="59"/>
      <c r="D1761" s="59"/>
      <c r="E1761" s="59"/>
      <c r="F1761" s="59"/>
      <c r="G1761" s="59"/>
      <c r="H1761" s="59"/>
      <c r="I1761" s="59"/>
      <c r="J1761" s="59"/>
      <c r="K1761" s="59"/>
      <c r="L1761" s="59"/>
      <c r="M1761" s="59"/>
      <c r="N1761" s="59"/>
      <c r="O1761" s="59"/>
      <c r="P1761" s="59"/>
      <c r="Q1761" s="59"/>
      <c r="R1761" s="59"/>
      <c r="S1761" s="59"/>
      <c r="T1761" s="59"/>
      <c r="U1761" s="59"/>
      <c r="V1761" s="59"/>
      <c r="W1761" s="59"/>
      <c r="X1761" s="59"/>
      <c r="Y1761" s="59"/>
      <c r="Z1761" s="59"/>
      <c r="AA1761" s="59"/>
      <c r="AB1761" s="59"/>
      <c r="AC1761" s="59"/>
      <c r="AD1761" s="59"/>
      <c r="AE1761" s="59"/>
      <c r="AF1761" s="59"/>
    </row>
    <row r="1762" spans="1:32" ht="15.75" customHeight="1">
      <c r="A1762" s="59"/>
      <c r="B1762" s="59"/>
      <c r="C1762" s="59"/>
      <c r="D1762" s="59"/>
      <c r="E1762" s="59"/>
      <c r="F1762" s="59"/>
      <c r="G1762" s="59"/>
      <c r="H1762" s="59"/>
      <c r="I1762" s="59"/>
      <c r="J1762" s="59"/>
      <c r="K1762" s="59"/>
      <c r="L1762" s="59"/>
      <c r="M1762" s="59"/>
      <c r="N1762" s="59"/>
      <c r="O1762" s="59"/>
      <c r="P1762" s="59"/>
      <c r="Q1762" s="59"/>
      <c r="R1762" s="59"/>
      <c r="S1762" s="59"/>
      <c r="T1762" s="59"/>
      <c r="U1762" s="59"/>
      <c r="V1762" s="59"/>
      <c r="W1762" s="59"/>
      <c r="X1762" s="59"/>
      <c r="Y1762" s="59"/>
      <c r="Z1762" s="59"/>
      <c r="AA1762" s="59"/>
      <c r="AB1762" s="59"/>
      <c r="AC1762" s="59"/>
      <c r="AD1762" s="59"/>
      <c r="AE1762" s="59"/>
      <c r="AF1762" s="59"/>
    </row>
    <row r="1763" spans="1:32" ht="15.75" customHeight="1">
      <c r="A1763" s="59"/>
      <c r="B1763" s="59"/>
      <c r="C1763" s="59"/>
      <c r="D1763" s="59"/>
      <c r="E1763" s="59"/>
      <c r="F1763" s="59"/>
      <c r="G1763" s="59"/>
      <c r="H1763" s="59"/>
      <c r="I1763" s="59"/>
      <c r="J1763" s="59"/>
      <c r="K1763" s="59"/>
      <c r="L1763" s="59"/>
      <c r="M1763" s="59"/>
      <c r="N1763" s="59"/>
      <c r="O1763" s="59"/>
      <c r="P1763" s="59"/>
      <c r="Q1763" s="59"/>
      <c r="R1763" s="59"/>
      <c r="S1763" s="59"/>
      <c r="T1763" s="59"/>
      <c r="U1763" s="59"/>
      <c r="V1763" s="59"/>
      <c r="W1763" s="59"/>
      <c r="X1763" s="59"/>
      <c r="Y1763" s="59"/>
      <c r="Z1763" s="59"/>
      <c r="AA1763" s="59"/>
      <c r="AB1763" s="59"/>
      <c r="AC1763" s="59"/>
      <c r="AD1763" s="59"/>
      <c r="AE1763" s="59"/>
      <c r="AF1763" s="59"/>
    </row>
    <row r="1764" spans="1:32" ht="15.75" customHeight="1">
      <c r="A1764" s="59"/>
      <c r="B1764" s="59"/>
      <c r="C1764" s="59"/>
      <c r="D1764" s="59"/>
      <c r="E1764" s="59"/>
      <c r="F1764" s="59"/>
      <c r="G1764" s="59"/>
      <c r="H1764" s="59"/>
      <c r="I1764" s="59"/>
      <c r="J1764" s="59"/>
      <c r="K1764" s="59"/>
      <c r="L1764" s="59"/>
      <c r="M1764" s="59"/>
      <c r="N1764" s="59"/>
      <c r="O1764" s="59"/>
      <c r="P1764" s="59"/>
      <c r="Q1764" s="59"/>
      <c r="R1764" s="59"/>
      <c r="S1764" s="59"/>
      <c r="T1764" s="59"/>
      <c r="U1764" s="59"/>
      <c r="V1764" s="59"/>
      <c r="W1764" s="59"/>
      <c r="X1764" s="59"/>
      <c r="Y1764" s="59"/>
      <c r="Z1764" s="59"/>
      <c r="AA1764" s="59"/>
      <c r="AB1764" s="59"/>
      <c r="AC1764" s="59"/>
      <c r="AD1764" s="59"/>
      <c r="AE1764" s="59"/>
      <c r="AF1764" s="59"/>
    </row>
    <row r="1765" spans="1:32" ht="15.75" customHeight="1">
      <c r="A1765" s="59"/>
      <c r="B1765" s="59"/>
      <c r="C1765" s="59"/>
      <c r="D1765" s="59"/>
      <c r="E1765" s="59"/>
      <c r="F1765" s="59"/>
      <c r="G1765" s="59"/>
      <c r="H1765" s="59"/>
      <c r="I1765" s="59"/>
      <c r="J1765" s="59"/>
      <c r="K1765" s="59"/>
      <c r="L1765" s="59"/>
      <c r="M1765" s="59"/>
      <c r="N1765" s="59"/>
      <c r="O1765" s="59"/>
      <c r="P1765" s="59"/>
      <c r="Q1765" s="59"/>
      <c r="R1765" s="59"/>
      <c r="S1765" s="59"/>
      <c r="T1765" s="59"/>
      <c r="U1765" s="59"/>
      <c r="V1765" s="59"/>
      <c r="W1765" s="59"/>
      <c r="X1765" s="59"/>
      <c r="Y1765" s="59"/>
      <c r="Z1765" s="59"/>
      <c r="AA1765" s="59"/>
      <c r="AB1765" s="59"/>
      <c r="AC1765" s="59"/>
      <c r="AD1765" s="59"/>
      <c r="AE1765" s="59"/>
      <c r="AF1765" s="59"/>
    </row>
    <row r="1766" spans="1:32" ht="15.75" customHeight="1">
      <c r="A1766" s="59"/>
      <c r="B1766" s="59"/>
      <c r="C1766" s="59"/>
      <c r="D1766" s="59"/>
      <c r="E1766" s="59"/>
      <c r="F1766" s="59"/>
      <c r="G1766" s="59"/>
      <c r="H1766" s="59"/>
      <c r="I1766" s="59"/>
      <c r="J1766" s="59"/>
      <c r="K1766" s="59"/>
      <c r="L1766" s="59"/>
      <c r="M1766" s="59"/>
      <c r="N1766" s="59"/>
      <c r="O1766" s="59"/>
      <c r="P1766" s="59"/>
      <c r="Q1766" s="59"/>
      <c r="R1766" s="59"/>
      <c r="S1766" s="59"/>
      <c r="T1766" s="59"/>
      <c r="U1766" s="59"/>
      <c r="V1766" s="59"/>
      <c r="W1766" s="59"/>
      <c r="X1766" s="59"/>
      <c r="Y1766" s="59"/>
      <c r="Z1766" s="59"/>
      <c r="AA1766" s="59"/>
      <c r="AB1766" s="59"/>
      <c r="AC1766" s="59"/>
      <c r="AD1766" s="59"/>
      <c r="AE1766" s="59"/>
      <c r="AF1766" s="59"/>
    </row>
    <row r="1767" spans="1:32" ht="15.75" customHeight="1">
      <c r="A1767" s="59"/>
      <c r="B1767" s="59"/>
      <c r="C1767" s="59"/>
      <c r="D1767" s="59"/>
      <c r="E1767" s="59"/>
      <c r="F1767" s="59"/>
      <c r="G1767" s="59"/>
      <c r="H1767" s="59"/>
      <c r="I1767" s="59"/>
      <c r="J1767" s="59"/>
      <c r="K1767" s="59"/>
      <c r="L1767" s="59"/>
      <c r="M1767" s="59"/>
      <c r="N1767" s="59"/>
      <c r="O1767" s="59"/>
      <c r="P1767" s="59"/>
      <c r="Q1767" s="59"/>
      <c r="R1767" s="59"/>
      <c r="S1767" s="59"/>
      <c r="T1767" s="59"/>
      <c r="U1767" s="59"/>
      <c r="V1767" s="59"/>
      <c r="W1767" s="59"/>
      <c r="X1767" s="59"/>
      <c r="Y1767" s="59"/>
      <c r="Z1767" s="59"/>
      <c r="AA1767" s="59"/>
      <c r="AB1767" s="59"/>
      <c r="AC1767" s="59"/>
      <c r="AD1767" s="59"/>
      <c r="AE1767" s="59"/>
      <c r="AF1767" s="59"/>
    </row>
    <row r="1768" spans="1:32" ht="15.75" customHeight="1">
      <c r="A1768" s="59"/>
      <c r="B1768" s="59"/>
      <c r="C1768" s="59"/>
      <c r="D1768" s="59"/>
      <c r="E1768" s="59"/>
      <c r="F1768" s="59"/>
      <c r="G1768" s="59"/>
      <c r="H1768" s="59"/>
      <c r="I1768" s="59"/>
      <c r="J1768" s="59"/>
      <c r="K1768" s="59"/>
      <c r="L1768" s="59"/>
      <c r="M1768" s="59"/>
      <c r="N1768" s="59"/>
      <c r="O1768" s="59"/>
      <c r="P1768" s="59"/>
      <c r="Q1768" s="59"/>
      <c r="R1768" s="59"/>
      <c r="S1768" s="59"/>
      <c r="T1768" s="59"/>
      <c r="U1768" s="59"/>
      <c r="V1768" s="59"/>
      <c r="W1768" s="59"/>
      <c r="X1768" s="59"/>
      <c r="Y1768" s="59"/>
      <c r="Z1768" s="59"/>
      <c r="AA1768" s="59"/>
      <c r="AB1768" s="59"/>
      <c r="AC1768" s="59"/>
      <c r="AD1768" s="59"/>
      <c r="AE1768" s="59"/>
      <c r="AF1768" s="59"/>
    </row>
    <row r="1769" spans="1:32" ht="15.75" customHeight="1">
      <c r="A1769" s="59"/>
      <c r="B1769" s="59"/>
      <c r="C1769" s="59"/>
      <c r="D1769" s="59"/>
      <c r="E1769" s="59"/>
      <c r="F1769" s="59"/>
      <c r="G1769" s="59"/>
      <c r="H1769" s="59"/>
      <c r="I1769" s="59"/>
      <c r="J1769" s="59"/>
      <c r="K1769" s="59"/>
      <c r="L1769" s="59"/>
      <c r="M1769" s="59"/>
      <c r="N1769" s="59"/>
      <c r="O1769" s="59"/>
      <c r="P1769" s="59"/>
      <c r="Q1769" s="59"/>
      <c r="R1769" s="59"/>
      <c r="S1769" s="59"/>
      <c r="T1769" s="59"/>
      <c r="U1769" s="59"/>
      <c r="V1769" s="59"/>
      <c r="W1769" s="59"/>
      <c r="X1769" s="59"/>
      <c r="Y1769" s="59"/>
      <c r="Z1769" s="59"/>
      <c r="AA1769" s="59"/>
      <c r="AB1769" s="59"/>
      <c r="AC1769" s="59"/>
      <c r="AD1769" s="59"/>
      <c r="AE1769" s="59"/>
      <c r="AF1769" s="59"/>
    </row>
    <row r="1770" spans="1:32" ht="15.75" customHeight="1">
      <c r="A1770" s="59"/>
      <c r="B1770" s="59"/>
      <c r="C1770" s="59"/>
      <c r="D1770" s="59"/>
      <c r="E1770" s="59"/>
      <c r="F1770" s="59"/>
      <c r="G1770" s="59"/>
      <c r="H1770" s="59"/>
      <c r="I1770" s="59"/>
      <c r="J1770" s="59"/>
      <c r="K1770" s="59"/>
      <c r="L1770" s="59"/>
      <c r="M1770" s="59"/>
      <c r="N1770" s="59"/>
      <c r="O1770" s="59"/>
      <c r="P1770" s="59"/>
      <c r="Q1770" s="59"/>
      <c r="R1770" s="59"/>
      <c r="S1770" s="59"/>
      <c r="T1770" s="59"/>
      <c r="U1770" s="59"/>
      <c r="V1770" s="59"/>
      <c r="W1770" s="59"/>
      <c r="X1770" s="59"/>
      <c r="Y1770" s="59"/>
      <c r="Z1770" s="59"/>
      <c r="AA1770" s="59"/>
      <c r="AB1770" s="59"/>
      <c r="AC1770" s="59"/>
      <c r="AD1770" s="59"/>
      <c r="AE1770" s="59"/>
      <c r="AF1770" s="59"/>
    </row>
    <row r="1771" spans="1:32" ht="15.75" customHeight="1">
      <c r="A1771" s="59"/>
      <c r="B1771" s="59"/>
      <c r="C1771" s="59"/>
      <c r="D1771" s="59"/>
      <c r="E1771" s="59"/>
      <c r="F1771" s="59"/>
      <c r="G1771" s="59"/>
      <c r="H1771" s="59"/>
      <c r="I1771" s="59"/>
      <c r="J1771" s="59"/>
      <c r="K1771" s="59"/>
      <c r="L1771" s="59"/>
      <c r="M1771" s="59"/>
      <c r="N1771" s="59"/>
      <c r="O1771" s="59"/>
      <c r="P1771" s="59"/>
      <c r="Q1771" s="59"/>
      <c r="R1771" s="59"/>
      <c r="S1771" s="59"/>
      <c r="T1771" s="59"/>
      <c r="U1771" s="59"/>
      <c r="V1771" s="59"/>
      <c r="W1771" s="59"/>
      <c r="X1771" s="59"/>
      <c r="Y1771" s="59"/>
      <c r="Z1771" s="59"/>
      <c r="AA1771" s="59"/>
      <c r="AB1771" s="59"/>
      <c r="AC1771" s="59"/>
      <c r="AD1771" s="59"/>
      <c r="AE1771" s="59"/>
      <c r="AF1771" s="59"/>
    </row>
    <row r="1772" spans="1:32" ht="15.75" customHeight="1">
      <c r="A1772" s="59"/>
      <c r="B1772" s="59"/>
      <c r="C1772" s="59"/>
      <c r="D1772" s="59"/>
      <c r="E1772" s="59"/>
      <c r="F1772" s="59"/>
      <c r="G1772" s="59"/>
      <c r="H1772" s="59"/>
      <c r="I1772" s="59"/>
      <c r="J1772" s="59"/>
      <c r="K1772" s="59"/>
      <c r="L1772" s="59"/>
      <c r="M1772" s="59"/>
      <c r="N1772" s="59"/>
      <c r="O1772" s="59"/>
      <c r="P1772" s="59"/>
      <c r="Q1772" s="59"/>
      <c r="R1772" s="59"/>
      <c r="S1772" s="59"/>
      <c r="T1772" s="59"/>
      <c r="U1772" s="59"/>
      <c r="V1772" s="59"/>
      <c r="W1772" s="59"/>
      <c r="X1772" s="59"/>
      <c r="Y1772" s="59"/>
      <c r="Z1772" s="59"/>
      <c r="AA1772" s="59"/>
      <c r="AB1772" s="59"/>
      <c r="AC1772" s="59"/>
      <c r="AD1772" s="59"/>
      <c r="AE1772" s="59"/>
      <c r="AF1772" s="59"/>
    </row>
    <row r="1773" spans="1:32" ht="15.75" customHeight="1">
      <c r="A1773" s="59"/>
      <c r="B1773" s="59"/>
      <c r="C1773" s="59"/>
      <c r="D1773" s="59"/>
      <c r="E1773" s="59"/>
      <c r="F1773" s="59"/>
      <c r="G1773" s="59"/>
      <c r="H1773" s="59"/>
      <c r="I1773" s="59"/>
      <c r="J1773" s="59"/>
      <c r="K1773" s="59"/>
      <c r="L1773" s="59"/>
      <c r="M1773" s="59"/>
      <c r="N1773" s="59"/>
      <c r="O1773" s="59"/>
      <c r="P1773" s="59"/>
      <c r="Q1773" s="59"/>
      <c r="R1773" s="59"/>
      <c r="S1773" s="59"/>
      <c r="T1773" s="59"/>
      <c r="U1773" s="59"/>
      <c r="V1773" s="59"/>
      <c r="W1773" s="59"/>
      <c r="X1773" s="59"/>
      <c r="Y1773" s="59"/>
      <c r="Z1773" s="59"/>
      <c r="AA1773" s="59"/>
      <c r="AB1773" s="59"/>
      <c r="AC1773" s="59"/>
      <c r="AD1773" s="59"/>
      <c r="AE1773" s="59"/>
      <c r="AF1773" s="59"/>
    </row>
    <row r="1774" spans="1:32" ht="15.75" customHeight="1">
      <c r="A1774" s="59"/>
      <c r="B1774" s="59"/>
      <c r="C1774" s="59"/>
      <c r="D1774" s="59"/>
      <c r="E1774" s="59"/>
      <c r="F1774" s="59"/>
      <c r="G1774" s="59"/>
      <c r="H1774" s="59"/>
      <c r="I1774" s="59"/>
      <c r="J1774" s="59"/>
      <c r="K1774" s="59"/>
      <c r="L1774" s="59"/>
      <c r="M1774" s="59"/>
      <c r="N1774" s="59"/>
      <c r="O1774" s="59"/>
      <c r="P1774" s="59"/>
      <c r="Q1774" s="59"/>
      <c r="R1774" s="59"/>
      <c r="S1774" s="59"/>
      <c r="T1774" s="59"/>
      <c r="U1774" s="59"/>
      <c r="V1774" s="59"/>
      <c r="W1774" s="59"/>
      <c r="X1774" s="59"/>
      <c r="Y1774" s="59"/>
      <c r="Z1774" s="59"/>
      <c r="AA1774" s="59"/>
      <c r="AB1774" s="59"/>
      <c r="AC1774" s="59"/>
      <c r="AD1774" s="59"/>
      <c r="AE1774" s="59"/>
      <c r="AF1774" s="59"/>
    </row>
    <row r="1775" spans="1:32" ht="15.75" customHeight="1">
      <c r="A1775" s="59"/>
      <c r="B1775" s="59"/>
      <c r="C1775" s="59"/>
      <c r="D1775" s="59"/>
      <c r="E1775" s="59"/>
      <c r="F1775" s="59"/>
      <c r="G1775" s="59"/>
      <c r="H1775" s="59"/>
      <c r="I1775" s="59"/>
      <c r="J1775" s="59"/>
      <c r="K1775" s="59"/>
      <c r="L1775" s="59"/>
      <c r="M1775" s="59"/>
      <c r="N1775" s="59"/>
      <c r="O1775" s="59"/>
      <c r="P1775" s="59"/>
      <c r="Q1775" s="59"/>
      <c r="R1775" s="59"/>
      <c r="S1775" s="59"/>
      <c r="T1775" s="59"/>
      <c r="U1775" s="59"/>
      <c r="V1775" s="59"/>
      <c r="W1775" s="59"/>
      <c r="X1775" s="59"/>
      <c r="Y1775" s="59"/>
      <c r="Z1775" s="59"/>
      <c r="AA1775" s="59"/>
      <c r="AB1775" s="59"/>
      <c r="AC1775" s="59"/>
      <c r="AD1775" s="59"/>
      <c r="AE1775" s="59"/>
      <c r="AF1775" s="59"/>
    </row>
    <row r="1776" spans="1:32" ht="15.75" customHeight="1">
      <c r="A1776" s="59"/>
      <c r="B1776" s="59"/>
      <c r="C1776" s="59"/>
      <c r="D1776" s="59"/>
      <c r="E1776" s="59"/>
      <c r="F1776" s="59"/>
      <c r="G1776" s="59"/>
      <c r="H1776" s="59"/>
      <c r="I1776" s="59"/>
      <c r="J1776" s="59"/>
      <c r="K1776" s="59"/>
      <c r="L1776" s="59"/>
      <c r="M1776" s="59"/>
      <c r="N1776" s="59"/>
      <c r="O1776" s="59"/>
      <c r="P1776" s="59"/>
      <c r="Q1776" s="59"/>
      <c r="R1776" s="59"/>
      <c r="S1776" s="59"/>
      <c r="T1776" s="59"/>
      <c r="U1776" s="59"/>
      <c r="V1776" s="59"/>
      <c r="W1776" s="59"/>
      <c r="X1776" s="59"/>
      <c r="Y1776" s="59"/>
      <c r="Z1776" s="59"/>
      <c r="AA1776" s="59"/>
      <c r="AB1776" s="59"/>
      <c r="AC1776" s="59"/>
      <c r="AD1776" s="59"/>
      <c r="AE1776" s="59"/>
      <c r="AF1776" s="59"/>
    </row>
    <row r="1777" spans="1:32" ht="15.75" customHeight="1">
      <c r="A1777" s="59"/>
      <c r="B1777" s="59"/>
      <c r="C1777" s="59"/>
      <c r="D1777" s="59"/>
      <c r="E1777" s="59"/>
      <c r="F1777" s="59"/>
      <c r="G1777" s="59"/>
      <c r="H1777" s="59"/>
      <c r="I1777" s="59"/>
      <c r="J1777" s="59"/>
      <c r="K1777" s="59"/>
      <c r="L1777" s="59"/>
      <c r="M1777" s="59"/>
      <c r="N1777" s="59"/>
      <c r="O1777" s="59"/>
      <c r="P1777" s="59"/>
      <c r="Q1777" s="59"/>
      <c r="R1777" s="59"/>
      <c r="S1777" s="59"/>
      <c r="T1777" s="59"/>
      <c r="U1777" s="59"/>
      <c r="V1777" s="59"/>
      <c r="W1777" s="59"/>
      <c r="X1777" s="59"/>
      <c r="Y1777" s="59"/>
      <c r="Z1777" s="59"/>
      <c r="AA1777" s="59"/>
      <c r="AB1777" s="59"/>
      <c r="AC1777" s="59"/>
      <c r="AD1777" s="59"/>
      <c r="AE1777" s="59"/>
      <c r="AF1777" s="59"/>
    </row>
    <row r="1778" spans="1:32" ht="15.75" customHeight="1">
      <c r="A1778" s="59"/>
      <c r="B1778" s="59"/>
      <c r="C1778" s="59"/>
      <c r="D1778" s="59"/>
      <c r="E1778" s="59"/>
      <c r="F1778" s="59"/>
      <c r="G1778" s="59"/>
      <c r="H1778" s="59"/>
      <c r="I1778" s="59"/>
      <c r="J1778" s="59"/>
      <c r="K1778" s="59"/>
      <c r="L1778" s="59"/>
      <c r="M1778" s="59"/>
      <c r="N1778" s="59"/>
      <c r="O1778" s="59"/>
      <c r="P1778" s="59"/>
      <c r="Q1778" s="59"/>
      <c r="R1778" s="59"/>
      <c r="S1778" s="59"/>
      <c r="T1778" s="59"/>
      <c r="U1778" s="59"/>
      <c r="V1778" s="59"/>
      <c r="W1778" s="59"/>
      <c r="X1778" s="59"/>
      <c r="Y1778" s="59"/>
      <c r="Z1778" s="59"/>
      <c r="AA1778" s="59"/>
      <c r="AB1778" s="59"/>
      <c r="AC1778" s="59"/>
      <c r="AD1778" s="59"/>
      <c r="AE1778" s="59"/>
      <c r="AF1778" s="59"/>
    </row>
    <row r="1779" spans="1:32" ht="15.75" customHeight="1">
      <c r="A1779" s="59"/>
      <c r="B1779" s="59"/>
      <c r="C1779" s="59"/>
      <c r="D1779" s="59"/>
      <c r="E1779" s="59"/>
      <c r="F1779" s="59"/>
      <c r="G1779" s="59"/>
      <c r="H1779" s="59"/>
      <c r="I1779" s="59"/>
      <c r="J1779" s="59"/>
      <c r="K1779" s="59"/>
      <c r="L1779" s="59"/>
      <c r="M1779" s="59"/>
      <c r="N1779" s="59"/>
      <c r="O1779" s="59"/>
      <c r="P1779" s="59"/>
      <c r="Q1779" s="59"/>
      <c r="R1779" s="59"/>
      <c r="S1779" s="59"/>
      <c r="T1779" s="59"/>
      <c r="U1779" s="59"/>
      <c r="V1779" s="59"/>
      <c r="W1779" s="59"/>
      <c r="X1779" s="59"/>
      <c r="Y1779" s="59"/>
      <c r="Z1779" s="59"/>
      <c r="AA1779" s="59"/>
      <c r="AB1779" s="59"/>
      <c r="AC1779" s="59"/>
      <c r="AD1779" s="59"/>
      <c r="AE1779" s="59"/>
      <c r="AF1779" s="59"/>
    </row>
    <row r="1780" spans="1:32" ht="15.75" customHeight="1">
      <c r="A1780" s="59"/>
      <c r="B1780" s="59"/>
      <c r="C1780" s="59"/>
      <c r="D1780" s="59"/>
      <c r="E1780" s="59"/>
      <c r="F1780" s="59"/>
      <c r="G1780" s="59"/>
      <c r="H1780" s="59"/>
      <c r="I1780" s="59"/>
      <c r="J1780" s="59"/>
      <c r="K1780" s="59"/>
      <c r="L1780" s="59"/>
      <c r="M1780" s="59"/>
      <c r="N1780" s="59"/>
      <c r="O1780" s="59"/>
      <c r="P1780" s="59"/>
      <c r="Q1780" s="59"/>
      <c r="R1780" s="59"/>
      <c r="S1780" s="59"/>
      <c r="T1780" s="59"/>
      <c r="U1780" s="59"/>
      <c r="V1780" s="59"/>
      <c r="W1780" s="59"/>
      <c r="X1780" s="59"/>
      <c r="Y1780" s="59"/>
      <c r="Z1780" s="59"/>
      <c r="AA1780" s="59"/>
      <c r="AB1780" s="59"/>
      <c r="AC1780" s="59"/>
      <c r="AD1780" s="59"/>
      <c r="AE1780" s="59"/>
      <c r="AF1780" s="59"/>
    </row>
    <row r="1781" spans="1:32" ht="15.75" customHeight="1">
      <c r="A1781" s="59"/>
      <c r="B1781" s="59"/>
      <c r="C1781" s="59"/>
      <c r="D1781" s="59"/>
      <c r="E1781" s="59"/>
      <c r="F1781" s="59"/>
      <c r="G1781" s="59"/>
      <c r="H1781" s="59"/>
      <c r="I1781" s="59"/>
      <c r="J1781" s="59"/>
      <c r="K1781" s="59"/>
      <c r="L1781" s="59"/>
      <c r="M1781" s="59"/>
      <c r="N1781" s="59"/>
      <c r="O1781" s="59"/>
      <c r="P1781" s="59"/>
      <c r="Q1781" s="59"/>
      <c r="R1781" s="59"/>
      <c r="S1781" s="59"/>
      <c r="T1781" s="59"/>
      <c r="U1781" s="59"/>
      <c r="V1781" s="59"/>
      <c r="W1781" s="59"/>
      <c r="X1781" s="59"/>
      <c r="Y1781" s="59"/>
      <c r="Z1781" s="59"/>
      <c r="AA1781" s="59"/>
      <c r="AB1781" s="59"/>
      <c r="AC1781" s="59"/>
      <c r="AD1781" s="59"/>
      <c r="AE1781" s="59"/>
      <c r="AF1781" s="59"/>
    </row>
    <row r="1782" spans="1:32" ht="15.75" customHeight="1">
      <c r="A1782" s="59"/>
      <c r="B1782" s="59"/>
      <c r="C1782" s="59"/>
      <c r="D1782" s="59"/>
      <c r="E1782" s="59"/>
      <c r="F1782" s="59"/>
      <c r="G1782" s="59"/>
      <c r="H1782" s="59"/>
      <c r="I1782" s="59"/>
      <c r="J1782" s="59"/>
      <c r="K1782" s="59"/>
      <c r="L1782" s="59"/>
      <c r="M1782" s="59"/>
      <c r="N1782" s="59"/>
      <c r="O1782" s="59"/>
      <c r="P1782" s="59"/>
      <c r="Q1782" s="59"/>
      <c r="R1782" s="59"/>
      <c r="S1782" s="59"/>
      <c r="T1782" s="59"/>
      <c r="U1782" s="59"/>
      <c r="V1782" s="59"/>
      <c r="W1782" s="59"/>
      <c r="X1782" s="59"/>
      <c r="Y1782" s="59"/>
      <c r="Z1782" s="59"/>
      <c r="AA1782" s="59"/>
      <c r="AB1782" s="59"/>
      <c r="AC1782" s="59"/>
      <c r="AD1782" s="59"/>
      <c r="AE1782" s="59"/>
      <c r="AF1782" s="59"/>
    </row>
    <row r="1783" spans="1:32" ht="15.75" customHeight="1">
      <c r="A1783" s="59"/>
      <c r="B1783" s="59"/>
      <c r="C1783" s="59"/>
      <c r="D1783" s="59"/>
      <c r="E1783" s="59"/>
      <c r="F1783" s="59"/>
      <c r="G1783" s="59"/>
      <c r="H1783" s="59"/>
      <c r="I1783" s="59"/>
      <c r="J1783" s="59"/>
      <c r="K1783" s="59"/>
      <c r="L1783" s="59"/>
      <c r="M1783" s="59"/>
      <c r="N1783" s="59"/>
      <c r="O1783" s="59"/>
      <c r="P1783" s="59"/>
      <c r="Q1783" s="59"/>
      <c r="R1783" s="59"/>
      <c r="S1783" s="59"/>
      <c r="T1783" s="59"/>
      <c r="U1783" s="59"/>
      <c r="V1783" s="59"/>
      <c r="W1783" s="59"/>
      <c r="X1783" s="59"/>
      <c r="Y1783" s="59"/>
      <c r="Z1783" s="59"/>
      <c r="AA1783" s="59"/>
      <c r="AB1783" s="59"/>
      <c r="AC1783" s="59"/>
      <c r="AD1783" s="59"/>
      <c r="AE1783" s="59"/>
      <c r="AF1783" s="59"/>
    </row>
    <row r="1784" spans="1:32" ht="15.75" customHeight="1">
      <c r="A1784" s="59"/>
      <c r="B1784" s="59"/>
      <c r="C1784" s="59"/>
      <c r="D1784" s="59"/>
      <c r="E1784" s="59"/>
      <c r="F1784" s="59"/>
      <c r="G1784" s="59"/>
      <c r="H1784" s="59"/>
      <c r="I1784" s="59"/>
      <c r="J1784" s="59"/>
      <c r="K1784" s="59"/>
      <c r="L1784" s="59"/>
      <c r="M1784" s="59"/>
      <c r="N1784" s="59"/>
      <c r="O1784" s="59"/>
      <c r="P1784" s="59"/>
      <c r="Q1784" s="59"/>
      <c r="R1784" s="59"/>
      <c r="S1784" s="59"/>
      <c r="T1784" s="59"/>
      <c r="U1784" s="59"/>
      <c r="V1784" s="59"/>
      <c r="W1784" s="59"/>
      <c r="X1784" s="59"/>
      <c r="Y1784" s="59"/>
      <c r="Z1784" s="59"/>
      <c r="AA1784" s="59"/>
      <c r="AB1784" s="59"/>
      <c r="AC1784" s="59"/>
      <c r="AD1784" s="59"/>
      <c r="AE1784" s="59"/>
      <c r="AF1784" s="59"/>
    </row>
    <row r="1785" spans="1:32" ht="15.75" customHeight="1">
      <c r="A1785" s="59"/>
      <c r="B1785" s="59"/>
      <c r="C1785" s="59"/>
      <c r="D1785" s="59"/>
      <c r="E1785" s="59"/>
      <c r="F1785" s="59"/>
      <c r="G1785" s="59"/>
      <c r="H1785" s="59"/>
      <c r="I1785" s="59"/>
      <c r="J1785" s="59"/>
      <c r="K1785" s="59"/>
      <c r="L1785" s="59"/>
      <c r="M1785" s="59"/>
      <c r="N1785" s="59"/>
      <c r="O1785" s="59"/>
      <c r="P1785" s="59"/>
      <c r="Q1785" s="59"/>
      <c r="R1785" s="59"/>
      <c r="S1785" s="59"/>
      <c r="T1785" s="59"/>
      <c r="U1785" s="59"/>
      <c r="V1785" s="59"/>
      <c r="W1785" s="59"/>
      <c r="X1785" s="59"/>
      <c r="Y1785" s="59"/>
      <c r="Z1785" s="59"/>
      <c r="AA1785" s="59"/>
      <c r="AB1785" s="59"/>
      <c r="AC1785" s="59"/>
      <c r="AD1785" s="59"/>
      <c r="AE1785" s="59"/>
      <c r="AF1785" s="59"/>
    </row>
    <row r="1786" spans="1:32" ht="15.75" customHeight="1">
      <c r="A1786" s="59"/>
      <c r="B1786" s="59"/>
      <c r="C1786" s="59"/>
      <c r="D1786" s="59"/>
      <c r="E1786" s="59"/>
      <c r="F1786" s="59"/>
      <c r="G1786" s="59"/>
      <c r="H1786" s="59"/>
      <c r="I1786" s="59"/>
      <c r="J1786" s="59"/>
      <c r="K1786" s="59"/>
      <c r="L1786" s="59"/>
      <c r="M1786" s="59"/>
      <c r="N1786" s="59"/>
      <c r="O1786" s="59"/>
      <c r="P1786" s="59"/>
      <c r="Q1786" s="59"/>
      <c r="R1786" s="59"/>
      <c r="S1786" s="59"/>
      <c r="T1786" s="59"/>
      <c r="U1786" s="59"/>
      <c r="V1786" s="59"/>
      <c r="W1786" s="59"/>
      <c r="X1786" s="59"/>
      <c r="Y1786" s="59"/>
      <c r="Z1786" s="59"/>
      <c r="AA1786" s="59"/>
      <c r="AB1786" s="59"/>
      <c r="AC1786" s="59"/>
      <c r="AD1786" s="59"/>
      <c r="AE1786" s="59"/>
      <c r="AF1786" s="59"/>
    </row>
    <row r="1787" spans="1:32" ht="15.75" customHeight="1">
      <c r="A1787" s="59"/>
      <c r="B1787" s="59"/>
      <c r="C1787" s="59"/>
      <c r="D1787" s="59"/>
      <c r="E1787" s="59"/>
      <c r="F1787" s="59"/>
      <c r="G1787" s="59"/>
      <c r="H1787" s="59"/>
      <c r="I1787" s="59"/>
      <c r="J1787" s="59"/>
      <c r="K1787" s="59"/>
      <c r="L1787" s="59"/>
      <c r="M1787" s="59"/>
      <c r="N1787" s="59"/>
      <c r="O1787" s="59"/>
      <c r="P1787" s="59"/>
      <c r="Q1787" s="59"/>
      <c r="R1787" s="59"/>
      <c r="S1787" s="59"/>
      <c r="T1787" s="59"/>
      <c r="U1787" s="59"/>
      <c r="V1787" s="59"/>
      <c r="W1787" s="59"/>
      <c r="X1787" s="59"/>
      <c r="Y1787" s="59"/>
      <c r="Z1787" s="59"/>
      <c r="AA1787" s="59"/>
      <c r="AB1787" s="59"/>
      <c r="AC1787" s="59"/>
      <c r="AD1787" s="59"/>
      <c r="AE1787" s="59"/>
      <c r="AF1787" s="59"/>
    </row>
    <row r="1788" spans="1:32" ht="15.75" customHeight="1">
      <c r="A1788" s="59"/>
      <c r="B1788" s="59"/>
      <c r="C1788" s="59"/>
      <c r="D1788" s="59"/>
      <c r="E1788" s="59"/>
      <c r="F1788" s="59"/>
      <c r="G1788" s="59"/>
      <c r="H1788" s="59"/>
      <c r="I1788" s="59"/>
      <c r="J1788" s="59"/>
      <c r="K1788" s="59"/>
      <c r="L1788" s="59"/>
      <c r="M1788" s="59"/>
      <c r="N1788" s="59"/>
      <c r="O1788" s="59"/>
      <c r="P1788" s="59"/>
      <c r="Q1788" s="59"/>
      <c r="R1788" s="59"/>
      <c r="S1788" s="59"/>
      <c r="T1788" s="59"/>
      <c r="U1788" s="59"/>
      <c r="V1788" s="59"/>
      <c r="W1788" s="59"/>
      <c r="X1788" s="59"/>
      <c r="Y1788" s="59"/>
      <c r="Z1788" s="59"/>
      <c r="AA1788" s="59"/>
      <c r="AB1788" s="59"/>
      <c r="AC1788" s="59"/>
      <c r="AD1788" s="59"/>
      <c r="AE1788" s="59"/>
      <c r="AF1788" s="59"/>
    </row>
    <row r="1789" spans="1:32" ht="15.75" customHeight="1">
      <c r="A1789" s="59"/>
      <c r="B1789" s="59"/>
      <c r="C1789" s="59"/>
      <c r="D1789" s="59"/>
      <c r="E1789" s="59"/>
      <c r="F1789" s="59"/>
      <c r="G1789" s="59"/>
      <c r="H1789" s="59"/>
      <c r="I1789" s="59"/>
      <c r="J1789" s="59"/>
      <c r="K1789" s="59"/>
      <c r="L1789" s="59"/>
      <c r="M1789" s="59"/>
      <c r="N1789" s="59"/>
      <c r="O1789" s="59"/>
      <c r="P1789" s="59"/>
      <c r="Q1789" s="59"/>
      <c r="R1789" s="59"/>
      <c r="S1789" s="59"/>
      <c r="T1789" s="59"/>
      <c r="U1789" s="59"/>
      <c r="V1789" s="59"/>
      <c r="W1789" s="59"/>
      <c r="X1789" s="59"/>
      <c r="Y1789" s="59"/>
      <c r="Z1789" s="59"/>
      <c r="AA1789" s="59"/>
      <c r="AB1789" s="59"/>
      <c r="AC1789" s="59"/>
      <c r="AD1789" s="59"/>
      <c r="AE1789" s="59"/>
      <c r="AF1789" s="59"/>
    </row>
    <row r="1790" spans="1:32" ht="15.75" customHeight="1">
      <c r="A1790" s="59"/>
      <c r="B1790" s="59"/>
      <c r="C1790" s="59"/>
      <c r="D1790" s="59"/>
      <c r="E1790" s="59"/>
      <c r="F1790" s="59"/>
      <c r="G1790" s="59"/>
      <c r="H1790" s="59"/>
      <c r="I1790" s="59"/>
      <c r="J1790" s="59"/>
      <c r="K1790" s="59"/>
      <c r="L1790" s="59"/>
      <c r="M1790" s="59"/>
      <c r="N1790" s="59"/>
      <c r="O1790" s="59"/>
      <c r="P1790" s="59"/>
      <c r="Q1790" s="59"/>
      <c r="R1790" s="59"/>
      <c r="S1790" s="59"/>
      <c r="T1790" s="59"/>
      <c r="U1790" s="59"/>
      <c r="V1790" s="59"/>
      <c r="W1790" s="59"/>
      <c r="X1790" s="59"/>
      <c r="Y1790" s="59"/>
      <c r="Z1790" s="59"/>
      <c r="AA1790" s="59"/>
      <c r="AB1790" s="59"/>
      <c r="AC1790" s="59"/>
      <c r="AD1790" s="59"/>
      <c r="AE1790" s="59"/>
      <c r="AF1790" s="59"/>
    </row>
    <row r="1791" spans="1:32" ht="15.75" customHeight="1">
      <c r="A1791" s="59"/>
      <c r="B1791" s="59"/>
      <c r="C1791" s="59"/>
      <c r="D1791" s="59"/>
      <c r="E1791" s="59"/>
      <c r="F1791" s="59"/>
      <c r="G1791" s="59"/>
      <c r="H1791" s="59"/>
      <c r="I1791" s="59"/>
      <c r="J1791" s="59"/>
      <c r="K1791" s="59"/>
      <c r="L1791" s="59"/>
      <c r="M1791" s="59"/>
      <c r="N1791" s="59"/>
      <c r="O1791" s="59"/>
      <c r="P1791" s="59"/>
      <c r="Q1791" s="59"/>
      <c r="R1791" s="59"/>
      <c r="S1791" s="59"/>
      <c r="T1791" s="59"/>
      <c r="U1791" s="59"/>
      <c r="V1791" s="59"/>
      <c r="W1791" s="59"/>
      <c r="X1791" s="59"/>
      <c r="Y1791" s="59"/>
      <c r="Z1791" s="59"/>
      <c r="AA1791" s="59"/>
      <c r="AB1791" s="59"/>
      <c r="AC1791" s="59"/>
      <c r="AD1791" s="59"/>
      <c r="AE1791" s="59"/>
      <c r="AF1791" s="59"/>
    </row>
    <row r="1792" spans="1:32" ht="15.75" customHeight="1">
      <c r="A1792" s="59"/>
      <c r="B1792" s="59"/>
      <c r="C1792" s="59"/>
      <c r="D1792" s="59"/>
      <c r="E1792" s="59"/>
      <c r="F1792" s="59"/>
      <c r="G1792" s="59"/>
      <c r="H1792" s="59"/>
      <c r="I1792" s="59"/>
      <c r="J1792" s="59"/>
      <c r="K1792" s="59"/>
      <c r="L1792" s="59"/>
      <c r="M1792" s="59"/>
      <c r="N1792" s="59"/>
      <c r="O1792" s="59"/>
      <c r="P1792" s="59"/>
      <c r="Q1792" s="59"/>
      <c r="R1792" s="59"/>
      <c r="S1792" s="59"/>
      <c r="T1792" s="59"/>
      <c r="U1792" s="59"/>
      <c r="V1792" s="59"/>
      <c r="W1792" s="59"/>
      <c r="X1792" s="59"/>
      <c r="Y1792" s="59"/>
      <c r="Z1792" s="59"/>
      <c r="AA1792" s="59"/>
      <c r="AB1792" s="59"/>
      <c r="AC1792" s="59"/>
      <c r="AD1792" s="59"/>
      <c r="AE1792" s="59"/>
      <c r="AF1792" s="59"/>
    </row>
    <row r="1793" spans="1:32" ht="15.75" customHeight="1">
      <c r="A1793" s="59"/>
      <c r="B1793" s="59"/>
      <c r="C1793" s="59"/>
      <c r="D1793" s="59"/>
      <c r="E1793" s="59"/>
      <c r="F1793" s="59"/>
      <c r="G1793" s="59"/>
      <c r="H1793" s="59"/>
      <c r="I1793" s="59"/>
      <c r="J1793" s="59"/>
      <c r="K1793" s="59"/>
      <c r="L1793" s="59"/>
      <c r="M1793" s="59"/>
      <c r="N1793" s="59"/>
      <c r="O1793" s="59"/>
      <c r="P1793" s="59"/>
      <c r="Q1793" s="59"/>
      <c r="R1793" s="59"/>
      <c r="S1793" s="59"/>
      <c r="T1793" s="59"/>
      <c r="U1793" s="59"/>
      <c r="V1793" s="59"/>
      <c r="W1793" s="59"/>
      <c r="X1793" s="59"/>
      <c r="Y1793" s="59"/>
      <c r="Z1793" s="59"/>
      <c r="AA1793" s="59"/>
      <c r="AB1793" s="59"/>
      <c r="AC1793" s="59"/>
      <c r="AD1793" s="59"/>
      <c r="AE1793" s="59"/>
      <c r="AF1793" s="59"/>
    </row>
    <row r="1794" spans="1:32" ht="15.75" customHeight="1">
      <c r="A1794" s="59"/>
      <c r="B1794" s="59"/>
      <c r="C1794" s="59"/>
      <c r="D1794" s="59"/>
      <c r="E1794" s="59"/>
      <c r="F1794" s="59"/>
      <c r="G1794" s="59"/>
      <c r="H1794" s="59"/>
      <c r="I1794" s="59"/>
      <c r="J1794" s="59"/>
      <c r="K1794" s="59"/>
      <c r="L1794" s="59"/>
      <c r="M1794" s="59"/>
      <c r="N1794" s="59"/>
      <c r="O1794" s="59"/>
      <c r="P1794" s="59"/>
      <c r="Q1794" s="59"/>
      <c r="R1794" s="59"/>
      <c r="S1794" s="59"/>
      <c r="T1794" s="59"/>
      <c r="U1794" s="59"/>
      <c r="V1794" s="59"/>
      <c r="W1794" s="59"/>
      <c r="X1794" s="59"/>
      <c r="Y1794" s="59"/>
      <c r="Z1794" s="59"/>
      <c r="AA1794" s="59"/>
      <c r="AB1794" s="59"/>
      <c r="AC1794" s="59"/>
      <c r="AD1794" s="59"/>
      <c r="AE1794" s="59"/>
      <c r="AF1794" s="59"/>
    </row>
    <row r="1795" spans="1:32" ht="15.75" customHeight="1">
      <c r="A1795" s="59"/>
      <c r="B1795" s="59"/>
      <c r="C1795" s="59"/>
      <c r="D1795" s="59"/>
      <c r="E1795" s="59"/>
      <c r="F1795" s="59"/>
      <c r="G1795" s="59"/>
      <c r="H1795" s="59"/>
      <c r="I1795" s="59"/>
      <c r="J1795" s="59"/>
      <c r="K1795" s="59"/>
      <c r="L1795" s="59"/>
      <c r="M1795" s="59"/>
      <c r="N1795" s="59"/>
      <c r="O1795" s="59"/>
      <c r="P1795" s="59"/>
      <c r="Q1795" s="59"/>
      <c r="R1795" s="59"/>
      <c r="S1795" s="59"/>
      <c r="T1795" s="59"/>
      <c r="U1795" s="59"/>
      <c r="V1795" s="59"/>
      <c r="W1795" s="59"/>
      <c r="X1795" s="59"/>
      <c r="Y1795" s="59"/>
      <c r="Z1795" s="59"/>
      <c r="AA1795" s="59"/>
      <c r="AB1795" s="59"/>
      <c r="AC1795" s="59"/>
      <c r="AD1795" s="59"/>
      <c r="AE1795" s="59"/>
      <c r="AF1795" s="59"/>
    </row>
    <row r="1796" spans="1:32" ht="15.75" customHeight="1">
      <c r="A1796" s="59"/>
      <c r="B1796" s="59"/>
      <c r="C1796" s="59"/>
      <c r="D1796" s="59"/>
      <c r="E1796" s="59"/>
      <c r="F1796" s="59"/>
      <c r="G1796" s="59"/>
      <c r="H1796" s="59"/>
      <c r="I1796" s="59"/>
      <c r="J1796" s="59"/>
      <c r="K1796" s="59"/>
      <c r="L1796" s="59"/>
      <c r="M1796" s="59"/>
      <c r="N1796" s="59"/>
      <c r="O1796" s="59"/>
      <c r="P1796" s="59"/>
      <c r="Q1796" s="59"/>
      <c r="R1796" s="59"/>
      <c r="S1796" s="59"/>
      <c r="T1796" s="59"/>
      <c r="U1796" s="59"/>
      <c r="V1796" s="59"/>
      <c r="W1796" s="59"/>
      <c r="X1796" s="59"/>
      <c r="Y1796" s="59"/>
      <c r="Z1796" s="59"/>
      <c r="AA1796" s="59"/>
      <c r="AB1796" s="59"/>
      <c r="AC1796" s="59"/>
      <c r="AD1796" s="59"/>
      <c r="AE1796" s="59"/>
      <c r="AF1796" s="59"/>
    </row>
    <row r="1797" spans="1:32" ht="15.75" customHeight="1">
      <c r="A1797" s="59"/>
      <c r="B1797" s="59"/>
      <c r="C1797" s="59"/>
      <c r="D1797" s="59"/>
      <c r="E1797" s="59"/>
      <c r="F1797" s="59"/>
      <c r="G1797" s="59"/>
      <c r="H1797" s="59"/>
      <c r="I1797" s="59"/>
      <c r="J1797" s="59"/>
      <c r="K1797" s="59"/>
      <c r="L1797" s="59"/>
      <c r="M1797" s="59"/>
      <c r="N1797" s="59"/>
      <c r="O1797" s="59"/>
      <c r="P1797" s="59"/>
      <c r="Q1797" s="59"/>
      <c r="R1797" s="59"/>
      <c r="S1797" s="59"/>
      <c r="T1797" s="59"/>
      <c r="U1797" s="59"/>
      <c r="V1797" s="59"/>
      <c r="W1797" s="59"/>
      <c r="X1797" s="59"/>
      <c r="Y1797" s="59"/>
      <c r="Z1797" s="59"/>
      <c r="AA1797" s="59"/>
      <c r="AB1797" s="59"/>
      <c r="AC1797" s="59"/>
      <c r="AD1797" s="59"/>
      <c r="AE1797" s="59"/>
      <c r="AF1797" s="59"/>
    </row>
    <row r="1798" spans="1:32" ht="15.75" customHeight="1">
      <c r="A1798" s="59"/>
      <c r="B1798" s="59"/>
      <c r="C1798" s="59"/>
      <c r="D1798" s="59"/>
      <c r="E1798" s="59"/>
      <c r="F1798" s="59"/>
      <c r="G1798" s="59"/>
      <c r="H1798" s="59"/>
      <c r="I1798" s="59"/>
      <c r="J1798" s="59"/>
      <c r="K1798" s="59"/>
      <c r="L1798" s="59"/>
      <c r="M1798" s="59"/>
      <c r="N1798" s="59"/>
      <c r="O1798" s="59"/>
      <c r="P1798" s="59"/>
      <c r="Q1798" s="59"/>
      <c r="R1798" s="59"/>
      <c r="S1798" s="59"/>
      <c r="T1798" s="59"/>
      <c r="U1798" s="59"/>
      <c r="V1798" s="59"/>
      <c r="W1798" s="59"/>
      <c r="X1798" s="59"/>
      <c r="Y1798" s="59"/>
      <c r="Z1798" s="59"/>
      <c r="AA1798" s="59"/>
      <c r="AB1798" s="59"/>
      <c r="AC1798" s="59"/>
      <c r="AD1798" s="59"/>
      <c r="AE1798" s="59"/>
      <c r="AF1798" s="59"/>
    </row>
    <row r="1799" spans="1:32" ht="15.75" customHeight="1">
      <c r="A1799" s="59"/>
      <c r="B1799" s="59"/>
      <c r="C1799" s="59"/>
      <c r="D1799" s="59"/>
      <c r="E1799" s="59"/>
      <c r="F1799" s="59"/>
      <c r="G1799" s="59"/>
      <c r="H1799" s="59"/>
      <c r="I1799" s="59"/>
      <c r="J1799" s="59"/>
      <c r="K1799" s="59"/>
      <c r="L1799" s="59"/>
      <c r="M1799" s="59"/>
      <c r="N1799" s="59"/>
      <c r="O1799" s="59"/>
      <c r="P1799" s="59"/>
      <c r="Q1799" s="59"/>
      <c r="R1799" s="59"/>
      <c r="S1799" s="59"/>
      <c r="T1799" s="59"/>
      <c r="U1799" s="59"/>
      <c r="V1799" s="59"/>
      <c r="W1799" s="59"/>
      <c r="X1799" s="59"/>
      <c r="Y1799" s="59"/>
      <c r="Z1799" s="59"/>
      <c r="AA1799" s="59"/>
      <c r="AB1799" s="59"/>
      <c r="AC1799" s="59"/>
      <c r="AD1799" s="59"/>
      <c r="AE1799" s="59"/>
      <c r="AF1799" s="59"/>
    </row>
    <row r="1800" spans="1:32" ht="15.75" customHeight="1">
      <c r="A1800" s="59"/>
      <c r="B1800" s="59"/>
      <c r="C1800" s="59"/>
      <c r="D1800" s="59"/>
      <c r="E1800" s="59"/>
      <c r="F1800" s="59"/>
      <c r="G1800" s="59"/>
      <c r="H1800" s="59"/>
      <c r="I1800" s="59"/>
      <c r="J1800" s="59"/>
      <c r="K1800" s="59"/>
      <c r="L1800" s="59"/>
      <c r="M1800" s="59"/>
      <c r="N1800" s="59"/>
      <c r="O1800" s="59"/>
      <c r="P1800" s="59"/>
      <c r="Q1800" s="59"/>
      <c r="R1800" s="59"/>
      <c r="S1800" s="59"/>
      <c r="T1800" s="59"/>
      <c r="U1800" s="59"/>
      <c r="V1800" s="59"/>
      <c r="W1800" s="59"/>
      <c r="X1800" s="59"/>
      <c r="Y1800" s="59"/>
      <c r="Z1800" s="59"/>
      <c r="AA1800" s="59"/>
      <c r="AB1800" s="59"/>
      <c r="AC1800" s="59"/>
      <c r="AD1800" s="59"/>
      <c r="AE1800" s="59"/>
      <c r="AF1800" s="59"/>
    </row>
    <row r="1801" spans="1:32" ht="15.75" customHeight="1">
      <c r="A1801" s="59"/>
      <c r="B1801" s="59"/>
      <c r="C1801" s="59"/>
      <c r="D1801" s="59"/>
      <c r="E1801" s="59"/>
      <c r="F1801" s="59"/>
      <c r="G1801" s="59"/>
      <c r="H1801" s="59"/>
      <c r="I1801" s="59"/>
      <c r="J1801" s="59"/>
      <c r="K1801" s="59"/>
      <c r="L1801" s="59"/>
      <c r="M1801" s="59"/>
      <c r="N1801" s="59"/>
      <c r="O1801" s="59"/>
      <c r="P1801" s="59"/>
      <c r="Q1801" s="59"/>
      <c r="R1801" s="59"/>
      <c r="S1801" s="59"/>
      <c r="T1801" s="59"/>
      <c r="U1801" s="59"/>
      <c r="V1801" s="59"/>
      <c r="W1801" s="59"/>
      <c r="X1801" s="59"/>
      <c r="Y1801" s="59"/>
      <c r="Z1801" s="59"/>
      <c r="AA1801" s="59"/>
      <c r="AB1801" s="59"/>
      <c r="AC1801" s="59"/>
      <c r="AD1801" s="59"/>
      <c r="AE1801" s="59"/>
      <c r="AF1801" s="59"/>
    </row>
    <row r="1802" spans="1:32" ht="15.75" customHeight="1">
      <c r="A1802" s="59"/>
      <c r="B1802" s="59"/>
      <c r="C1802" s="59"/>
      <c r="D1802" s="59"/>
      <c r="E1802" s="59"/>
      <c r="F1802" s="59"/>
      <c r="G1802" s="59"/>
      <c r="H1802" s="59"/>
      <c r="I1802" s="59"/>
      <c r="J1802" s="59"/>
      <c r="K1802" s="59"/>
      <c r="L1802" s="59"/>
      <c r="M1802" s="59"/>
      <c r="N1802" s="59"/>
      <c r="O1802" s="59"/>
      <c r="P1802" s="59"/>
      <c r="Q1802" s="59"/>
      <c r="R1802" s="59"/>
      <c r="S1802" s="59"/>
      <c r="T1802" s="59"/>
      <c r="U1802" s="59"/>
      <c r="V1802" s="59"/>
      <c r="W1802" s="59"/>
      <c r="X1802" s="59"/>
      <c r="Y1802" s="59"/>
      <c r="Z1802" s="59"/>
      <c r="AA1802" s="59"/>
      <c r="AB1802" s="59"/>
      <c r="AC1802" s="59"/>
      <c r="AD1802" s="59"/>
      <c r="AE1802" s="59"/>
      <c r="AF1802" s="59"/>
    </row>
    <row r="1803" spans="1:32" ht="15.75" customHeight="1">
      <c r="A1803" s="59"/>
      <c r="B1803" s="59"/>
      <c r="C1803" s="59"/>
      <c r="D1803" s="59"/>
      <c r="E1803" s="59"/>
      <c r="F1803" s="59"/>
      <c r="G1803" s="59"/>
      <c r="H1803" s="59"/>
      <c r="I1803" s="59"/>
      <c r="J1803" s="59"/>
      <c r="K1803" s="59"/>
      <c r="L1803" s="59"/>
      <c r="M1803" s="59"/>
      <c r="N1803" s="59"/>
      <c r="O1803" s="59"/>
      <c r="P1803" s="59"/>
      <c r="Q1803" s="59"/>
      <c r="R1803" s="59"/>
      <c r="S1803" s="59"/>
      <c r="T1803" s="59"/>
      <c r="U1803" s="59"/>
      <c r="V1803" s="59"/>
      <c r="W1803" s="59"/>
      <c r="X1803" s="59"/>
      <c r="Y1803" s="59"/>
      <c r="Z1803" s="59"/>
      <c r="AA1803" s="59"/>
      <c r="AB1803" s="59"/>
      <c r="AC1803" s="59"/>
      <c r="AD1803" s="59"/>
      <c r="AE1803" s="59"/>
      <c r="AF1803" s="59"/>
    </row>
    <row r="1804" spans="1:32" ht="15.75" customHeight="1">
      <c r="A1804" s="59"/>
      <c r="B1804" s="59"/>
      <c r="C1804" s="59"/>
      <c r="D1804" s="59"/>
      <c r="E1804" s="59"/>
      <c r="F1804" s="59"/>
      <c r="G1804" s="59"/>
      <c r="H1804" s="59"/>
      <c r="I1804" s="59"/>
      <c r="J1804" s="59"/>
      <c r="K1804" s="59"/>
      <c r="L1804" s="59"/>
      <c r="M1804" s="59"/>
      <c r="N1804" s="59"/>
      <c r="O1804" s="59"/>
      <c r="P1804" s="59"/>
      <c r="Q1804" s="59"/>
      <c r="R1804" s="59"/>
      <c r="S1804" s="59"/>
      <c r="T1804" s="59"/>
      <c r="U1804" s="59"/>
      <c r="V1804" s="59"/>
      <c r="W1804" s="59"/>
      <c r="X1804" s="59"/>
      <c r="Y1804" s="59"/>
      <c r="Z1804" s="59"/>
      <c r="AA1804" s="59"/>
      <c r="AB1804" s="59"/>
      <c r="AC1804" s="59"/>
      <c r="AD1804" s="59"/>
      <c r="AE1804" s="59"/>
      <c r="AF1804" s="59"/>
    </row>
    <row r="1805" spans="1:32" ht="15.75" customHeight="1">
      <c r="A1805" s="59"/>
      <c r="B1805" s="59"/>
      <c r="C1805" s="59"/>
      <c r="D1805" s="59"/>
      <c r="E1805" s="59"/>
      <c r="F1805" s="59"/>
      <c r="G1805" s="59"/>
      <c r="H1805" s="59"/>
      <c r="I1805" s="59"/>
      <c r="J1805" s="59"/>
      <c r="K1805" s="59"/>
      <c r="L1805" s="59"/>
      <c r="M1805" s="59"/>
      <c r="N1805" s="59"/>
      <c r="O1805" s="59"/>
      <c r="P1805" s="59"/>
      <c r="Q1805" s="59"/>
      <c r="R1805" s="59"/>
      <c r="S1805" s="59"/>
      <c r="T1805" s="59"/>
      <c r="U1805" s="59"/>
      <c r="V1805" s="59"/>
      <c r="W1805" s="59"/>
      <c r="X1805" s="59"/>
      <c r="Y1805" s="59"/>
      <c r="Z1805" s="59"/>
      <c r="AA1805" s="59"/>
      <c r="AB1805" s="59"/>
      <c r="AC1805" s="59"/>
      <c r="AD1805" s="59"/>
      <c r="AE1805" s="59"/>
      <c r="AF1805" s="59"/>
    </row>
    <row r="1806" spans="1:32" ht="15.75" customHeight="1">
      <c r="A1806" s="59"/>
      <c r="B1806" s="59"/>
      <c r="C1806" s="59"/>
      <c r="D1806" s="59"/>
      <c r="E1806" s="59"/>
      <c r="F1806" s="59"/>
      <c r="G1806" s="59"/>
      <c r="H1806" s="59"/>
      <c r="I1806" s="59"/>
      <c r="J1806" s="59"/>
      <c r="K1806" s="59"/>
      <c r="L1806" s="59"/>
      <c r="M1806" s="59"/>
      <c r="N1806" s="59"/>
      <c r="O1806" s="59"/>
      <c r="P1806" s="59"/>
      <c r="Q1806" s="59"/>
      <c r="R1806" s="59"/>
      <c r="S1806" s="59"/>
      <c r="T1806" s="59"/>
      <c r="U1806" s="59"/>
      <c r="V1806" s="59"/>
      <c r="W1806" s="59"/>
      <c r="X1806" s="59"/>
      <c r="Y1806" s="59"/>
      <c r="Z1806" s="59"/>
      <c r="AA1806" s="59"/>
      <c r="AB1806" s="59"/>
      <c r="AC1806" s="59"/>
      <c r="AD1806" s="59"/>
      <c r="AE1806" s="59"/>
      <c r="AF1806" s="59"/>
    </row>
    <row r="1807" spans="1:32" ht="15.75" customHeight="1">
      <c r="A1807" s="59"/>
      <c r="B1807" s="59"/>
      <c r="C1807" s="59"/>
      <c r="D1807" s="59"/>
      <c r="E1807" s="59"/>
      <c r="F1807" s="59"/>
      <c r="G1807" s="59"/>
      <c r="H1807" s="59"/>
      <c r="I1807" s="59"/>
      <c r="J1807" s="59"/>
      <c r="K1807" s="59"/>
      <c r="L1807" s="59"/>
      <c r="M1807" s="59"/>
      <c r="N1807" s="59"/>
      <c r="O1807" s="59"/>
      <c r="P1807" s="59"/>
      <c r="Q1807" s="59"/>
      <c r="R1807" s="59"/>
      <c r="S1807" s="59"/>
      <c r="T1807" s="59"/>
      <c r="U1807" s="59"/>
      <c r="V1807" s="59"/>
      <c r="W1807" s="59"/>
      <c r="X1807" s="59"/>
      <c r="Y1807" s="59"/>
      <c r="Z1807" s="59"/>
      <c r="AA1807" s="59"/>
      <c r="AB1807" s="59"/>
      <c r="AC1807" s="59"/>
      <c r="AD1807" s="59"/>
      <c r="AE1807" s="59"/>
      <c r="AF1807" s="59"/>
    </row>
    <row r="1808" spans="1:32" ht="15.75" customHeight="1">
      <c r="A1808" s="59"/>
      <c r="B1808" s="59"/>
      <c r="C1808" s="59"/>
      <c r="D1808" s="59"/>
      <c r="E1808" s="59"/>
      <c r="F1808" s="59"/>
      <c r="G1808" s="59"/>
      <c r="H1808" s="59"/>
      <c r="I1808" s="59"/>
      <c r="J1808" s="59"/>
      <c r="K1808" s="59"/>
      <c r="L1808" s="59"/>
      <c r="M1808" s="59"/>
      <c r="N1808" s="59"/>
      <c r="O1808" s="59"/>
      <c r="P1808" s="59"/>
      <c r="Q1808" s="59"/>
      <c r="R1808" s="59"/>
      <c r="S1808" s="59"/>
      <c r="T1808" s="59"/>
      <c r="U1808" s="59"/>
      <c r="V1808" s="59"/>
      <c r="W1808" s="59"/>
      <c r="X1808" s="59"/>
      <c r="Y1808" s="59"/>
      <c r="Z1808" s="59"/>
      <c r="AA1808" s="59"/>
      <c r="AB1808" s="59"/>
      <c r="AC1808" s="59"/>
      <c r="AD1808" s="59"/>
      <c r="AE1808" s="59"/>
      <c r="AF1808" s="59"/>
    </row>
    <row r="1809" spans="1:32" ht="15.75" customHeight="1">
      <c r="A1809" s="59"/>
      <c r="B1809" s="59"/>
      <c r="C1809" s="59"/>
      <c r="D1809" s="59"/>
      <c r="E1809" s="59"/>
      <c r="F1809" s="59"/>
      <c r="G1809" s="59"/>
      <c r="H1809" s="59"/>
      <c r="I1809" s="59"/>
      <c r="J1809" s="59"/>
      <c r="K1809" s="59"/>
      <c r="L1809" s="59"/>
      <c r="M1809" s="59"/>
      <c r="N1809" s="59"/>
      <c r="O1809" s="59"/>
      <c r="P1809" s="59"/>
      <c r="Q1809" s="59"/>
      <c r="R1809" s="59"/>
      <c r="S1809" s="59"/>
      <c r="T1809" s="59"/>
      <c r="U1809" s="59"/>
      <c r="V1809" s="59"/>
      <c r="W1809" s="59"/>
      <c r="X1809" s="59"/>
      <c r="Y1809" s="59"/>
      <c r="Z1809" s="59"/>
      <c r="AA1809" s="59"/>
      <c r="AB1809" s="59"/>
      <c r="AC1809" s="59"/>
      <c r="AD1809" s="59"/>
      <c r="AE1809" s="59"/>
      <c r="AF1809" s="59"/>
    </row>
    <row r="1810" spans="1:32" ht="15.75" customHeight="1">
      <c r="A1810" s="59"/>
      <c r="B1810" s="59"/>
      <c r="C1810" s="59"/>
      <c r="D1810" s="59"/>
      <c r="E1810" s="59"/>
      <c r="F1810" s="59"/>
      <c r="G1810" s="59"/>
      <c r="H1810" s="59"/>
      <c r="I1810" s="59"/>
      <c r="J1810" s="59"/>
      <c r="K1810" s="59"/>
      <c r="L1810" s="59"/>
      <c r="M1810" s="59"/>
      <c r="N1810" s="59"/>
      <c r="O1810" s="59"/>
      <c r="P1810" s="59"/>
      <c r="Q1810" s="59"/>
      <c r="R1810" s="59"/>
      <c r="S1810" s="59"/>
      <c r="T1810" s="59"/>
      <c r="U1810" s="59"/>
      <c r="V1810" s="59"/>
      <c r="W1810" s="59"/>
      <c r="X1810" s="59"/>
      <c r="Y1810" s="59"/>
      <c r="Z1810" s="59"/>
      <c r="AA1810" s="59"/>
      <c r="AB1810" s="59"/>
      <c r="AC1810" s="59"/>
      <c r="AD1810" s="59"/>
      <c r="AE1810" s="59"/>
      <c r="AF1810" s="59"/>
    </row>
    <row r="1811" spans="1:32" ht="15.75" customHeight="1">
      <c r="A1811" s="59"/>
      <c r="B1811" s="59"/>
      <c r="C1811" s="59"/>
      <c r="D1811" s="59"/>
      <c r="E1811" s="59"/>
      <c r="F1811" s="59"/>
      <c r="G1811" s="59"/>
      <c r="H1811" s="59"/>
      <c r="I1811" s="59"/>
      <c r="J1811" s="59"/>
      <c r="K1811" s="59"/>
      <c r="L1811" s="59"/>
      <c r="M1811" s="59"/>
      <c r="N1811" s="59"/>
      <c r="O1811" s="59"/>
      <c r="P1811" s="59"/>
      <c r="Q1811" s="59"/>
      <c r="R1811" s="59"/>
      <c r="S1811" s="59"/>
      <c r="T1811" s="59"/>
      <c r="U1811" s="59"/>
      <c r="V1811" s="59"/>
      <c r="W1811" s="59"/>
      <c r="X1811" s="59"/>
      <c r="Y1811" s="59"/>
      <c r="Z1811" s="59"/>
      <c r="AA1811" s="59"/>
      <c r="AB1811" s="59"/>
      <c r="AC1811" s="59"/>
      <c r="AD1811" s="59"/>
      <c r="AE1811" s="59"/>
      <c r="AF1811" s="59"/>
    </row>
    <row r="1812" spans="1:32" ht="15.75" customHeight="1">
      <c r="A1812" s="59"/>
      <c r="B1812" s="59"/>
      <c r="C1812" s="59"/>
      <c r="D1812" s="59"/>
      <c r="E1812" s="59"/>
      <c r="F1812" s="59"/>
      <c r="G1812" s="59"/>
      <c r="H1812" s="59"/>
      <c r="I1812" s="59"/>
      <c r="J1812" s="59"/>
      <c r="K1812" s="59"/>
      <c r="L1812" s="59"/>
      <c r="M1812" s="59"/>
      <c r="N1812" s="59"/>
      <c r="O1812" s="59"/>
      <c r="P1812" s="59"/>
      <c r="Q1812" s="59"/>
      <c r="R1812" s="59"/>
      <c r="S1812" s="59"/>
      <c r="T1812" s="59"/>
      <c r="U1812" s="59"/>
      <c r="V1812" s="59"/>
      <c r="W1812" s="59"/>
      <c r="X1812" s="59"/>
      <c r="Y1812" s="59"/>
      <c r="Z1812" s="59"/>
      <c r="AA1812" s="59"/>
      <c r="AB1812" s="59"/>
      <c r="AC1812" s="59"/>
      <c r="AD1812" s="59"/>
      <c r="AE1812" s="59"/>
      <c r="AF1812" s="59"/>
    </row>
    <row r="1813" spans="1:32" ht="15.75" customHeight="1">
      <c r="A1813" s="59"/>
      <c r="B1813" s="59"/>
      <c r="C1813" s="59"/>
      <c r="D1813" s="59"/>
      <c r="E1813" s="59"/>
      <c r="F1813" s="59"/>
      <c r="G1813" s="59"/>
      <c r="H1813" s="59"/>
      <c r="I1813" s="59"/>
      <c r="J1813" s="59"/>
      <c r="K1813" s="59"/>
      <c r="L1813" s="59"/>
      <c r="M1813" s="59"/>
      <c r="N1813" s="59"/>
      <c r="O1813" s="59"/>
      <c r="P1813" s="59"/>
      <c r="Q1813" s="59"/>
      <c r="R1813" s="59"/>
      <c r="S1813" s="59"/>
      <c r="T1813" s="59"/>
      <c r="U1813" s="59"/>
      <c r="V1813" s="59"/>
      <c r="W1813" s="59"/>
      <c r="X1813" s="59"/>
      <c r="Y1813" s="59"/>
      <c r="Z1813" s="59"/>
      <c r="AA1813" s="59"/>
      <c r="AB1813" s="59"/>
      <c r="AC1813" s="59"/>
      <c r="AD1813" s="59"/>
      <c r="AE1813" s="59"/>
      <c r="AF1813" s="59"/>
    </row>
    <row r="1814" spans="1:32" ht="15.75" customHeight="1">
      <c r="A1814" s="59"/>
      <c r="B1814" s="59"/>
      <c r="C1814" s="59"/>
      <c r="D1814" s="59"/>
      <c r="E1814" s="59"/>
      <c r="F1814" s="59"/>
      <c r="G1814" s="59"/>
      <c r="H1814" s="59"/>
      <c r="I1814" s="59"/>
      <c r="J1814" s="59"/>
      <c r="K1814" s="59"/>
      <c r="L1814" s="59"/>
      <c r="M1814" s="59"/>
      <c r="N1814" s="59"/>
      <c r="O1814" s="59"/>
      <c r="P1814" s="59"/>
      <c r="Q1814" s="59"/>
      <c r="R1814" s="59"/>
      <c r="S1814" s="59"/>
      <c r="T1814" s="59"/>
      <c r="U1814" s="59"/>
      <c r="V1814" s="59"/>
      <c r="W1814" s="59"/>
      <c r="X1814" s="59"/>
      <c r="Y1814" s="59"/>
      <c r="Z1814" s="59"/>
      <c r="AA1814" s="59"/>
      <c r="AB1814" s="59"/>
      <c r="AC1814" s="59"/>
      <c r="AD1814" s="59"/>
      <c r="AE1814" s="59"/>
      <c r="AF1814" s="59"/>
    </row>
    <row r="1815" spans="1:32" ht="15.75" customHeight="1">
      <c r="A1815" s="59"/>
      <c r="B1815" s="59"/>
      <c r="C1815" s="59"/>
      <c r="D1815" s="59"/>
      <c r="E1815" s="59"/>
      <c r="F1815" s="59"/>
      <c r="G1815" s="59"/>
      <c r="H1815" s="59"/>
      <c r="I1815" s="59"/>
      <c r="J1815" s="59"/>
      <c r="K1815" s="59"/>
      <c r="L1815" s="59"/>
      <c r="M1815" s="59"/>
      <c r="N1815" s="59"/>
      <c r="O1815" s="59"/>
      <c r="P1815" s="59"/>
      <c r="Q1815" s="59"/>
      <c r="R1815" s="59"/>
      <c r="S1815" s="59"/>
      <c r="T1815" s="59"/>
      <c r="U1815" s="59"/>
      <c r="V1815" s="59"/>
      <c r="W1815" s="59"/>
      <c r="X1815" s="59"/>
      <c r="Y1815" s="59"/>
      <c r="Z1815" s="59"/>
      <c r="AA1815" s="59"/>
      <c r="AB1815" s="59"/>
      <c r="AC1815" s="59"/>
      <c r="AD1815" s="59"/>
      <c r="AE1815" s="59"/>
      <c r="AF1815" s="59"/>
    </row>
    <row r="1816" spans="1:32" ht="15.75" customHeight="1">
      <c r="A1816" s="59"/>
      <c r="B1816" s="59"/>
      <c r="C1816" s="59"/>
      <c r="D1816" s="59"/>
      <c r="E1816" s="59"/>
      <c r="F1816" s="59"/>
      <c r="G1816" s="59"/>
      <c r="H1816" s="59"/>
      <c r="I1816" s="59"/>
      <c r="J1816" s="59"/>
      <c r="K1816" s="59"/>
      <c r="L1816" s="59"/>
      <c r="M1816" s="59"/>
      <c r="N1816" s="59"/>
      <c r="O1816" s="59"/>
      <c r="P1816" s="59"/>
      <c r="Q1816" s="59"/>
      <c r="R1816" s="59"/>
      <c r="S1816" s="59"/>
      <c r="T1816" s="59"/>
      <c r="U1816" s="59"/>
      <c r="V1816" s="59"/>
      <c r="W1816" s="59"/>
      <c r="X1816" s="59"/>
      <c r="Y1816" s="59"/>
      <c r="Z1816" s="59"/>
      <c r="AA1816" s="59"/>
      <c r="AB1816" s="59"/>
      <c r="AC1816" s="59"/>
      <c r="AD1816" s="59"/>
      <c r="AE1816" s="59"/>
      <c r="AF1816" s="59"/>
    </row>
    <row r="1817" spans="1:32" ht="15.75" customHeight="1">
      <c r="A1817" s="59"/>
      <c r="B1817" s="59"/>
      <c r="C1817" s="59"/>
      <c r="D1817" s="59"/>
      <c r="E1817" s="59"/>
      <c r="F1817" s="59"/>
      <c r="G1817" s="59"/>
      <c r="H1817" s="59"/>
      <c r="I1817" s="59"/>
      <c r="J1817" s="59"/>
      <c r="K1817" s="59"/>
      <c r="L1817" s="59"/>
      <c r="M1817" s="59"/>
      <c r="N1817" s="59"/>
      <c r="O1817" s="59"/>
      <c r="P1817" s="59"/>
      <c r="Q1817" s="59"/>
      <c r="R1817" s="59"/>
      <c r="S1817" s="59"/>
      <c r="T1817" s="59"/>
      <c r="U1817" s="59"/>
      <c r="V1817" s="59"/>
      <c r="W1817" s="59"/>
      <c r="X1817" s="59"/>
      <c r="Y1817" s="59"/>
      <c r="Z1817" s="59"/>
      <c r="AA1817" s="59"/>
      <c r="AB1817" s="59"/>
      <c r="AC1817" s="59"/>
      <c r="AD1817" s="59"/>
      <c r="AE1817" s="59"/>
      <c r="AF1817" s="59"/>
    </row>
    <row r="1818" spans="1:32" ht="15.75" customHeight="1">
      <c r="A1818" s="59"/>
      <c r="B1818" s="59"/>
      <c r="C1818" s="59"/>
      <c r="D1818" s="59"/>
      <c r="E1818" s="59"/>
      <c r="F1818" s="59"/>
      <c r="G1818" s="59"/>
      <c r="H1818" s="59"/>
      <c r="I1818" s="59"/>
      <c r="J1818" s="59"/>
      <c r="K1818" s="59"/>
      <c r="L1818" s="59"/>
      <c r="M1818" s="59"/>
      <c r="N1818" s="59"/>
      <c r="O1818" s="59"/>
      <c r="P1818" s="59"/>
      <c r="Q1818" s="59"/>
      <c r="R1818" s="59"/>
      <c r="S1818" s="59"/>
      <c r="T1818" s="59"/>
      <c r="U1818" s="59"/>
      <c r="V1818" s="59"/>
      <c r="W1818" s="59"/>
      <c r="X1818" s="59"/>
      <c r="Y1818" s="59"/>
      <c r="Z1818" s="59"/>
      <c r="AA1818" s="59"/>
      <c r="AB1818" s="59"/>
      <c r="AC1818" s="59"/>
      <c r="AD1818" s="59"/>
      <c r="AE1818" s="59"/>
      <c r="AF1818" s="59"/>
    </row>
    <row r="1819" spans="1:32" ht="15.75" customHeight="1">
      <c r="A1819" s="59"/>
      <c r="B1819" s="59"/>
      <c r="C1819" s="59"/>
      <c r="D1819" s="59"/>
      <c r="E1819" s="59"/>
      <c r="F1819" s="59"/>
      <c r="G1819" s="59"/>
      <c r="H1819" s="59"/>
      <c r="I1819" s="59"/>
      <c r="J1819" s="59"/>
      <c r="K1819" s="59"/>
      <c r="L1819" s="59"/>
      <c r="M1819" s="59"/>
      <c r="N1819" s="59"/>
      <c r="O1819" s="59"/>
      <c r="P1819" s="59"/>
      <c r="Q1819" s="59"/>
      <c r="R1819" s="59"/>
      <c r="S1819" s="59"/>
      <c r="T1819" s="59"/>
      <c r="U1819" s="59"/>
      <c r="V1819" s="59"/>
      <c r="W1819" s="59"/>
      <c r="X1819" s="59"/>
      <c r="Y1819" s="59"/>
      <c r="Z1819" s="59"/>
      <c r="AA1819" s="59"/>
      <c r="AB1819" s="59"/>
      <c r="AC1819" s="59"/>
      <c r="AD1819" s="59"/>
      <c r="AE1819" s="59"/>
      <c r="AF1819" s="59"/>
    </row>
    <row r="1820" spans="1:32" ht="15.75" customHeight="1">
      <c r="A1820" s="59"/>
      <c r="B1820" s="59"/>
      <c r="C1820" s="59"/>
      <c r="D1820" s="59"/>
      <c r="E1820" s="59"/>
      <c r="F1820" s="59"/>
      <c r="G1820" s="59"/>
      <c r="H1820" s="59"/>
      <c r="I1820" s="59"/>
      <c r="J1820" s="59"/>
      <c r="K1820" s="59"/>
      <c r="L1820" s="59"/>
      <c r="M1820" s="59"/>
      <c r="N1820" s="59"/>
      <c r="O1820" s="59"/>
      <c r="P1820" s="59"/>
      <c r="Q1820" s="59"/>
      <c r="R1820" s="59"/>
      <c r="S1820" s="59"/>
      <c r="T1820" s="59"/>
      <c r="U1820" s="59"/>
      <c r="V1820" s="59"/>
      <c r="W1820" s="59"/>
      <c r="X1820" s="59"/>
      <c r="Y1820" s="59"/>
      <c r="Z1820" s="59"/>
      <c r="AA1820" s="59"/>
      <c r="AB1820" s="59"/>
      <c r="AC1820" s="59"/>
      <c r="AD1820" s="59"/>
      <c r="AE1820" s="59"/>
      <c r="AF1820" s="59"/>
    </row>
    <row r="1821" spans="1:32" ht="15.75" customHeight="1">
      <c r="A1821" s="59"/>
      <c r="B1821" s="59"/>
      <c r="C1821" s="59"/>
      <c r="D1821" s="59"/>
      <c r="E1821" s="59"/>
      <c r="F1821" s="59"/>
      <c r="G1821" s="59"/>
      <c r="H1821" s="59"/>
      <c r="I1821" s="59"/>
      <c r="J1821" s="59"/>
      <c r="K1821" s="59"/>
      <c r="L1821" s="59"/>
      <c r="M1821" s="59"/>
      <c r="N1821" s="59"/>
      <c r="O1821" s="59"/>
      <c r="P1821" s="59"/>
      <c r="Q1821" s="59"/>
      <c r="R1821" s="59"/>
      <c r="S1821" s="59"/>
      <c r="T1821" s="59"/>
      <c r="U1821" s="59"/>
      <c r="V1821" s="59"/>
      <c r="W1821" s="59"/>
      <c r="X1821" s="59"/>
      <c r="Y1821" s="59"/>
      <c r="Z1821" s="59"/>
      <c r="AA1821" s="59"/>
      <c r="AB1821" s="59"/>
      <c r="AC1821" s="59"/>
      <c r="AD1821" s="59"/>
      <c r="AE1821" s="59"/>
      <c r="AF1821" s="59"/>
    </row>
    <row r="1822" spans="1:32" ht="15.75" customHeight="1">
      <c r="A1822" s="59"/>
      <c r="B1822" s="59"/>
      <c r="C1822" s="59"/>
      <c r="D1822" s="59"/>
      <c r="E1822" s="59"/>
      <c r="F1822" s="59"/>
      <c r="G1822" s="59"/>
      <c r="H1822" s="59"/>
      <c r="I1822" s="59"/>
      <c r="J1822" s="59"/>
      <c r="K1822" s="59"/>
      <c r="L1822" s="59"/>
      <c r="M1822" s="59"/>
      <c r="N1822" s="59"/>
      <c r="O1822" s="59"/>
      <c r="P1822" s="59"/>
      <c r="Q1822" s="59"/>
      <c r="R1822" s="59"/>
      <c r="S1822" s="59"/>
      <c r="T1822" s="59"/>
      <c r="U1822" s="59"/>
      <c r="V1822" s="59"/>
      <c r="W1822" s="59"/>
      <c r="X1822" s="59"/>
      <c r="Y1822" s="59"/>
      <c r="Z1822" s="59"/>
      <c r="AA1822" s="59"/>
      <c r="AB1822" s="59"/>
      <c r="AC1822" s="59"/>
      <c r="AD1822" s="59"/>
      <c r="AE1822" s="59"/>
      <c r="AF1822" s="59"/>
    </row>
    <row r="1823" spans="1:32" ht="15.75" customHeight="1">
      <c r="A1823" s="59"/>
      <c r="B1823" s="59"/>
      <c r="C1823" s="59"/>
      <c r="D1823" s="59"/>
      <c r="E1823" s="59"/>
      <c r="F1823" s="59"/>
      <c r="G1823" s="59"/>
      <c r="H1823" s="59"/>
      <c r="I1823" s="59"/>
      <c r="J1823" s="59"/>
      <c r="K1823" s="59"/>
      <c r="L1823" s="59"/>
      <c r="M1823" s="59"/>
      <c r="N1823" s="59"/>
      <c r="O1823" s="59"/>
      <c r="P1823" s="59"/>
      <c r="Q1823" s="59"/>
      <c r="R1823" s="59"/>
      <c r="S1823" s="59"/>
      <c r="T1823" s="59"/>
      <c r="U1823" s="59"/>
      <c r="V1823" s="59"/>
      <c r="W1823" s="59"/>
      <c r="X1823" s="59"/>
      <c r="Y1823" s="59"/>
      <c r="Z1823" s="59"/>
      <c r="AA1823" s="59"/>
      <c r="AB1823" s="59"/>
      <c r="AC1823" s="59"/>
      <c r="AD1823" s="59"/>
      <c r="AE1823" s="59"/>
      <c r="AF1823" s="59"/>
    </row>
    <row r="1824" spans="1:32" ht="15.75" customHeight="1">
      <c r="A1824" s="59"/>
      <c r="B1824" s="59"/>
      <c r="C1824" s="59"/>
      <c r="D1824" s="59"/>
      <c r="E1824" s="59"/>
      <c r="F1824" s="59"/>
      <c r="G1824" s="59"/>
      <c r="H1824" s="59"/>
      <c r="I1824" s="59"/>
      <c r="J1824" s="59"/>
      <c r="K1824" s="59"/>
      <c r="L1824" s="59"/>
      <c r="M1824" s="59"/>
      <c r="N1824" s="59"/>
      <c r="O1824" s="59"/>
      <c r="P1824" s="59"/>
      <c r="Q1824" s="59"/>
      <c r="R1824" s="59"/>
      <c r="S1824" s="59"/>
      <c r="T1824" s="59"/>
      <c r="U1824" s="59"/>
      <c r="V1824" s="59"/>
      <c r="W1824" s="59"/>
      <c r="X1824" s="59"/>
      <c r="Y1824" s="59"/>
      <c r="Z1824" s="59"/>
      <c r="AA1824" s="59"/>
      <c r="AB1824" s="59"/>
      <c r="AC1824" s="59"/>
      <c r="AD1824" s="59"/>
      <c r="AE1824" s="59"/>
      <c r="AF1824" s="59"/>
    </row>
    <row r="1825" spans="1:32" ht="15.75" customHeight="1">
      <c r="A1825" s="59"/>
      <c r="B1825" s="59"/>
      <c r="C1825" s="59"/>
      <c r="D1825" s="59"/>
      <c r="E1825" s="59"/>
      <c r="F1825" s="59"/>
      <c r="G1825" s="59"/>
      <c r="H1825" s="59"/>
      <c r="I1825" s="59"/>
      <c r="J1825" s="59"/>
      <c r="K1825" s="59"/>
      <c r="L1825" s="59"/>
      <c r="M1825" s="59"/>
      <c r="N1825" s="59"/>
      <c r="O1825" s="59"/>
      <c r="P1825" s="59"/>
      <c r="Q1825" s="59"/>
      <c r="R1825" s="59"/>
      <c r="S1825" s="59"/>
      <c r="T1825" s="59"/>
      <c r="U1825" s="59"/>
      <c r="V1825" s="59"/>
      <c r="W1825" s="59"/>
      <c r="X1825" s="59"/>
      <c r="Y1825" s="59"/>
      <c r="Z1825" s="59"/>
      <c r="AA1825" s="59"/>
      <c r="AB1825" s="59"/>
      <c r="AC1825" s="59"/>
      <c r="AD1825" s="59"/>
      <c r="AE1825" s="59"/>
      <c r="AF1825" s="59"/>
    </row>
    <row r="1826" spans="1:32" ht="15.75" customHeight="1">
      <c r="A1826" s="59"/>
      <c r="B1826" s="59"/>
      <c r="C1826" s="59"/>
      <c r="D1826" s="59"/>
      <c r="E1826" s="59"/>
      <c r="F1826" s="59"/>
      <c r="G1826" s="59"/>
      <c r="H1826" s="59"/>
      <c r="I1826" s="59"/>
      <c r="J1826" s="59"/>
      <c r="K1826" s="59"/>
      <c r="L1826" s="59"/>
      <c r="M1826" s="59"/>
      <c r="N1826" s="59"/>
      <c r="O1826" s="59"/>
      <c r="P1826" s="59"/>
      <c r="Q1826" s="59"/>
      <c r="R1826" s="59"/>
      <c r="S1826" s="59"/>
      <c r="T1826" s="59"/>
      <c r="U1826" s="59"/>
      <c r="V1826" s="59"/>
      <c r="W1826" s="59"/>
      <c r="X1826" s="59"/>
      <c r="Y1826" s="59"/>
      <c r="Z1826" s="59"/>
      <c r="AA1826" s="59"/>
      <c r="AB1826" s="59"/>
      <c r="AC1826" s="59"/>
      <c r="AD1826" s="59"/>
      <c r="AE1826" s="59"/>
      <c r="AF1826" s="59"/>
    </row>
    <row r="1827" spans="1:32" ht="15.75" customHeight="1">
      <c r="A1827" s="59"/>
      <c r="B1827" s="59"/>
      <c r="C1827" s="59"/>
      <c r="D1827" s="59"/>
      <c r="E1827" s="59"/>
      <c r="F1827" s="59"/>
      <c r="G1827" s="59"/>
      <c r="H1827" s="59"/>
      <c r="I1827" s="59"/>
      <c r="J1827" s="59"/>
      <c r="K1827" s="59"/>
      <c r="L1827" s="59"/>
      <c r="M1827" s="59"/>
      <c r="N1827" s="59"/>
      <c r="O1827" s="59"/>
      <c r="P1827" s="59"/>
      <c r="Q1827" s="59"/>
      <c r="R1827" s="59"/>
      <c r="S1827" s="59"/>
      <c r="T1827" s="59"/>
      <c r="U1827" s="59"/>
      <c r="V1827" s="59"/>
      <c r="W1827" s="59"/>
      <c r="X1827" s="59"/>
      <c r="Y1827" s="59"/>
      <c r="Z1827" s="59"/>
      <c r="AA1827" s="59"/>
      <c r="AB1827" s="59"/>
      <c r="AC1827" s="59"/>
      <c r="AD1827" s="59"/>
      <c r="AE1827" s="59"/>
      <c r="AF1827" s="59"/>
    </row>
    <row r="1828" spans="1:32" ht="15.75" customHeight="1">
      <c r="A1828" s="59"/>
      <c r="B1828" s="59"/>
      <c r="C1828" s="59"/>
      <c r="D1828" s="59"/>
      <c r="E1828" s="59"/>
      <c r="F1828" s="59"/>
      <c r="G1828" s="59"/>
      <c r="H1828" s="59"/>
      <c r="I1828" s="59"/>
      <c r="J1828" s="59"/>
      <c r="K1828" s="59"/>
      <c r="L1828" s="59"/>
      <c r="M1828" s="59"/>
      <c r="N1828" s="59"/>
      <c r="O1828" s="59"/>
      <c r="P1828" s="59"/>
      <c r="Q1828" s="59"/>
      <c r="R1828" s="59"/>
      <c r="S1828" s="59"/>
      <c r="T1828" s="59"/>
      <c r="U1828" s="59"/>
      <c r="V1828" s="59"/>
      <c r="W1828" s="59"/>
      <c r="X1828" s="59"/>
      <c r="Y1828" s="59"/>
      <c r="Z1828" s="59"/>
      <c r="AA1828" s="59"/>
      <c r="AB1828" s="59"/>
      <c r="AC1828" s="59"/>
      <c r="AD1828" s="59"/>
      <c r="AE1828" s="59"/>
      <c r="AF1828" s="59"/>
    </row>
    <row r="1829" spans="1:32" ht="15.75" customHeight="1">
      <c r="A1829" s="59"/>
      <c r="B1829" s="59"/>
      <c r="C1829" s="59"/>
      <c r="D1829" s="59"/>
      <c r="E1829" s="59"/>
      <c r="F1829" s="59"/>
      <c r="G1829" s="59"/>
      <c r="H1829" s="59"/>
      <c r="I1829" s="59"/>
      <c r="J1829" s="59"/>
      <c r="K1829" s="59"/>
      <c r="L1829" s="59"/>
      <c r="M1829" s="59"/>
      <c r="N1829" s="59"/>
      <c r="O1829" s="59"/>
      <c r="P1829" s="59"/>
      <c r="Q1829" s="59"/>
      <c r="R1829" s="59"/>
      <c r="S1829" s="59"/>
      <c r="T1829" s="59"/>
      <c r="U1829" s="59"/>
      <c r="V1829" s="59"/>
      <c r="W1829" s="59"/>
      <c r="X1829" s="59"/>
      <c r="Y1829" s="59"/>
      <c r="Z1829" s="59"/>
      <c r="AA1829" s="59"/>
      <c r="AB1829" s="59"/>
      <c r="AC1829" s="59"/>
      <c r="AD1829" s="59"/>
      <c r="AE1829" s="59"/>
      <c r="AF1829" s="59"/>
    </row>
    <row r="1830" spans="1:32" ht="15.75" customHeight="1">
      <c r="A1830" s="59"/>
      <c r="B1830" s="59"/>
      <c r="C1830" s="59"/>
      <c r="D1830" s="59"/>
      <c r="E1830" s="59"/>
      <c r="F1830" s="59"/>
      <c r="G1830" s="59"/>
      <c r="H1830" s="59"/>
      <c r="I1830" s="59"/>
      <c r="J1830" s="59"/>
      <c r="K1830" s="59"/>
      <c r="L1830" s="59"/>
      <c r="M1830" s="59"/>
      <c r="N1830" s="59"/>
      <c r="O1830" s="59"/>
      <c r="P1830" s="59"/>
      <c r="Q1830" s="59"/>
      <c r="R1830" s="59"/>
      <c r="S1830" s="59"/>
      <c r="T1830" s="59"/>
      <c r="U1830" s="59"/>
      <c r="V1830" s="59"/>
      <c r="W1830" s="59"/>
      <c r="X1830" s="59"/>
      <c r="Y1830" s="59"/>
      <c r="Z1830" s="59"/>
      <c r="AA1830" s="59"/>
      <c r="AB1830" s="59"/>
      <c r="AC1830" s="59"/>
      <c r="AD1830" s="59"/>
      <c r="AE1830" s="59"/>
      <c r="AF1830" s="59"/>
    </row>
    <row r="1831" spans="1:32" ht="15.75" customHeight="1">
      <c r="A1831" s="59"/>
      <c r="B1831" s="59"/>
      <c r="C1831" s="59"/>
      <c r="D1831" s="59"/>
      <c r="E1831" s="59"/>
      <c r="F1831" s="59"/>
      <c r="G1831" s="59"/>
      <c r="H1831" s="59"/>
      <c r="I1831" s="59"/>
      <c r="J1831" s="59"/>
      <c r="K1831" s="59"/>
      <c r="L1831" s="59"/>
      <c r="M1831" s="59"/>
      <c r="N1831" s="59"/>
      <c r="O1831" s="59"/>
      <c r="P1831" s="59"/>
      <c r="Q1831" s="59"/>
      <c r="R1831" s="59"/>
      <c r="S1831" s="59"/>
      <c r="T1831" s="59"/>
      <c r="U1831" s="59"/>
      <c r="V1831" s="59"/>
      <c r="W1831" s="59"/>
      <c r="X1831" s="59"/>
      <c r="Y1831" s="59"/>
      <c r="Z1831" s="59"/>
      <c r="AA1831" s="59"/>
      <c r="AB1831" s="59"/>
      <c r="AC1831" s="59"/>
      <c r="AD1831" s="59"/>
      <c r="AE1831" s="59"/>
      <c r="AF1831" s="59"/>
    </row>
    <row r="1832" spans="1:32" ht="15.75" customHeight="1">
      <c r="A1832" s="59"/>
      <c r="B1832" s="59"/>
      <c r="C1832" s="59"/>
      <c r="D1832" s="59"/>
      <c r="E1832" s="59"/>
      <c r="F1832" s="59"/>
      <c r="G1832" s="59"/>
      <c r="H1832" s="59"/>
      <c r="I1832" s="59"/>
      <c r="J1832" s="59"/>
      <c r="K1832" s="59"/>
      <c r="L1832" s="59"/>
      <c r="M1832" s="59"/>
      <c r="N1832" s="59"/>
      <c r="O1832" s="59"/>
      <c r="P1832" s="59"/>
      <c r="Q1832" s="59"/>
      <c r="R1832" s="59"/>
      <c r="S1832" s="59"/>
      <c r="T1832" s="59"/>
      <c r="U1832" s="59"/>
      <c r="V1832" s="59"/>
      <c r="W1832" s="59"/>
      <c r="X1832" s="59"/>
      <c r="Y1832" s="59"/>
      <c r="Z1832" s="59"/>
      <c r="AA1832" s="59"/>
      <c r="AB1832" s="59"/>
      <c r="AC1832" s="59"/>
      <c r="AD1832" s="59"/>
      <c r="AE1832" s="59"/>
      <c r="AF1832" s="59"/>
    </row>
    <row r="1833" spans="1:32" ht="15.75" customHeight="1">
      <c r="A1833" s="59"/>
      <c r="B1833" s="59"/>
      <c r="C1833" s="59"/>
      <c r="D1833" s="59"/>
      <c r="E1833" s="59"/>
      <c r="F1833" s="59"/>
      <c r="G1833" s="59"/>
      <c r="H1833" s="59"/>
      <c r="I1833" s="59"/>
      <c r="J1833" s="59"/>
      <c r="K1833" s="59"/>
      <c r="L1833" s="59"/>
      <c r="M1833" s="59"/>
      <c r="N1833" s="59"/>
      <c r="O1833" s="59"/>
      <c r="P1833" s="59"/>
      <c r="Q1833" s="59"/>
      <c r="R1833" s="59"/>
      <c r="S1833" s="59"/>
      <c r="T1833" s="59"/>
      <c r="U1833" s="59"/>
      <c r="V1833" s="59"/>
      <c r="W1833" s="59"/>
      <c r="X1833" s="59"/>
      <c r="Y1833" s="59"/>
      <c r="Z1833" s="59"/>
      <c r="AA1833" s="59"/>
      <c r="AB1833" s="59"/>
      <c r="AC1833" s="59"/>
      <c r="AD1833" s="59"/>
      <c r="AE1833" s="59"/>
      <c r="AF1833" s="59"/>
    </row>
    <row r="1834" spans="1:32" ht="15.75" customHeight="1">
      <c r="A1834" s="59"/>
      <c r="B1834" s="59"/>
      <c r="C1834" s="59"/>
      <c r="D1834" s="59"/>
      <c r="E1834" s="59"/>
      <c r="F1834" s="59"/>
      <c r="G1834" s="59"/>
      <c r="H1834" s="59"/>
      <c r="I1834" s="59"/>
      <c r="J1834" s="59"/>
      <c r="K1834" s="59"/>
      <c r="L1834" s="59"/>
      <c r="M1834" s="59"/>
      <c r="N1834" s="59"/>
      <c r="O1834" s="59"/>
      <c r="P1834" s="59"/>
      <c r="Q1834" s="59"/>
      <c r="R1834" s="59"/>
      <c r="S1834" s="59"/>
      <c r="T1834" s="59"/>
      <c r="U1834" s="59"/>
      <c r="V1834" s="59"/>
      <c r="W1834" s="59"/>
      <c r="X1834" s="59"/>
      <c r="Y1834" s="59"/>
      <c r="Z1834" s="59"/>
      <c r="AA1834" s="59"/>
      <c r="AB1834" s="59"/>
      <c r="AC1834" s="59"/>
      <c r="AD1834" s="59"/>
      <c r="AE1834" s="59"/>
      <c r="AF1834" s="59"/>
    </row>
    <row r="1835" spans="1:32" ht="15.75" customHeight="1">
      <c r="A1835" s="59"/>
      <c r="B1835" s="59"/>
      <c r="C1835" s="59"/>
      <c r="D1835" s="59"/>
      <c r="E1835" s="59"/>
      <c r="F1835" s="59"/>
      <c r="G1835" s="59"/>
      <c r="H1835" s="59"/>
      <c r="I1835" s="59"/>
      <c r="J1835" s="59"/>
      <c r="K1835" s="59"/>
      <c r="L1835" s="59"/>
      <c r="M1835" s="59"/>
      <c r="N1835" s="59"/>
      <c r="O1835" s="59"/>
      <c r="P1835" s="59"/>
      <c r="Q1835" s="59"/>
      <c r="R1835" s="59"/>
      <c r="S1835" s="59"/>
      <c r="T1835" s="59"/>
      <c r="U1835" s="59"/>
      <c r="V1835" s="59"/>
      <c r="W1835" s="59"/>
      <c r="X1835" s="59"/>
      <c r="Y1835" s="59"/>
      <c r="Z1835" s="59"/>
      <c r="AA1835" s="59"/>
      <c r="AB1835" s="59"/>
      <c r="AC1835" s="59"/>
      <c r="AD1835" s="59"/>
      <c r="AE1835" s="59"/>
      <c r="AF1835" s="59"/>
    </row>
    <row r="1836" spans="1:32" ht="15.75" customHeight="1">
      <c r="A1836" s="59"/>
      <c r="B1836" s="59"/>
      <c r="C1836" s="59"/>
      <c r="D1836" s="59"/>
      <c r="E1836" s="59"/>
      <c r="F1836" s="59"/>
      <c r="G1836" s="59"/>
      <c r="H1836" s="59"/>
      <c r="I1836" s="59"/>
      <c r="J1836" s="59"/>
      <c r="K1836" s="59"/>
      <c r="L1836" s="59"/>
      <c r="M1836" s="59"/>
      <c r="N1836" s="59"/>
      <c r="O1836" s="59"/>
      <c r="P1836" s="59"/>
      <c r="Q1836" s="59"/>
      <c r="R1836" s="59"/>
      <c r="S1836" s="59"/>
      <c r="T1836" s="59"/>
      <c r="U1836" s="59"/>
      <c r="V1836" s="59"/>
      <c r="W1836" s="59"/>
      <c r="X1836" s="59"/>
      <c r="Y1836" s="59"/>
      <c r="Z1836" s="59"/>
      <c r="AA1836" s="59"/>
      <c r="AB1836" s="59"/>
      <c r="AC1836" s="59"/>
      <c r="AD1836" s="59"/>
      <c r="AE1836" s="59"/>
      <c r="AF1836" s="59"/>
    </row>
    <row r="1837" spans="1:32" ht="15.75" customHeight="1">
      <c r="A1837" s="59"/>
      <c r="B1837" s="59"/>
      <c r="C1837" s="59"/>
      <c r="D1837" s="59"/>
      <c r="E1837" s="59"/>
      <c r="F1837" s="59"/>
      <c r="G1837" s="59"/>
      <c r="H1837" s="59"/>
      <c r="I1837" s="59"/>
      <c r="J1837" s="59"/>
      <c r="K1837" s="59"/>
      <c r="L1837" s="59"/>
      <c r="M1837" s="59"/>
      <c r="N1837" s="59"/>
      <c r="O1837" s="59"/>
      <c r="P1837" s="59"/>
      <c r="Q1837" s="59"/>
      <c r="R1837" s="59"/>
      <c r="S1837" s="59"/>
      <c r="T1837" s="59"/>
      <c r="U1837" s="59"/>
      <c r="V1837" s="59"/>
      <c r="W1837" s="59"/>
      <c r="X1837" s="59"/>
      <c r="Y1837" s="59"/>
      <c r="Z1837" s="59"/>
      <c r="AA1837" s="59"/>
      <c r="AB1837" s="59"/>
      <c r="AC1837" s="59"/>
      <c r="AD1837" s="59"/>
      <c r="AE1837" s="59"/>
      <c r="AF1837" s="59"/>
    </row>
    <row r="1838" spans="1:32" ht="15.75" customHeight="1">
      <c r="A1838" s="59"/>
      <c r="B1838" s="59"/>
      <c r="C1838" s="59"/>
      <c r="D1838" s="59"/>
      <c r="E1838" s="59"/>
      <c r="F1838" s="59"/>
      <c r="G1838" s="59"/>
      <c r="H1838" s="59"/>
      <c r="I1838" s="59"/>
      <c r="J1838" s="59"/>
      <c r="K1838" s="59"/>
      <c r="L1838" s="59"/>
      <c r="M1838" s="59"/>
      <c r="N1838" s="59"/>
      <c r="O1838" s="59"/>
      <c r="P1838" s="59"/>
      <c r="Q1838" s="59"/>
      <c r="R1838" s="59"/>
      <c r="S1838" s="59"/>
      <c r="T1838" s="59"/>
      <c r="U1838" s="59"/>
      <c r="V1838" s="59"/>
      <c r="W1838" s="59"/>
      <c r="X1838" s="59"/>
      <c r="Y1838" s="59"/>
      <c r="Z1838" s="59"/>
      <c r="AA1838" s="59"/>
      <c r="AB1838" s="59"/>
      <c r="AC1838" s="59"/>
      <c r="AD1838" s="59"/>
      <c r="AE1838" s="59"/>
      <c r="AF1838" s="59"/>
    </row>
    <row r="1839" spans="1:32" ht="15.75" customHeight="1">
      <c r="A1839" s="59"/>
      <c r="B1839" s="59"/>
      <c r="C1839" s="59"/>
      <c r="D1839" s="59"/>
      <c r="E1839" s="59"/>
      <c r="F1839" s="59"/>
      <c r="G1839" s="59"/>
      <c r="H1839" s="59"/>
      <c r="I1839" s="59"/>
      <c r="J1839" s="59"/>
      <c r="K1839" s="59"/>
      <c r="L1839" s="59"/>
      <c r="M1839" s="59"/>
      <c r="N1839" s="59"/>
      <c r="O1839" s="59"/>
      <c r="P1839" s="59"/>
      <c r="Q1839" s="59"/>
      <c r="R1839" s="59"/>
      <c r="S1839" s="59"/>
      <c r="T1839" s="59"/>
      <c r="U1839" s="59"/>
      <c r="V1839" s="59"/>
      <c r="W1839" s="59"/>
      <c r="X1839" s="59"/>
      <c r="Y1839" s="59"/>
      <c r="Z1839" s="59"/>
      <c r="AA1839" s="59"/>
      <c r="AB1839" s="59"/>
      <c r="AC1839" s="59"/>
      <c r="AD1839" s="59"/>
      <c r="AE1839" s="59"/>
      <c r="AF1839" s="59"/>
    </row>
    <row r="1840" spans="1:32" ht="15.75" customHeight="1">
      <c r="A1840" s="59"/>
      <c r="B1840" s="59"/>
      <c r="C1840" s="59"/>
      <c r="D1840" s="59"/>
      <c r="E1840" s="59"/>
      <c r="F1840" s="59"/>
      <c r="G1840" s="59"/>
      <c r="H1840" s="59"/>
      <c r="I1840" s="59"/>
      <c r="J1840" s="59"/>
      <c r="K1840" s="59"/>
      <c r="L1840" s="59"/>
      <c r="M1840" s="59"/>
      <c r="N1840" s="59"/>
      <c r="O1840" s="59"/>
      <c r="P1840" s="59"/>
      <c r="Q1840" s="59"/>
      <c r="R1840" s="59"/>
      <c r="S1840" s="59"/>
      <c r="T1840" s="59"/>
      <c r="U1840" s="59"/>
      <c r="V1840" s="59"/>
      <c r="W1840" s="59"/>
      <c r="X1840" s="59"/>
      <c r="Y1840" s="59"/>
      <c r="Z1840" s="59"/>
      <c r="AA1840" s="59"/>
      <c r="AB1840" s="59"/>
      <c r="AC1840" s="59"/>
      <c r="AD1840" s="59"/>
      <c r="AE1840" s="59"/>
      <c r="AF1840" s="59"/>
    </row>
    <row r="1841" spans="1:32" ht="15.75" customHeight="1">
      <c r="A1841" s="59"/>
      <c r="B1841" s="59"/>
      <c r="C1841" s="59"/>
      <c r="D1841" s="59"/>
      <c r="E1841" s="59"/>
      <c r="F1841" s="59"/>
      <c r="G1841" s="59"/>
      <c r="H1841" s="59"/>
      <c r="I1841" s="59"/>
      <c r="J1841" s="59"/>
      <c r="K1841" s="59"/>
      <c r="L1841" s="59"/>
      <c r="M1841" s="59"/>
      <c r="N1841" s="59"/>
      <c r="O1841" s="59"/>
      <c r="P1841" s="59"/>
      <c r="Q1841" s="59"/>
      <c r="R1841" s="59"/>
      <c r="S1841" s="59"/>
      <c r="T1841" s="59"/>
      <c r="U1841" s="59"/>
      <c r="V1841" s="59"/>
      <c r="W1841" s="59"/>
      <c r="X1841" s="59"/>
      <c r="Y1841" s="59"/>
      <c r="Z1841" s="59"/>
      <c r="AA1841" s="59"/>
      <c r="AB1841" s="59"/>
      <c r="AC1841" s="59"/>
      <c r="AD1841" s="59"/>
      <c r="AE1841" s="59"/>
      <c r="AF1841" s="59"/>
    </row>
    <row r="1842" spans="1:32" ht="15.75" customHeight="1">
      <c r="A1842" s="59"/>
      <c r="B1842" s="59"/>
      <c r="C1842" s="59"/>
      <c r="D1842" s="59"/>
      <c r="E1842" s="59"/>
      <c r="F1842" s="59"/>
      <c r="G1842" s="59"/>
      <c r="H1842" s="59"/>
      <c r="I1842" s="59"/>
      <c r="J1842" s="59"/>
      <c r="K1842" s="59"/>
      <c r="L1842" s="59"/>
      <c r="M1842" s="59"/>
      <c r="N1842" s="59"/>
      <c r="O1842" s="59"/>
      <c r="P1842" s="59"/>
      <c r="Q1842" s="59"/>
      <c r="R1842" s="59"/>
      <c r="S1842" s="59"/>
      <c r="T1842" s="59"/>
      <c r="U1842" s="59"/>
      <c r="V1842" s="59"/>
      <c r="W1842" s="59"/>
      <c r="X1842" s="59"/>
      <c r="Y1842" s="59"/>
      <c r="Z1842" s="59"/>
      <c r="AA1842" s="59"/>
      <c r="AB1842" s="59"/>
      <c r="AC1842" s="59"/>
      <c r="AD1842" s="59"/>
      <c r="AE1842" s="59"/>
      <c r="AF1842" s="59"/>
    </row>
    <row r="1843" spans="1:32" ht="15.75" customHeight="1">
      <c r="A1843" s="59"/>
      <c r="B1843" s="59"/>
      <c r="C1843" s="59"/>
      <c r="D1843" s="59"/>
      <c r="E1843" s="59"/>
      <c r="F1843" s="59"/>
      <c r="G1843" s="59"/>
      <c r="H1843" s="59"/>
      <c r="I1843" s="59"/>
      <c r="J1843" s="59"/>
      <c r="K1843" s="59"/>
      <c r="L1843" s="59"/>
      <c r="M1843" s="59"/>
      <c r="N1843" s="59"/>
      <c r="O1843" s="59"/>
      <c r="P1843" s="59"/>
      <c r="Q1843" s="59"/>
      <c r="R1843" s="59"/>
      <c r="S1843" s="59"/>
      <c r="T1843" s="59"/>
      <c r="U1843" s="59"/>
      <c r="V1843" s="59"/>
      <c r="W1843" s="59"/>
      <c r="X1843" s="59"/>
      <c r="Y1843" s="59"/>
      <c r="Z1843" s="59"/>
      <c r="AA1843" s="59"/>
      <c r="AB1843" s="59"/>
      <c r="AC1843" s="59"/>
      <c r="AD1843" s="59"/>
      <c r="AE1843" s="59"/>
      <c r="AF1843" s="59"/>
    </row>
    <row r="1844" spans="1:32" ht="15.75" customHeight="1">
      <c r="A1844" s="59"/>
      <c r="B1844" s="59"/>
      <c r="C1844" s="59"/>
      <c r="D1844" s="59"/>
      <c r="E1844" s="59"/>
      <c r="F1844" s="59"/>
      <c r="G1844" s="59"/>
      <c r="H1844" s="59"/>
      <c r="I1844" s="59"/>
      <c r="J1844" s="59"/>
      <c r="K1844" s="59"/>
      <c r="L1844" s="59"/>
      <c r="M1844" s="59"/>
      <c r="N1844" s="59"/>
      <c r="O1844" s="59"/>
      <c r="P1844" s="59"/>
      <c r="Q1844" s="59"/>
      <c r="R1844" s="59"/>
      <c r="S1844" s="59"/>
      <c r="T1844" s="59"/>
      <c r="U1844" s="59"/>
      <c r="V1844" s="59"/>
      <c r="W1844" s="59"/>
      <c r="X1844" s="59"/>
      <c r="Y1844" s="59"/>
      <c r="Z1844" s="59"/>
      <c r="AA1844" s="59"/>
      <c r="AB1844" s="59"/>
      <c r="AC1844" s="59"/>
      <c r="AD1844" s="59"/>
      <c r="AE1844" s="59"/>
      <c r="AF1844" s="59"/>
    </row>
    <row r="1845" spans="1:32" ht="15.75" customHeight="1">
      <c r="A1845" s="59"/>
      <c r="B1845" s="59"/>
      <c r="C1845" s="59"/>
      <c r="D1845" s="59"/>
      <c r="E1845" s="59"/>
      <c r="F1845" s="59"/>
      <c r="G1845" s="59"/>
      <c r="H1845" s="59"/>
      <c r="I1845" s="59"/>
      <c r="J1845" s="59"/>
      <c r="K1845" s="59"/>
      <c r="L1845" s="59"/>
      <c r="M1845" s="59"/>
      <c r="N1845" s="59"/>
      <c r="O1845" s="59"/>
      <c r="P1845" s="59"/>
      <c r="Q1845" s="59"/>
      <c r="R1845" s="59"/>
      <c r="S1845" s="59"/>
      <c r="T1845" s="59"/>
      <c r="U1845" s="59"/>
      <c r="V1845" s="59"/>
      <c r="W1845" s="59"/>
      <c r="X1845" s="59"/>
      <c r="Y1845" s="59"/>
      <c r="Z1845" s="59"/>
      <c r="AA1845" s="59"/>
      <c r="AB1845" s="59"/>
      <c r="AC1845" s="59"/>
      <c r="AD1845" s="59"/>
      <c r="AE1845" s="59"/>
      <c r="AF1845" s="59"/>
    </row>
    <row r="1846" spans="1:32" ht="15.75" customHeight="1">
      <c r="A1846" s="59"/>
      <c r="B1846" s="59"/>
      <c r="C1846" s="59"/>
      <c r="D1846" s="59"/>
      <c r="E1846" s="59"/>
      <c r="F1846" s="59"/>
      <c r="G1846" s="59"/>
      <c r="H1846" s="59"/>
      <c r="I1846" s="59"/>
      <c r="J1846" s="59"/>
      <c r="K1846" s="59"/>
      <c r="L1846" s="59"/>
      <c r="M1846" s="59"/>
      <c r="N1846" s="59"/>
      <c r="O1846" s="59"/>
      <c r="P1846" s="59"/>
      <c r="Q1846" s="59"/>
      <c r="R1846" s="59"/>
      <c r="S1846" s="59"/>
      <c r="T1846" s="59"/>
      <c r="U1846" s="59"/>
      <c r="V1846" s="59"/>
      <c r="W1846" s="59"/>
      <c r="X1846" s="59"/>
      <c r="Y1846" s="59"/>
      <c r="Z1846" s="59"/>
      <c r="AA1846" s="59"/>
      <c r="AB1846" s="59"/>
      <c r="AC1846" s="59"/>
      <c r="AD1846" s="59"/>
      <c r="AE1846" s="59"/>
      <c r="AF1846" s="59"/>
    </row>
    <row r="1847" spans="1:32" ht="15.75" customHeight="1">
      <c r="A1847" s="59"/>
      <c r="B1847" s="59"/>
      <c r="C1847" s="59"/>
      <c r="D1847" s="59"/>
      <c r="E1847" s="59"/>
      <c r="F1847" s="59"/>
      <c r="G1847" s="59"/>
      <c r="H1847" s="59"/>
      <c r="I1847" s="59"/>
      <c r="J1847" s="59"/>
      <c r="K1847" s="59"/>
      <c r="L1847" s="59"/>
      <c r="M1847" s="59"/>
      <c r="N1847" s="59"/>
      <c r="O1847" s="59"/>
      <c r="P1847" s="59"/>
      <c r="Q1847" s="59"/>
      <c r="R1847" s="59"/>
      <c r="S1847" s="59"/>
      <c r="T1847" s="59"/>
      <c r="U1847" s="59"/>
      <c r="V1847" s="59"/>
      <c r="W1847" s="59"/>
      <c r="X1847" s="59"/>
      <c r="Y1847" s="59"/>
      <c r="Z1847" s="59"/>
      <c r="AA1847" s="59"/>
      <c r="AB1847" s="59"/>
      <c r="AC1847" s="59"/>
      <c r="AD1847" s="59"/>
      <c r="AE1847" s="59"/>
      <c r="AF1847" s="59"/>
    </row>
    <row r="1848" spans="1:32" ht="15.75" customHeight="1">
      <c r="A1848" s="59"/>
      <c r="B1848" s="59"/>
      <c r="C1848" s="59"/>
      <c r="D1848" s="59"/>
      <c r="E1848" s="59"/>
      <c r="F1848" s="59"/>
      <c r="G1848" s="59"/>
      <c r="H1848" s="59"/>
      <c r="I1848" s="59"/>
      <c r="J1848" s="59"/>
      <c r="K1848" s="59"/>
      <c r="L1848" s="59"/>
      <c r="M1848" s="59"/>
      <c r="N1848" s="59"/>
      <c r="O1848" s="59"/>
      <c r="P1848" s="59"/>
      <c r="Q1848" s="59"/>
      <c r="R1848" s="59"/>
      <c r="S1848" s="59"/>
      <c r="T1848" s="59"/>
      <c r="U1848" s="59"/>
      <c r="V1848" s="59"/>
      <c r="W1848" s="59"/>
      <c r="X1848" s="59"/>
      <c r="Y1848" s="59"/>
      <c r="Z1848" s="59"/>
      <c r="AA1848" s="59"/>
      <c r="AB1848" s="59"/>
      <c r="AC1848" s="59"/>
      <c r="AD1848" s="59"/>
      <c r="AE1848" s="59"/>
      <c r="AF1848" s="59"/>
    </row>
    <row r="1849" spans="1:32" ht="15.75" customHeight="1">
      <c r="A1849" s="59"/>
      <c r="B1849" s="59"/>
      <c r="C1849" s="59"/>
      <c r="D1849" s="59"/>
      <c r="E1849" s="59"/>
      <c r="F1849" s="59"/>
      <c r="G1849" s="59"/>
      <c r="H1849" s="59"/>
      <c r="I1849" s="59"/>
      <c r="J1849" s="59"/>
      <c r="K1849" s="59"/>
      <c r="L1849" s="59"/>
      <c r="M1849" s="59"/>
      <c r="N1849" s="59"/>
      <c r="O1849" s="59"/>
      <c r="P1849" s="59"/>
      <c r="Q1849" s="59"/>
      <c r="R1849" s="59"/>
      <c r="S1849" s="59"/>
      <c r="T1849" s="59"/>
      <c r="U1849" s="59"/>
      <c r="V1849" s="59"/>
      <c r="W1849" s="59"/>
      <c r="X1849" s="59"/>
      <c r="Y1849" s="59"/>
      <c r="Z1849" s="59"/>
      <c r="AA1849" s="59"/>
      <c r="AB1849" s="59"/>
      <c r="AC1849" s="59"/>
      <c r="AD1849" s="59"/>
      <c r="AE1849" s="59"/>
      <c r="AF1849" s="59"/>
    </row>
    <row r="1850" spans="1:32" ht="15.75" customHeight="1">
      <c r="A1850" s="59"/>
      <c r="B1850" s="59"/>
      <c r="C1850" s="59"/>
      <c r="D1850" s="59"/>
      <c r="E1850" s="59"/>
      <c r="F1850" s="59"/>
      <c r="G1850" s="59"/>
      <c r="H1850" s="59"/>
      <c r="I1850" s="59"/>
      <c r="J1850" s="59"/>
      <c r="K1850" s="59"/>
      <c r="L1850" s="59"/>
      <c r="M1850" s="59"/>
      <c r="N1850" s="59"/>
      <c r="O1850" s="59"/>
      <c r="P1850" s="59"/>
      <c r="Q1850" s="59"/>
      <c r="R1850" s="59"/>
      <c r="S1850" s="59"/>
      <c r="T1850" s="59"/>
      <c r="U1850" s="59"/>
      <c r="V1850" s="59"/>
      <c r="W1850" s="59"/>
      <c r="X1850" s="59"/>
      <c r="Y1850" s="59"/>
      <c r="Z1850" s="59"/>
      <c r="AA1850" s="59"/>
      <c r="AB1850" s="59"/>
      <c r="AC1850" s="59"/>
      <c r="AD1850" s="59"/>
      <c r="AE1850" s="59"/>
      <c r="AF1850" s="59"/>
    </row>
    <row r="1851" spans="1:32" ht="15.75" customHeight="1">
      <c r="A1851" s="59"/>
      <c r="B1851" s="59"/>
      <c r="C1851" s="59"/>
      <c r="D1851" s="59"/>
      <c r="E1851" s="59"/>
      <c r="F1851" s="59"/>
      <c r="G1851" s="59"/>
      <c r="H1851" s="59"/>
      <c r="I1851" s="59"/>
      <c r="J1851" s="59"/>
      <c r="K1851" s="59"/>
      <c r="L1851" s="59"/>
      <c r="M1851" s="59"/>
      <c r="N1851" s="59"/>
      <c r="O1851" s="59"/>
      <c r="P1851" s="59"/>
      <c r="Q1851" s="59"/>
      <c r="R1851" s="59"/>
      <c r="S1851" s="59"/>
      <c r="T1851" s="59"/>
      <c r="U1851" s="59"/>
      <c r="V1851" s="59"/>
      <c r="W1851" s="59"/>
      <c r="X1851" s="59"/>
      <c r="Y1851" s="59"/>
      <c r="Z1851" s="59"/>
      <c r="AA1851" s="59"/>
      <c r="AB1851" s="59"/>
      <c r="AC1851" s="59"/>
      <c r="AD1851" s="59"/>
      <c r="AE1851" s="59"/>
      <c r="AF1851" s="59"/>
    </row>
    <row r="1852" spans="1:32" ht="15.75" customHeight="1">
      <c r="A1852" s="59"/>
      <c r="B1852" s="59"/>
      <c r="C1852" s="59"/>
      <c r="D1852" s="59"/>
      <c r="E1852" s="59"/>
      <c r="F1852" s="59"/>
      <c r="G1852" s="59"/>
      <c r="H1852" s="59"/>
      <c r="I1852" s="59"/>
      <c r="J1852" s="59"/>
      <c r="K1852" s="59"/>
      <c r="L1852" s="59"/>
      <c r="M1852" s="59"/>
      <c r="N1852" s="59"/>
      <c r="O1852" s="59"/>
      <c r="P1852" s="59"/>
      <c r="Q1852" s="59"/>
      <c r="R1852" s="59"/>
      <c r="S1852" s="59"/>
      <c r="T1852" s="59"/>
      <c r="U1852" s="59"/>
      <c r="V1852" s="59"/>
      <c r="W1852" s="59"/>
      <c r="X1852" s="59"/>
      <c r="Y1852" s="59"/>
      <c r="Z1852" s="59"/>
      <c r="AA1852" s="59"/>
      <c r="AB1852" s="59"/>
      <c r="AC1852" s="59"/>
      <c r="AD1852" s="59"/>
      <c r="AE1852" s="59"/>
      <c r="AF1852" s="59"/>
    </row>
    <row r="1853" spans="1:32" ht="15.75" customHeight="1">
      <c r="A1853" s="59"/>
      <c r="B1853" s="59"/>
      <c r="C1853" s="59"/>
      <c r="D1853" s="59"/>
      <c r="E1853" s="59"/>
      <c r="F1853" s="59"/>
      <c r="G1853" s="59"/>
      <c r="H1853" s="59"/>
      <c r="I1853" s="59"/>
      <c r="J1853" s="59"/>
      <c r="K1853" s="59"/>
      <c r="L1853" s="59"/>
      <c r="M1853" s="59"/>
      <c r="N1853" s="59"/>
      <c r="O1853" s="59"/>
      <c r="P1853" s="59"/>
      <c r="Q1853" s="59"/>
      <c r="R1853" s="59"/>
      <c r="S1853" s="59"/>
      <c r="T1853" s="59"/>
      <c r="U1853" s="59"/>
      <c r="V1853" s="59"/>
      <c r="W1853" s="59"/>
      <c r="X1853" s="59"/>
      <c r="Y1853" s="59"/>
      <c r="Z1853" s="59"/>
      <c r="AA1853" s="59"/>
      <c r="AB1853" s="59"/>
      <c r="AC1853" s="59"/>
      <c r="AD1853" s="59"/>
      <c r="AE1853" s="59"/>
      <c r="AF1853" s="59"/>
    </row>
    <row r="1854" spans="1:32" ht="15.75" customHeight="1">
      <c r="A1854" s="59"/>
      <c r="B1854" s="59"/>
      <c r="C1854" s="59"/>
      <c r="D1854" s="59"/>
      <c r="E1854" s="59"/>
      <c r="F1854" s="59"/>
      <c r="G1854" s="59"/>
      <c r="H1854" s="59"/>
      <c r="I1854" s="59"/>
      <c r="J1854" s="59"/>
      <c r="K1854" s="59"/>
      <c r="L1854" s="59"/>
      <c r="M1854" s="59"/>
      <c r="N1854" s="59"/>
      <c r="O1854" s="59"/>
      <c r="P1854" s="59"/>
      <c r="Q1854" s="59"/>
      <c r="R1854" s="59"/>
      <c r="S1854" s="59"/>
      <c r="T1854" s="59"/>
      <c r="U1854" s="59"/>
      <c r="V1854" s="59"/>
      <c r="W1854" s="59"/>
      <c r="X1854" s="59"/>
      <c r="Y1854" s="59"/>
      <c r="Z1854" s="59"/>
      <c r="AA1854" s="59"/>
      <c r="AB1854" s="59"/>
      <c r="AC1854" s="59"/>
      <c r="AD1854" s="59"/>
      <c r="AE1854" s="59"/>
      <c r="AF1854" s="59"/>
    </row>
    <row r="1855" spans="1:32" ht="15.75" customHeight="1">
      <c r="A1855" s="59"/>
      <c r="B1855" s="59"/>
      <c r="C1855" s="59"/>
      <c r="D1855" s="59"/>
      <c r="E1855" s="59"/>
      <c r="F1855" s="59"/>
      <c r="G1855" s="59"/>
      <c r="H1855" s="59"/>
      <c r="I1855" s="59"/>
      <c r="J1855" s="59"/>
      <c r="K1855" s="59"/>
      <c r="L1855" s="59"/>
      <c r="M1855" s="59"/>
      <c r="N1855" s="59"/>
      <c r="O1855" s="59"/>
      <c r="P1855" s="59"/>
      <c r="Q1855" s="59"/>
      <c r="R1855" s="59"/>
      <c r="S1855" s="59"/>
      <c r="T1855" s="59"/>
      <c r="U1855" s="59"/>
      <c r="V1855" s="59"/>
      <c r="W1855" s="59"/>
      <c r="X1855" s="59"/>
      <c r="Y1855" s="59"/>
      <c r="Z1855" s="59"/>
      <c r="AA1855" s="59"/>
      <c r="AB1855" s="59"/>
      <c r="AC1855" s="59"/>
      <c r="AD1855" s="59"/>
      <c r="AE1855" s="59"/>
      <c r="AF1855" s="59"/>
    </row>
    <row r="1856" spans="1:32" ht="15.75" customHeight="1">
      <c r="A1856" s="59"/>
      <c r="B1856" s="59"/>
      <c r="C1856" s="59"/>
      <c r="D1856" s="59"/>
      <c r="E1856" s="59"/>
      <c r="F1856" s="59"/>
      <c r="G1856" s="59"/>
      <c r="H1856" s="59"/>
      <c r="I1856" s="59"/>
      <c r="J1856" s="59"/>
      <c r="K1856" s="59"/>
      <c r="L1856" s="59"/>
      <c r="M1856" s="59"/>
      <c r="N1856" s="59"/>
      <c r="O1856" s="59"/>
      <c r="P1856" s="59"/>
      <c r="Q1856" s="59"/>
      <c r="R1856" s="59"/>
      <c r="S1856" s="59"/>
      <c r="T1856" s="59"/>
      <c r="U1856" s="59"/>
      <c r="V1856" s="59"/>
      <c r="W1856" s="59"/>
      <c r="X1856" s="59"/>
      <c r="Y1856" s="59"/>
      <c r="Z1856" s="59"/>
      <c r="AA1856" s="59"/>
      <c r="AB1856" s="59"/>
      <c r="AC1856" s="59"/>
      <c r="AD1856" s="59"/>
      <c r="AE1856" s="59"/>
      <c r="AF1856" s="59"/>
    </row>
    <row r="1857" spans="1:32" ht="15.75" customHeight="1">
      <c r="A1857" s="59"/>
      <c r="B1857" s="59"/>
      <c r="C1857" s="59"/>
      <c r="D1857" s="59"/>
      <c r="E1857" s="59"/>
      <c r="F1857" s="59"/>
      <c r="G1857" s="59"/>
      <c r="H1857" s="59"/>
      <c r="I1857" s="59"/>
      <c r="J1857" s="59"/>
      <c r="K1857" s="59"/>
      <c r="L1857" s="59"/>
      <c r="M1857" s="59"/>
      <c r="N1857" s="59"/>
      <c r="O1857" s="59"/>
      <c r="P1857" s="59"/>
      <c r="Q1857" s="59"/>
      <c r="R1857" s="59"/>
      <c r="S1857" s="59"/>
      <c r="T1857" s="59"/>
      <c r="U1857" s="59"/>
      <c r="V1857" s="59"/>
      <c r="W1857" s="59"/>
      <c r="X1857" s="59"/>
      <c r="Y1857" s="59"/>
      <c r="Z1857" s="59"/>
      <c r="AA1857" s="59"/>
      <c r="AB1857" s="59"/>
      <c r="AC1857" s="59"/>
      <c r="AD1857" s="59"/>
      <c r="AE1857" s="59"/>
      <c r="AF1857" s="59"/>
    </row>
    <row r="1858" spans="1:32" ht="15.75" customHeight="1">
      <c r="A1858" s="59"/>
      <c r="B1858" s="59"/>
      <c r="C1858" s="59"/>
      <c r="D1858" s="59"/>
      <c r="E1858" s="59"/>
      <c r="F1858" s="59"/>
      <c r="G1858" s="59"/>
      <c r="H1858" s="59"/>
      <c r="I1858" s="59"/>
      <c r="J1858" s="59"/>
      <c r="K1858" s="59"/>
      <c r="L1858" s="59"/>
      <c r="M1858" s="59"/>
      <c r="N1858" s="59"/>
      <c r="O1858" s="59"/>
      <c r="P1858" s="59"/>
      <c r="Q1858" s="59"/>
      <c r="R1858" s="59"/>
      <c r="S1858" s="59"/>
      <c r="T1858" s="59"/>
      <c r="U1858" s="59"/>
      <c r="V1858" s="59"/>
      <c r="W1858" s="59"/>
      <c r="X1858" s="59"/>
      <c r="Y1858" s="59"/>
      <c r="Z1858" s="59"/>
      <c r="AA1858" s="59"/>
      <c r="AB1858" s="59"/>
      <c r="AC1858" s="59"/>
      <c r="AD1858" s="59"/>
      <c r="AE1858" s="59"/>
      <c r="AF1858" s="59"/>
    </row>
    <row r="1859" spans="1:32" ht="15.75" customHeight="1">
      <c r="A1859" s="59"/>
      <c r="B1859" s="59"/>
      <c r="C1859" s="59"/>
      <c r="D1859" s="59"/>
      <c r="E1859" s="59"/>
      <c r="F1859" s="59"/>
      <c r="G1859" s="59"/>
      <c r="H1859" s="59"/>
      <c r="I1859" s="59"/>
      <c r="J1859" s="59"/>
      <c r="K1859" s="59"/>
      <c r="L1859" s="59"/>
      <c r="M1859" s="59"/>
      <c r="N1859" s="59"/>
      <c r="O1859" s="59"/>
      <c r="P1859" s="59"/>
      <c r="Q1859" s="59"/>
      <c r="R1859" s="59"/>
      <c r="S1859" s="59"/>
      <c r="T1859" s="59"/>
      <c r="U1859" s="59"/>
      <c r="V1859" s="59"/>
      <c r="W1859" s="59"/>
      <c r="X1859" s="59"/>
      <c r="Y1859" s="59"/>
      <c r="Z1859" s="59"/>
      <c r="AA1859" s="59"/>
      <c r="AB1859" s="59"/>
      <c r="AC1859" s="59"/>
      <c r="AD1859" s="59"/>
      <c r="AE1859" s="59"/>
      <c r="AF1859" s="59"/>
    </row>
    <row r="1860" spans="1:32" ht="15.75" customHeight="1">
      <c r="A1860" s="59"/>
      <c r="B1860" s="59"/>
      <c r="C1860" s="59"/>
      <c r="D1860" s="59"/>
      <c r="E1860" s="59"/>
      <c r="F1860" s="59"/>
      <c r="G1860" s="59"/>
      <c r="H1860" s="59"/>
      <c r="I1860" s="59"/>
      <c r="J1860" s="59"/>
      <c r="K1860" s="59"/>
      <c r="L1860" s="59"/>
      <c r="M1860" s="59"/>
      <c r="N1860" s="59"/>
      <c r="O1860" s="59"/>
      <c r="P1860" s="59"/>
      <c r="Q1860" s="59"/>
      <c r="R1860" s="59"/>
      <c r="S1860" s="59"/>
      <c r="T1860" s="59"/>
      <c r="U1860" s="59"/>
      <c r="V1860" s="59"/>
      <c r="W1860" s="59"/>
      <c r="X1860" s="59"/>
      <c r="Y1860" s="59"/>
      <c r="Z1860" s="59"/>
      <c r="AA1860" s="59"/>
      <c r="AB1860" s="59"/>
      <c r="AC1860" s="59"/>
      <c r="AD1860" s="59"/>
      <c r="AE1860" s="59"/>
      <c r="AF1860" s="59"/>
    </row>
    <row r="1861" spans="1:32" ht="15.75" customHeight="1">
      <c r="A1861" s="59"/>
      <c r="B1861" s="59"/>
      <c r="C1861" s="59"/>
      <c r="D1861" s="59"/>
      <c r="E1861" s="59"/>
      <c r="F1861" s="59"/>
      <c r="G1861" s="59"/>
      <c r="H1861" s="59"/>
      <c r="I1861" s="59"/>
      <c r="J1861" s="59"/>
      <c r="K1861" s="59"/>
      <c r="L1861" s="59"/>
      <c r="M1861" s="59"/>
      <c r="N1861" s="59"/>
      <c r="O1861" s="59"/>
      <c r="P1861" s="59"/>
      <c r="Q1861" s="59"/>
      <c r="R1861" s="59"/>
      <c r="S1861" s="59"/>
      <c r="T1861" s="59"/>
      <c r="U1861" s="59"/>
      <c r="V1861" s="59"/>
      <c r="W1861" s="59"/>
      <c r="X1861" s="59"/>
      <c r="Y1861" s="59"/>
      <c r="Z1861" s="59"/>
      <c r="AA1861" s="59"/>
      <c r="AB1861" s="59"/>
      <c r="AC1861" s="59"/>
      <c r="AD1861" s="59"/>
      <c r="AE1861" s="59"/>
      <c r="AF1861" s="59"/>
    </row>
    <row r="1862" spans="1:32" ht="15.75" customHeight="1">
      <c r="A1862" s="59"/>
      <c r="B1862" s="59"/>
      <c r="C1862" s="59"/>
      <c r="D1862" s="59"/>
      <c r="E1862" s="59"/>
      <c r="F1862" s="59"/>
      <c r="G1862" s="59"/>
      <c r="H1862" s="59"/>
      <c r="I1862" s="59"/>
      <c r="J1862" s="59"/>
      <c r="K1862" s="59"/>
      <c r="L1862" s="59"/>
      <c r="M1862" s="59"/>
      <c r="N1862" s="59"/>
      <c r="O1862" s="59"/>
      <c r="P1862" s="59"/>
      <c r="Q1862" s="59"/>
      <c r="R1862" s="59"/>
      <c r="S1862" s="59"/>
      <c r="T1862" s="59"/>
      <c r="U1862" s="59"/>
      <c r="V1862" s="59"/>
      <c r="W1862" s="59"/>
      <c r="X1862" s="59"/>
      <c r="Y1862" s="59"/>
      <c r="Z1862" s="59"/>
      <c r="AA1862" s="59"/>
      <c r="AB1862" s="59"/>
      <c r="AC1862" s="59"/>
      <c r="AD1862" s="59"/>
      <c r="AE1862" s="59"/>
      <c r="AF1862" s="59"/>
    </row>
    <row r="1863" spans="1:32" ht="15.75" customHeight="1">
      <c r="A1863" s="59"/>
      <c r="B1863" s="59"/>
      <c r="C1863" s="59"/>
      <c r="D1863" s="59"/>
      <c r="E1863" s="59"/>
      <c r="F1863" s="59"/>
      <c r="G1863" s="59"/>
      <c r="H1863" s="59"/>
      <c r="I1863" s="59"/>
      <c r="J1863" s="59"/>
      <c r="K1863" s="59"/>
      <c r="L1863" s="59"/>
      <c r="M1863" s="59"/>
      <c r="N1863" s="59"/>
      <c r="O1863" s="59"/>
      <c r="P1863" s="59"/>
      <c r="Q1863" s="59"/>
      <c r="R1863" s="59"/>
      <c r="S1863" s="59"/>
      <c r="T1863" s="59"/>
      <c r="U1863" s="59"/>
      <c r="V1863" s="59"/>
      <c r="W1863" s="59"/>
      <c r="X1863" s="59"/>
      <c r="Y1863" s="59"/>
      <c r="Z1863" s="59"/>
      <c r="AA1863" s="59"/>
      <c r="AB1863" s="59"/>
      <c r="AC1863" s="59"/>
      <c r="AD1863" s="59"/>
      <c r="AE1863" s="59"/>
      <c r="AF1863" s="59"/>
    </row>
    <row r="1864" spans="1:32" ht="15.75" customHeight="1">
      <c r="A1864" s="59"/>
      <c r="B1864" s="59"/>
      <c r="C1864" s="59"/>
      <c r="D1864" s="59"/>
      <c r="E1864" s="59"/>
      <c r="F1864" s="59"/>
      <c r="G1864" s="59"/>
      <c r="H1864" s="59"/>
      <c r="I1864" s="59"/>
      <c r="J1864" s="59"/>
      <c r="K1864" s="59"/>
      <c r="L1864" s="59"/>
      <c r="M1864" s="59"/>
      <c r="N1864" s="59"/>
      <c r="O1864" s="59"/>
      <c r="P1864" s="59"/>
      <c r="Q1864" s="59"/>
      <c r="R1864" s="59"/>
      <c r="S1864" s="59"/>
      <c r="T1864" s="59"/>
      <c r="U1864" s="59"/>
      <c r="V1864" s="59"/>
      <c r="W1864" s="59"/>
      <c r="X1864" s="59"/>
      <c r="Y1864" s="59"/>
      <c r="Z1864" s="59"/>
      <c r="AA1864" s="59"/>
      <c r="AB1864" s="59"/>
      <c r="AC1864" s="59"/>
      <c r="AD1864" s="59"/>
      <c r="AE1864" s="59"/>
      <c r="AF1864" s="59"/>
    </row>
    <row r="1865" spans="1:32" ht="15.75" customHeight="1">
      <c r="A1865" s="59"/>
      <c r="B1865" s="59"/>
      <c r="C1865" s="59"/>
      <c r="D1865" s="59"/>
      <c r="E1865" s="59"/>
      <c r="F1865" s="59"/>
      <c r="G1865" s="59"/>
      <c r="H1865" s="59"/>
      <c r="I1865" s="59"/>
      <c r="J1865" s="59"/>
      <c r="K1865" s="59"/>
      <c r="L1865" s="59"/>
      <c r="M1865" s="59"/>
      <c r="N1865" s="59"/>
      <c r="O1865" s="59"/>
      <c r="P1865" s="59"/>
      <c r="Q1865" s="59"/>
      <c r="R1865" s="59"/>
      <c r="S1865" s="59"/>
      <c r="T1865" s="59"/>
      <c r="U1865" s="59"/>
      <c r="V1865" s="59"/>
      <c r="W1865" s="59"/>
      <c r="X1865" s="59"/>
      <c r="Y1865" s="59"/>
      <c r="Z1865" s="59"/>
      <c r="AA1865" s="59"/>
      <c r="AB1865" s="59"/>
      <c r="AC1865" s="59"/>
      <c r="AD1865" s="59"/>
      <c r="AE1865" s="59"/>
      <c r="AF1865" s="59"/>
    </row>
    <row r="1866" spans="1:32" ht="15.75" customHeight="1">
      <c r="A1866" s="59"/>
      <c r="B1866" s="59"/>
      <c r="C1866" s="59"/>
      <c r="D1866" s="59"/>
      <c r="E1866" s="59"/>
      <c r="F1866" s="59"/>
      <c r="G1866" s="59"/>
      <c r="H1866" s="59"/>
      <c r="I1866" s="59"/>
      <c r="J1866" s="59"/>
      <c r="K1866" s="59"/>
      <c r="L1866" s="59"/>
      <c r="M1866" s="59"/>
      <c r="N1866" s="59"/>
      <c r="O1866" s="59"/>
      <c r="P1866" s="59"/>
      <c r="Q1866" s="59"/>
      <c r="R1866" s="59"/>
      <c r="S1866" s="59"/>
      <c r="T1866" s="59"/>
      <c r="U1866" s="59"/>
      <c r="V1866" s="59"/>
      <c r="W1866" s="59"/>
      <c r="X1866" s="59"/>
      <c r="Y1866" s="59"/>
      <c r="Z1866" s="59"/>
      <c r="AA1866" s="59"/>
      <c r="AB1866" s="59"/>
      <c r="AC1866" s="59"/>
      <c r="AD1866" s="59"/>
      <c r="AE1866" s="59"/>
      <c r="AF1866" s="59"/>
    </row>
    <row r="1867" spans="1:32" ht="15.75" customHeight="1">
      <c r="A1867" s="59"/>
      <c r="B1867" s="59"/>
      <c r="C1867" s="59"/>
      <c r="D1867" s="59"/>
      <c r="E1867" s="59"/>
      <c r="F1867" s="59"/>
      <c r="G1867" s="59"/>
      <c r="H1867" s="59"/>
      <c r="I1867" s="59"/>
      <c r="J1867" s="59"/>
      <c r="K1867" s="59"/>
      <c r="L1867" s="59"/>
      <c r="M1867" s="59"/>
      <c r="N1867" s="59"/>
      <c r="O1867" s="59"/>
      <c r="P1867" s="59"/>
      <c r="Q1867" s="59"/>
      <c r="R1867" s="59"/>
      <c r="S1867" s="59"/>
      <c r="T1867" s="59"/>
      <c r="U1867" s="59"/>
      <c r="V1867" s="59"/>
      <c r="W1867" s="59"/>
      <c r="X1867" s="59"/>
      <c r="Y1867" s="59"/>
      <c r="Z1867" s="59"/>
      <c r="AA1867" s="59"/>
      <c r="AB1867" s="59"/>
      <c r="AC1867" s="59"/>
      <c r="AD1867" s="59"/>
      <c r="AE1867" s="59"/>
      <c r="AF1867" s="59"/>
    </row>
    <row r="1868" spans="1:32" ht="15.75" customHeight="1">
      <c r="A1868" s="59"/>
      <c r="B1868" s="59"/>
      <c r="C1868" s="59"/>
      <c r="D1868" s="59"/>
      <c r="E1868" s="59"/>
      <c r="F1868" s="59"/>
      <c r="G1868" s="59"/>
      <c r="H1868" s="59"/>
      <c r="I1868" s="59"/>
      <c r="J1868" s="59"/>
      <c r="K1868" s="59"/>
      <c r="L1868" s="59"/>
      <c r="M1868" s="59"/>
      <c r="N1868" s="59"/>
      <c r="O1868" s="59"/>
      <c r="P1868" s="59"/>
      <c r="Q1868" s="59"/>
      <c r="R1868" s="59"/>
      <c r="S1868" s="59"/>
      <c r="T1868" s="59"/>
      <c r="U1868" s="59"/>
      <c r="V1868" s="59"/>
      <c r="W1868" s="59"/>
      <c r="X1868" s="59"/>
      <c r="Y1868" s="59"/>
      <c r="Z1868" s="59"/>
      <c r="AA1868" s="59"/>
      <c r="AB1868" s="59"/>
      <c r="AC1868" s="59"/>
      <c r="AD1868" s="59"/>
      <c r="AE1868" s="59"/>
      <c r="AF1868" s="59"/>
    </row>
    <row r="1869" spans="1:32" ht="15.75" customHeight="1">
      <c r="A1869" s="59"/>
      <c r="B1869" s="59"/>
      <c r="C1869" s="59"/>
      <c r="D1869" s="59"/>
      <c r="E1869" s="59"/>
      <c r="F1869" s="59"/>
      <c r="G1869" s="59"/>
      <c r="H1869" s="59"/>
      <c r="I1869" s="59"/>
      <c r="J1869" s="59"/>
      <c r="K1869" s="59"/>
      <c r="L1869" s="59"/>
      <c r="M1869" s="59"/>
      <c r="N1869" s="59"/>
      <c r="O1869" s="59"/>
      <c r="P1869" s="59"/>
      <c r="Q1869" s="59"/>
      <c r="R1869" s="59"/>
      <c r="S1869" s="59"/>
      <c r="T1869" s="59"/>
      <c r="U1869" s="59"/>
      <c r="V1869" s="59"/>
      <c r="W1869" s="59"/>
      <c r="X1869" s="59"/>
      <c r="Y1869" s="59"/>
      <c r="Z1869" s="59"/>
      <c r="AA1869" s="59"/>
      <c r="AB1869" s="59"/>
      <c r="AC1869" s="59"/>
      <c r="AD1869" s="59"/>
      <c r="AE1869" s="59"/>
      <c r="AF1869" s="59"/>
    </row>
    <row r="1870" spans="1:32" ht="15.75" customHeight="1">
      <c r="A1870" s="59"/>
      <c r="B1870" s="59"/>
      <c r="C1870" s="59"/>
      <c r="D1870" s="59"/>
      <c r="E1870" s="59"/>
      <c r="F1870" s="59"/>
      <c r="G1870" s="59"/>
      <c r="H1870" s="59"/>
      <c r="I1870" s="59"/>
      <c r="J1870" s="59"/>
      <c r="K1870" s="59"/>
      <c r="L1870" s="59"/>
      <c r="M1870" s="59"/>
      <c r="N1870" s="59"/>
      <c r="O1870" s="59"/>
      <c r="P1870" s="59"/>
      <c r="Q1870" s="59"/>
      <c r="R1870" s="59"/>
      <c r="S1870" s="59"/>
      <c r="T1870" s="59"/>
      <c r="U1870" s="59"/>
      <c r="V1870" s="59"/>
      <c r="W1870" s="59"/>
      <c r="X1870" s="59"/>
      <c r="Y1870" s="59"/>
      <c r="Z1870" s="59"/>
      <c r="AA1870" s="59"/>
      <c r="AB1870" s="59"/>
      <c r="AC1870" s="59"/>
      <c r="AD1870" s="59"/>
      <c r="AE1870" s="59"/>
      <c r="AF1870" s="59"/>
    </row>
    <row r="1871" spans="1:32" ht="15.75" customHeight="1">
      <c r="A1871" s="59"/>
      <c r="B1871" s="59"/>
      <c r="C1871" s="59"/>
      <c r="D1871" s="59"/>
      <c r="E1871" s="59"/>
      <c r="F1871" s="59"/>
      <c r="G1871" s="59"/>
      <c r="H1871" s="59"/>
      <c r="I1871" s="59"/>
      <c r="J1871" s="59"/>
      <c r="K1871" s="59"/>
      <c r="L1871" s="59"/>
      <c r="M1871" s="59"/>
      <c r="N1871" s="59"/>
      <c r="O1871" s="59"/>
      <c r="P1871" s="59"/>
      <c r="Q1871" s="59"/>
      <c r="R1871" s="59"/>
      <c r="S1871" s="59"/>
      <c r="T1871" s="59"/>
      <c r="U1871" s="59"/>
      <c r="V1871" s="59"/>
      <c r="W1871" s="59"/>
      <c r="X1871" s="59"/>
      <c r="Y1871" s="59"/>
      <c r="Z1871" s="59"/>
      <c r="AA1871" s="59"/>
      <c r="AB1871" s="59"/>
      <c r="AC1871" s="59"/>
      <c r="AD1871" s="59"/>
      <c r="AE1871" s="59"/>
      <c r="AF1871" s="59"/>
    </row>
    <row r="1872" spans="1:32" ht="15.75" customHeight="1">
      <c r="A1872" s="59"/>
      <c r="B1872" s="59"/>
      <c r="C1872" s="59"/>
      <c r="D1872" s="59"/>
      <c r="E1872" s="59"/>
      <c r="F1872" s="59"/>
      <c r="G1872" s="59"/>
      <c r="H1872" s="59"/>
      <c r="I1872" s="59"/>
      <c r="J1872" s="59"/>
      <c r="K1872" s="59"/>
      <c r="L1872" s="59"/>
      <c r="M1872" s="59"/>
      <c r="N1872" s="59"/>
      <c r="O1872" s="59"/>
      <c r="P1872" s="59"/>
      <c r="Q1872" s="59"/>
      <c r="R1872" s="59"/>
      <c r="S1872" s="59"/>
      <c r="T1872" s="59"/>
      <c r="U1872" s="59"/>
      <c r="V1872" s="59"/>
      <c r="W1872" s="59"/>
      <c r="X1872" s="59"/>
      <c r="Y1872" s="59"/>
      <c r="Z1872" s="59"/>
      <c r="AA1872" s="59"/>
      <c r="AB1872" s="59"/>
      <c r="AC1872" s="59"/>
      <c r="AD1872" s="59"/>
      <c r="AE1872" s="59"/>
      <c r="AF1872" s="59"/>
    </row>
    <row r="1873" spans="1:32" ht="15.75" customHeight="1">
      <c r="A1873" s="59"/>
      <c r="B1873" s="59"/>
      <c r="C1873" s="59"/>
      <c r="D1873" s="59"/>
      <c r="E1873" s="59"/>
      <c r="F1873" s="59"/>
      <c r="G1873" s="59"/>
      <c r="H1873" s="59"/>
      <c r="I1873" s="59"/>
      <c r="J1873" s="59"/>
      <c r="K1873" s="59"/>
      <c r="L1873" s="59"/>
      <c r="M1873" s="59"/>
      <c r="N1873" s="59"/>
      <c r="O1873" s="59"/>
      <c r="P1873" s="59"/>
      <c r="Q1873" s="59"/>
      <c r="R1873" s="59"/>
      <c r="S1873" s="59"/>
      <c r="T1873" s="59"/>
      <c r="U1873" s="59"/>
      <c r="V1873" s="59"/>
      <c r="W1873" s="59"/>
      <c r="X1873" s="59"/>
      <c r="Y1873" s="59"/>
      <c r="Z1873" s="59"/>
      <c r="AA1873" s="59"/>
      <c r="AB1873" s="59"/>
      <c r="AC1873" s="59"/>
      <c r="AD1873" s="59"/>
      <c r="AE1873" s="59"/>
      <c r="AF1873" s="59"/>
    </row>
    <row r="1874" spans="1:32" ht="15.75" customHeight="1">
      <c r="A1874" s="59"/>
      <c r="B1874" s="59"/>
      <c r="C1874" s="59"/>
      <c r="D1874" s="59"/>
      <c r="E1874" s="59"/>
      <c r="F1874" s="59"/>
      <c r="G1874" s="59"/>
      <c r="H1874" s="59"/>
      <c r="I1874" s="59"/>
      <c r="J1874" s="59"/>
      <c r="K1874" s="59"/>
      <c r="L1874" s="59"/>
      <c r="M1874" s="59"/>
      <c r="N1874" s="59"/>
      <c r="O1874" s="59"/>
      <c r="P1874" s="59"/>
      <c r="Q1874" s="59"/>
      <c r="R1874" s="59"/>
      <c r="S1874" s="59"/>
      <c r="T1874" s="59"/>
      <c r="U1874" s="59"/>
      <c r="V1874" s="59"/>
      <c r="W1874" s="59"/>
      <c r="X1874" s="59"/>
      <c r="Y1874" s="59"/>
      <c r="Z1874" s="59"/>
      <c r="AA1874" s="59"/>
      <c r="AB1874" s="59"/>
      <c r="AC1874" s="59"/>
      <c r="AD1874" s="59"/>
      <c r="AE1874" s="59"/>
      <c r="AF1874" s="59"/>
    </row>
    <row r="1875" spans="1:32" ht="15.75" customHeight="1">
      <c r="A1875" s="59"/>
      <c r="B1875" s="59"/>
      <c r="C1875" s="59"/>
      <c r="D1875" s="59"/>
      <c r="E1875" s="59"/>
      <c r="F1875" s="59"/>
      <c r="G1875" s="59"/>
      <c r="H1875" s="59"/>
      <c r="I1875" s="59"/>
      <c r="J1875" s="59"/>
      <c r="K1875" s="59"/>
      <c r="L1875" s="59"/>
      <c r="M1875" s="59"/>
      <c r="N1875" s="59"/>
      <c r="O1875" s="59"/>
      <c r="P1875" s="59"/>
      <c r="Q1875" s="59"/>
      <c r="R1875" s="59"/>
      <c r="S1875" s="59"/>
      <c r="T1875" s="59"/>
      <c r="U1875" s="59"/>
      <c r="V1875" s="59"/>
      <c r="W1875" s="59"/>
      <c r="X1875" s="59"/>
      <c r="Y1875" s="59"/>
      <c r="Z1875" s="59"/>
      <c r="AA1875" s="59"/>
      <c r="AB1875" s="59"/>
      <c r="AC1875" s="59"/>
      <c r="AD1875" s="59"/>
      <c r="AE1875" s="59"/>
      <c r="AF1875" s="59"/>
    </row>
    <row r="1876" spans="1:32" ht="15.75" customHeight="1">
      <c r="A1876" s="59"/>
      <c r="B1876" s="59"/>
      <c r="C1876" s="59"/>
      <c r="D1876" s="59"/>
      <c r="E1876" s="59"/>
      <c r="F1876" s="59"/>
      <c r="G1876" s="59"/>
      <c r="H1876" s="59"/>
      <c r="I1876" s="59"/>
      <c r="J1876" s="59"/>
      <c r="K1876" s="59"/>
      <c r="L1876" s="59"/>
      <c r="M1876" s="59"/>
      <c r="N1876" s="59"/>
      <c r="O1876" s="59"/>
      <c r="P1876" s="59"/>
      <c r="Q1876" s="59"/>
      <c r="R1876" s="59"/>
      <c r="S1876" s="59"/>
      <c r="T1876" s="59"/>
      <c r="U1876" s="59"/>
      <c r="V1876" s="59"/>
      <c r="W1876" s="59"/>
      <c r="X1876" s="59"/>
      <c r="Y1876" s="59"/>
      <c r="Z1876" s="59"/>
      <c r="AA1876" s="59"/>
      <c r="AB1876" s="59"/>
      <c r="AC1876" s="59"/>
      <c r="AD1876" s="59"/>
      <c r="AE1876" s="59"/>
      <c r="AF1876" s="59"/>
    </row>
    <row r="1877" spans="1:32" ht="15.75" customHeight="1">
      <c r="A1877" s="59"/>
      <c r="B1877" s="59"/>
      <c r="C1877" s="59"/>
      <c r="D1877" s="59"/>
      <c r="E1877" s="59"/>
      <c r="F1877" s="59"/>
      <c r="G1877" s="59"/>
      <c r="H1877" s="59"/>
      <c r="I1877" s="59"/>
      <c r="J1877" s="59"/>
      <c r="K1877" s="59"/>
      <c r="L1877" s="59"/>
      <c r="M1877" s="59"/>
      <c r="N1877" s="59"/>
      <c r="O1877" s="59"/>
      <c r="P1877" s="59"/>
      <c r="Q1877" s="59"/>
      <c r="R1877" s="59"/>
      <c r="S1877" s="59"/>
      <c r="T1877" s="59"/>
      <c r="U1877" s="59"/>
      <c r="V1877" s="59"/>
      <c r="W1877" s="59"/>
      <c r="X1877" s="59"/>
      <c r="Y1877" s="59"/>
      <c r="Z1877" s="59"/>
      <c r="AA1877" s="59"/>
      <c r="AB1877" s="59"/>
      <c r="AC1877" s="59"/>
      <c r="AD1877" s="59"/>
      <c r="AE1877" s="59"/>
      <c r="AF1877" s="59"/>
    </row>
    <row r="1878" spans="1:32" ht="15.75" customHeight="1">
      <c r="A1878" s="59"/>
      <c r="B1878" s="59"/>
      <c r="C1878" s="59"/>
      <c r="D1878" s="59"/>
      <c r="E1878" s="59"/>
      <c r="F1878" s="59"/>
      <c r="G1878" s="59"/>
      <c r="H1878" s="59"/>
      <c r="I1878" s="59"/>
      <c r="J1878" s="59"/>
      <c r="K1878" s="59"/>
      <c r="L1878" s="59"/>
      <c r="M1878" s="59"/>
      <c r="N1878" s="59"/>
      <c r="O1878" s="59"/>
      <c r="P1878" s="59"/>
      <c r="Q1878" s="59"/>
      <c r="R1878" s="59"/>
      <c r="S1878" s="59"/>
      <c r="T1878" s="59"/>
      <c r="U1878" s="59"/>
      <c r="V1878" s="59"/>
      <c r="W1878" s="59"/>
      <c r="X1878" s="59"/>
      <c r="Y1878" s="59"/>
      <c r="Z1878" s="59"/>
      <c r="AA1878" s="59"/>
      <c r="AB1878" s="59"/>
      <c r="AC1878" s="59"/>
      <c r="AD1878" s="59"/>
      <c r="AE1878" s="59"/>
      <c r="AF1878" s="59"/>
    </row>
    <row r="1879" spans="1:32" ht="15.75" customHeight="1">
      <c r="A1879" s="59"/>
      <c r="B1879" s="59"/>
      <c r="C1879" s="59"/>
      <c r="D1879" s="59"/>
      <c r="E1879" s="59"/>
      <c r="F1879" s="59"/>
      <c r="G1879" s="59"/>
      <c r="H1879" s="59"/>
      <c r="I1879" s="59"/>
      <c r="J1879" s="59"/>
      <c r="K1879" s="59"/>
      <c r="L1879" s="59"/>
      <c r="M1879" s="59"/>
      <c r="N1879" s="59"/>
      <c r="O1879" s="59"/>
      <c r="P1879" s="59"/>
      <c r="Q1879" s="59"/>
      <c r="R1879" s="59"/>
      <c r="S1879" s="59"/>
      <c r="T1879" s="59"/>
      <c r="U1879" s="59"/>
      <c r="V1879" s="59"/>
      <c r="W1879" s="59"/>
      <c r="X1879" s="59"/>
      <c r="Y1879" s="59"/>
      <c r="Z1879" s="59"/>
      <c r="AA1879" s="59"/>
      <c r="AB1879" s="59"/>
      <c r="AC1879" s="59"/>
      <c r="AD1879" s="59"/>
      <c r="AE1879" s="59"/>
      <c r="AF1879" s="59"/>
    </row>
    <row r="1880" spans="1:32" ht="15.75" customHeight="1">
      <c r="A1880" s="59"/>
      <c r="B1880" s="59"/>
      <c r="C1880" s="59"/>
      <c r="D1880" s="59"/>
      <c r="E1880" s="59"/>
      <c r="F1880" s="59"/>
      <c r="G1880" s="59"/>
      <c r="H1880" s="59"/>
      <c r="I1880" s="59"/>
      <c r="J1880" s="59"/>
      <c r="K1880" s="59"/>
      <c r="L1880" s="59"/>
      <c r="M1880" s="59"/>
      <c r="N1880" s="59"/>
      <c r="O1880" s="59"/>
      <c r="P1880" s="59"/>
      <c r="Q1880" s="59"/>
      <c r="R1880" s="59"/>
      <c r="S1880" s="59"/>
      <c r="T1880" s="59"/>
      <c r="U1880" s="59"/>
      <c r="V1880" s="59"/>
      <c r="W1880" s="59"/>
      <c r="X1880" s="59"/>
      <c r="Y1880" s="59"/>
      <c r="Z1880" s="59"/>
      <c r="AA1880" s="59"/>
      <c r="AB1880" s="59"/>
      <c r="AC1880" s="59"/>
      <c r="AD1880" s="59"/>
      <c r="AE1880" s="59"/>
      <c r="AF1880" s="59"/>
    </row>
    <row r="1881" spans="1:32" ht="15.75" customHeight="1">
      <c r="A1881" s="59"/>
      <c r="B1881" s="59"/>
      <c r="C1881" s="59"/>
      <c r="D1881" s="59"/>
      <c r="E1881" s="59"/>
      <c r="F1881" s="59"/>
      <c r="G1881" s="59"/>
      <c r="H1881" s="59"/>
      <c r="I1881" s="59"/>
      <c r="J1881" s="59"/>
      <c r="K1881" s="59"/>
      <c r="L1881" s="59"/>
      <c r="M1881" s="59"/>
      <c r="N1881" s="59"/>
      <c r="O1881" s="59"/>
      <c r="P1881" s="59"/>
      <c r="Q1881" s="59"/>
      <c r="R1881" s="59"/>
      <c r="S1881" s="59"/>
      <c r="T1881" s="59"/>
      <c r="U1881" s="59"/>
      <c r="V1881" s="59"/>
      <c r="W1881" s="59"/>
      <c r="X1881" s="59"/>
      <c r="Y1881" s="59"/>
      <c r="Z1881" s="59"/>
      <c r="AA1881" s="59"/>
      <c r="AB1881" s="59"/>
      <c r="AC1881" s="59"/>
      <c r="AD1881" s="59"/>
      <c r="AE1881" s="59"/>
      <c r="AF1881" s="59"/>
    </row>
    <row r="1882" spans="1:32" ht="15.75" customHeight="1">
      <c r="A1882" s="59"/>
      <c r="B1882" s="59"/>
      <c r="C1882" s="59"/>
      <c r="D1882" s="59"/>
      <c r="E1882" s="59"/>
      <c r="F1882" s="59"/>
      <c r="G1882" s="59"/>
      <c r="H1882" s="59"/>
      <c r="I1882" s="59"/>
      <c r="J1882" s="59"/>
      <c r="K1882" s="59"/>
      <c r="L1882" s="59"/>
      <c r="M1882" s="59"/>
      <c r="N1882" s="59"/>
      <c r="O1882" s="59"/>
      <c r="P1882" s="59"/>
      <c r="Q1882" s="59"/>
      <c r="R1882" s="59"/>
      <c r="S1882" s="59"/>
      <c r="T1882" s="59"/>
      <c r="U1882" s="59"/>
      <c r="V1882" s="59"/>
      <c r="W1882" s="59"/>
      <c r="X1882" s="59"/>
      <c r="Y1882" s="59"/>
      <c r="Z1882" s="59"/>
      <c r="AA1882" s="59"/>
      <c r="AB1882" s="59"/>
      <c r="AC1882" s="59"/>
      <c r="AD1882" s="59"/>
      <c r="AE1882" s="59"/>
      <c r="AF1882" s="59"/>
    </row>
    <row r="1883" spans="1:32" ht="15.75" customHeight="1">
      <c r="A1883" s="59"/>
      <c r="B1883" s="59"/>
      <c r="C1883" s="59"/>
      <c r="D1883" s="59"/>
      <c r="E1883" s="59"/>
      <c r="F1883" s="59"/>
      <c r="G1883" s="59"/>
      <c r="H1883" s="59"/>
      <c r="I1883" s="59"/>
      <c r="J1883" s="59"/>
      <c r="K1883" s="59"/>
      <c r="L1883" s="59"/>
      <c r="M1883" s="59"/>
      <c r="N1883" s="59"/>
      <c r="O1883" s="59"/>
      <c r="P1883" s="59"/>
      <c r="Q1883" s="59"/>
      <c r="R1883" s="59"/>
      <c r="S1883" s="59"/>
      <c r="T1883" s="59"/>
      <c r="U1883" s="59"/>
      <c r="V1883" s="59"/>
      <c r="W1883" s="59"/>
      <c r="X1883" s="59"/>
      <c r="Y1883" s="59"/>
      <c r="Z1883" s="59"/>
      <c r="AA1883" s="59"/>
      <c r="AB1883" s="59"/>
      <c r="AC1883" s="59"/>
      <c r="AD1883" s="59"/>
      <c r="AE1883" s="59"/>
      <c r="AF1883" s="59"/>
    </row>
    <row r="1884" spans="1:32" ht="15.75" customHeight="1">
      <c r="A1884" s="59"/>
      <c r="B1884" s="59"/>
      <c r="C1884" s="59"/>
      <c r="D1884" s="59"/>
      <c r="E1884" s="59"/>
      <c r="F1884" s="59"/>
      <c r="G1884" s="59"/>
      <c r="H1884" s="59"/>
      <c r="I1884" s="59"/>
      <c r="J1884" s="59"/>
      <c r="K1884" s="59"/>
      <c r="L1884" s="59"/>
      <c r="M1884" s="59"/>
      <c r="N1884" s="59"/>
      <c r="O1884" s="59"/>
      <c r="P1884" s="59"/>
      <c r="Q1884" s="59"/>
      <c r="R1884" s="59"/>
      <c r="S1884" s="59"/>
      <c r="T1884" s="59"/>
      <c r="U1884" s="59"/>
      <c r="V1884" s="59"/>
      <c r="W1884" s="59"/>
      <c r="X1884" s="59"/>
      <c r="Y1884" s="59"/>
      <c r="Z1884" s="59"/>
      <c r="AA1884" s="59"/>
      <c r="AB1884" s="59"/>
      <c r="AC1884" s="59"/>
      <c r="AD1884" s="59"/>
      <c r="AE1884" s="59"/>
      <c r="AF1884" s="59"/>
    </row>
    <row r="1885" spans="1:32" ht="15.75" customHeight="1">
      <c r="A1885" s="59"/>
      <c r="B1885" s="59"/>
      <c r="C1885" s="59"/>
      <c r="D1885" s="59"/>
      <c r="E1885" s="59"/>
      <c r="F1885" s="59"/>
      <c r="G1885" s="59"/>
      <c r="H1885" s="59"/>
      <c r="I1885" s="59"/>
      <c r="J1885" s="59"/>
      <c r="K1885" s="59"/>
      <c r="L1885" s="59"/>
      <c r="M1885" s="59"/>
      <c r="N1885" s="59"/>
      <c r="O1885" s="59"/>
      <c r="P1885" s="59"/>
      <c r="Q1885" s="59"/>
      <c r="R1885" s="59"/>
      <c r="S1885" s="59"/>
      <c r="T1885" s="59"/>
      <c r="U1885" s="59"/>
      <c r="V1885" s="59"/>
      <c r="W1885" s="59"/>
      <c r="X1885" s="59"/>
      <c r="Y1885" s="59"/>
      <c r="Z1885" s="59"/>
      <c r="AA1885" s="59"/>
      <c r="AB1885" s="59"/>
      <c r="AC1885" s="59"/>
      <c r="AD1885" s="59"/>
      <c r="AE1885" s="59"/>
      <c r="AF1885" s="59"/>
    </row>
    <row r="1886" spans="1:32" ht="15.75" customHeight="1">
      <c r="A1886" s="59"/>
      <c r="B1886" s="59"/>
      <c r="C1886" s="59"/>
      <c r="D1886" s="59"/>
      <c r="E1886" s="59"/>
      <c r="F1886" s="59"/>
      <c r="G1886" s="59"/>
      <c r="H1886" s="59"/>
      <c r="I1886" s="59"/>
      <c r="J1886" s="59"/>
      <c r="K1886" s="59"/>
      <c r="L1886" s="59"/>
      <c r="M1886" s="59"/>
      <c r="N1886" s="59"/>
      <c r="O1886" s="59"/>
      <c r="P1886" s="59"/>
      <c r="Q1886" s="59"/>
      <c r="R1886" s="59"/>
      <c r="S1886" s="59"/>
      <c r="T1886" s="59"/>
      <c r="U1886" s="59"/>
      <c r="V1886" s="59"/>
      <c r="W1886" s="59"/>
      <c r="X1886" s="59"/>
      <c r="Y1886" s="59"/>
      <c r="Z1886" s="59"/>
      <c r="AA1886" s="59"/>
      <c r="AB1886" s="59"/>
      <c r="AC1886" s="59"/>
      <c r="AD1886" s="59"/>
      <c r="AE1886" s="59"/>
      <c r="AF1886" s="59"/>
    </row>
    <row r="1887" spans="1:32" ht="15.75" customHeight="1">
      <c r="A1887" s="59"/>
      <c r="B1887" s="59"/>
      <c r="C1887" s="59"/>
      <c r="D1887" s="59"/>
      <c r="E1887" s="59"/>
      <c r="F1887" s="59"/>
      <c r="G1887" s="59"/>
      <c r="H1887" s="59"/>
      <c r="I1887" s="59"/>
      <c r="J1887" s="59"/>
      <c r="K1887" s="59"/>
      <c r="L1887" s="59"/>
      <c r="M1887" s="59"/>
      <c r="N1887" s="59"/>
      <c r="O1887" s="59"/>
      <c r="P1887" s="59"/>
      <c r="Q1887" s="59"/>
      <c r="R1887" s="59"/>
      <c r="S1887" s="59"/>
      <c r="T1887" s="59"/>
      <c r="U1887" s="59"/>
      <c r="V1887" s="59"/>
      <c r="W1887" s="59"/>
      <c r="X1887" s="59"/>
      <c r="Y1887" s="59"/>
      <c r="Z1887" s="59"/>
      <c r="AA1887" s="59"/>
      <c r="AB1887" s="59"/>
      <c r="AC1887" s="59"/>
      <c r="AD1887" s="59"/>
      <c r="AE1887" s="59"/>
      <c r="AF1887" s="59"/>
    </row>
    <row r="1888" spans="1:32" ht="15.75" customHeight="1">
      <c r="A1888" s="59"/>
      <c r="B1888" s="59"/>
      <c r="C1888" s="59"/>
      <c r="D1888" s="59"/>
      <c r="E1888" s="59"/>
      <c r="F1888" s="59"/>
      <c r="G1888" s="59"/>
      <c r="H1888" s="59"/>
      <c r="I1888" s="59"/>
      <c r="J1888" s="59"/>
      <c r="K1888" s="59"/>
      <c r="L1888" s="59"/>
      <c r="M1888" s="59"/>
      <c r="N1888" s="59"/>
      <c r="O1888" s="59"/>
      <c r="P1888" s="59"/>
      <c r="Q1888" s="59"/>
      <c r="R1888" s="59"/>
      <c r="S1888" s="59"/>
      <c r="T1888" s="59"/>
      <c r="U1888" s="59"/>
      <c r="V1888" s="59"/>
      <c r="W1888" s="59"/>
      <c r="X1888" s="59"/>
      <c r="Y1888" s="59"/>
      <c r="Z1888" s="59"/>
      <c r="AA1888" s="59"/>
      <c r="AB1888" s="59"/>
      <c r="AC1888" s="59"/>
      <c r="AD1888" s="59"/>
      <c r="AE1888" s="59"/>
      <c r="AF1888" s="59"/>
    </row>
    <row r="1889" spans="1:32" ht="15.75" customHeight="1">
      <c r="A1889" s="59"/>
      <c r="B1889" s="59"/>
      <c r="C1889" s="59"/>
      <c r="D1889" s="59"/>
      <c r="E1889" s="59"/>
      <c r="F1889" s="59"/>
      <c r="G1889" s="59"/>
      <c r="H1889" s="59"/>
      <c r="I1889" s="59"/>
      <c r="J1889" s="59"/>
      <c r="K1889" s="59"/>
      <c r="L1889" s="59"/>
      <c r="M1889" s="59"/>
      <c r="N1889" s="59"/>
      <c r="O1889" s="59"/>
      <c r="P1889" s="59"/>
      <c r="Q1889" s="59"/>
      <c r="R1889" s="59"/>
      <c r="S1889" s="59"/>
      <c r="T1889" s="59"/>
      <c r="U1889" s="59"/>
      <c r="V1889" s="59"/>
      <c r="W1889" s="59"/>
      <c r="X1889" s="59"/>
      <c r="Y1889" s="59"/>
      <c r="Z1889" s="59"/>
      <c r="AA1889" s="59"/>
      <c r="AB1889" s="59"/>
      <c r="AC1889" s="59"/>
      <c r="AD1889" s="59"/>
      <c r="AE1889" s="59"/>
      <c r="AF1889" s="59"/>
    </row>
    <row r="1890" spans="1:32" ht="15.75" customHeight="1">
      <c r="A1890" s="59"/>
      <c r="B1890" s="59"/>
      <c r="C1890" s="59"/>
      <c r="D1890" s="59"/>
      <c r="E1890" s="59"/>
      <c r="F1890" s="59"/>
      <c r="G1890" s="59"/>
      <c r="H1890" s="59"/>
      <c r="I1890" s="59"/>
      <c r="J1890" s="59"/>
      <c r="K1890" s="59"/>
      <c r="L1890" s="59"/>
      <c r="M1890" s="59"/>
      <c r="N1890" s="59"/>
      <c r="O1890" s="59"/>
      <c r="P1890" s="59"/>
      <c r="Q1890" s="59"/>
      <c r="R1890" s="59"/>
      <c r="S1890" s="59"/>
      <c r="T1890" s="59"/>
      <c r="U1890" s="59"/>
      <c r="V1890" s="59"/>
      <c r="W1890" s="59"/>
      <c r="X1890" s="59"/>
      <c r="Y1890" s="59"/>
      <c r="Z1890" s="59"/>
      <c r="AA1890" s="59"/>
      <c r="AB1890" s="59"/>
      <c r="AC1890" s="59"/>
      <c r="AD1890" s="59"/>
      <c r="AE1890" s="59"/>
      <c r="AF1890" s="59"/>
    </row>
    <row r="1891" spans="1:32" ht="15.75" customHeight="1">
      <c r="A1891" s="59"/>
      <c r="B1891" s="59"/>
      <c r="C1891" s="59"/>
      <c r="D1891" s="59"/>
      <c r="E1891" s="59"/>
      <c r="F1891" s="59"/>
      <c r="G1891" s="59"/>
      <c r="H1891" s="59"/>
      <c r="I1891" s="59"/>
      <c r="J1891" s="59"/>
      <c r="K1891" s="59"/>
      <c r="L1891" s="59"/>
      <c r="M1891" s="59"/>
      <c r="N1891" s="59"/>
      <c r="O1891" s="59"/>
      <c r="P1891" s="59"/>
      <c r="Q1891" s="59"/>
      <c r="R1891" s="59"/>
      <c r="S1891" s="59"/>
      <c r="T1891" s="59"/>
      <c r="U1891" s="59"/>
      <c r="V1891" s="59"/>
      <c r="W1891" s="59"/>
      <c r="X1891" s="59"/>
      <c r="Y1891" s="59"/>
      <c r="Z1891" s="59"/>
      <c r="AA1891" s="59"/>
      <c r="AB1891" s="59"/>
      <c r="AC1891" s="59"/>
      <c r="AD1891" s="59"/>
      <c r="AE1891" s="59"/>
      <c r="AF1891" s="59"/>
    </row>
    <row r="1892" spans="1:32" ht="15.75" customHeight="1">
      <c r="A1892" s="59"/>
      <c r="B1892" s="59"/>
      <c r="C1892" s="59"/>
      <c r="D1892" s="59"/>
      <c r="E1892" s="59"/>
      <c r="F1892" s="59"/>
      <c r="G1892" s="59"/>
      <c r="H1892" s="59"/>
      <c r="I1892" s="59"/>
      <c r="J1892" s="59"/>
      <c r="K1892" s="59"/>
      <c r="L1892" s="59"/>
      <c r="M1892" s="59"/>
      <c r="N1892" s="59"/>
      <c r="O1892" s="59"/>
      <c r="P1892" s="59"/>
      <c r="Q1892" s="59"/>
      <c r="R1892" s="59"/>
      <c r="S1892" s="59"/>
      <c r="T1892" s="59"/>
      <c r="U1892" s="59"/>
      <c r="V1892" s="59"/>
      <c r="W1892" s="59"/>
      <c r="X1892" s="59"/>
      <c r="Y1892" s="59"/>
      <c r="Z1892" s="59"/>
      <c r="AA1892" s="59"/>
      <c r="AB1892" s="59"/>
      <c r="AC1892" s="59"/>
      <c r="AD1892" s="59"/>
      <c r="AE1892" s="59"/>
      <c r="AF1892" s="59"/>
    </row>
    <row r="1893" spans="1:32" ht="15.75" customHeight="1">
      <c r="A1893" s="59"/>
      <c r="B1893" s="59"/>
      <c r="C1893" s="59"/>
      <c r="D1893" s="59"/>
      <c r="E1893" s="59"/>
      <c r="F1893" s="59"/>
      <c r="G1893" s="59"/>
      <c r="H1893" s="59"/>
      <c r="I1893" s="59"/>
      <c r="J1893" s="59"/>
      <c r="K1893" s="59"/>
      <c r="L1893" s="59"/>
      <c r="M1893" s="59"/>
      <c r="N1893" s="59"/>
      <c r="O1893" s="59"/>
      <c r="P1893" s="59"/>
      <c r="Q1893" s="59"/>
      <c r="R1893" s="59"/>
      <c r="S1893" s="59"/>
      <c r="T1893" s="59"/>
      <c r="U1893" s="59"/>
      <c r="V1893" s="59"/>
      <c r="W1893" s="59"/>
      <c r="X1893" s="59"/>
      <c r="Y1893" s="59"/>
      <c r="Z1893" s="59"/>
      <c r="AA1893" s="59"/>
      <c r="AB1893" s="59"/>
      <c r="AC1893" s="59"/>
      <c r="AD1893" s="59"/>
      <c r="AE1893" s="59"/>
      <c r="AF1893" s="59"/>
    </row>
    <row r="1894" spans="1:32" ht="15.75" customHeight="1">
      <c r="A1894" s="59"/>
      <c r="B1894" s="59"/>
      <c r="C1894" s="59"/>
      <c r="D1894" s="59"/>
      <c r="E1894" s="59"/>
      <c r="F1894" s="59"/>
      <c r="G1894" s="59"/>
      <c r="H1894" s="59"/>
      <c r="I1894" s="59"/>
      <c r="J1894" s="59"/>
      <c r="K1894" s="59"/>
      <c r="L1894" s="59"/>
      <c r="M1894" s="59"/>
      <c r="N1894" s="59"/>
      <c r="O1894" s="59"/>
      <c r="P1894" s="59"/>
      <c r="Q1894" s="59"/>
      <c r="R1894" s="59"/>
      <c r="S1894" s="59"/>
      <c r="T1894" s="59"/>
      <c r="U1894" s="59"/>
      <c r="V1894" s="59"/>
      <c r="W1894" s="59"/>
      <c r="X1894" s="59"/>
      <c r="Y1894" s="59"/>
      <c r="Z1894" s="59"/>
      <c r="AA1894" s="59"/>
      <c r="AB1894" s="59"/>
      <c r="AC1894" s="59"/>
      <c r="AD1894" s="59"/>
      <c r="AE1894" s="59"/>
      <c r="AF1894" s="59"/>
    </row>
    <row r="1895" spans="1:32" ht="15.75" customHeight="1">
      <c r="A1895" s="59"/>
      <c r="B1895" s="59"/>
      <c r="C1895" s="59"/>
      <c r="D1895" s="59"/>
      <c r="E1895" s="59"/>
      <c r="F1895" s="59"/>
      <c r="G1895" s="59"/>
      <c r="H1895" s="59"/>
      <c r="I1895" s="59"/>
      <c r="J1895" s="59"/>
      <c r="K1895" s="59"/>
      <c r="L1895" s="59"/>
      <c r="M1895" s="59"/>
      <c r="N1895" s="59"/>
      <c r="O1895" s="59"/>
      <c r="P1895" s="59"/>
      <c r="Q1895" s="59"/>
      <c r="R1895" s="59"/>
      <c r="S1895" s="59"/>
      <c r="T1895" s="59"/>
      <c r="U1895" s="59"/>
      <c r="V1895" s="59"/>
      <c r="W1895" s="59"/>
      <c r="X1895" s="59"/>
      <c r="Y1895" s="59"/>
      <c r="Z1895" s="59"/>
      <c r="AA1895" s="59"/>
      <c r="AB1895" s="59"/>
      <c r="AC1895" s="59"/>
      <c r="AD1895" s="59"/>
      <c r="AE1895" s="59"/>
      <c r="AF1895" s="59"/>
    </row>
    <row r="1896" spans="1:32" ht="15.75" customHeight="1">
      <c r="A1896" s="59"/>
      <c r="B1896" s="59"/>
      <c r="C1896" s="59"/>
      <c r="D1896" s="59"/>
      <c r="E1896" s="59"/>
      <c r="F1896" s="59"/>
      <c r="G1896" s="59"/>
      <c r="H1896" s="59"/>
      <c r="I1896" s="59"/>
      <c r="J1896" s="59"/>
      <c r="K1896" s="59"/>
      <c r="L1896" s="59"/>
      <c r="M1896" s="59"/>
      <c r="N1896" s="59"/>
      <c r="O1896" s="59"/>
      <c r="P1896" s="59"/>
      <c r="Q1896" s="59"/>
      <c r="R1896" s="59"/>
      <c r="S1896" s="59"/>
      <c r="T1896" s="59"/>
      <c r="U1896" s="59"/>
      <c r="V1896" s="59"/>
      <c r="W1896" s="59"/>
      <c r="X1896" s="59"/>
      <c r="Y1896" s="59"/>
      <c r="Z1896" s="59"/>
      <c r="AA1896" s="59"/>
      <c r="AB1896" s="59"/>
      <c r="AC1896" s="59"/>
      <c r="AD1896" s="59"/>
      <c r="AE1896" s="59"/>
      <c r="AF1896" s="59"/>
    </row>
    <row r="1897" spans="1:32" ht="15.75" customHeight="1">
      <c r="A1897" s="59"/>
      <c r="B1897" s="59"/>
      <c r="C1897" s="59"/>
      <c r="D1897" s="59"/>
      <c r="E1897" s="59"/>
      <c r="F1897" s="59"/>
      <c r="G1897" s="59"/>
      <c r="H1897" s="59"/>
      <c r="I1897" s="59"/>
      <c r="J1897" s="59"/>
      <c r="K1897" s="59"/>
      <c r="L1897" s="59"/>
      <c r="M1897" s="59"/>
      <c r="N1897" s="59"/>
      <c r="O1897" s="59"/>
      <c r="P1897" s="59"/>
      <c r="Q1897" s="59"/>
      <c r="R1897" s="59"/>
      <c r="S1897" s="59"/>
      <c r="T1897" s="59"/>
      <c r="U1897" s="59"/>
      <c r="V1897" s="59"/>
      <c r="W1897" s="59"/>
      <c r="X1897" s="59"/>
      <c r="Y1897" s="59"/>
      <c r="Z1897" s="59"/>
      <c r="AA1897" s="59"/>
      <c r="AB1897" s="59"/>
      <c r="AC1897" s="59"/>
      <c r="AD1897" s="59"/>
      <c r="AE1897" s="59"/>
      <c r="AF1897" s="59"/>
    </row>
    <row r="1898" spans="1:32" ht="15.75" customHeight="1">
      <c r="A1898" s="59"/>
      <c r="B1898" s="59"/>
      <c r="C1898" s="59"/>
      <c r="D1898" s="59"/>
      <c r="E1898" s="59"/>
      <c r="F1898" s="59"/>
      <c r="G1898" s="59"/>
      <c r="H1898" s="59"/>
      <c r="I1898" s="59"/>
      <c r="J1898" s="59"/>
      <c r="K1898" s="59"/>
      <c r="L1898" s="59"/>
      <c r="M1898" s="59"/>
      <c r="N1898" s="59"/>
      <c r="O1898" s="59"/>
      <c r="P1898" s="59"/>
      <c r="Q1898" s="59"/>
      <c r="R1898" s="59"/>
      <c r="S1898" s="59"/>
      <c r="T1898" s="59"/>
      <c r="U1898" s="59"/>
      <c r="V1898" s="59"/>
      <c r="W1898" s="59"/>
      <c r="X1898" s="59"/>
      <c r="Y1898" s="59"/>
      <c r="Z1898" s="59"/>
      <c r="AA1898" s="59"/>
      <c r="AB1898" s="59"/>
      <c r="AC1898" s="59"/>
      <c r="AD1898" s="59"/>
      <c r="AE1898" s="59"/>
      <c r="AF1898" s="59"/>
    </row>
    <row r="1899" spans="1:32" ht="15.75" customHeight="1">
      <c r="A1899" s="59"/>
      <c r="B1899" s="59"/>
      <c r="C1899" s="59"/>
      <c r="D1899" s="59"/>
      <c r="E1899" s="59"/>
      <c r="F1899" s="59"/>
      <c r="G1899" s="59"/>
      <c r="H1899" s="59"/>
      <c r="I1899" s="59"/>
      <c r="J1899" s="59"/>
      <c r="K1899" s="59"/>
      <c r="L1899" s="59"/>
      <c r="M1899" s="59"/>
      <c r="N1899" s="59"/>
      <c r="O1899" s="59"/>
      <c r="P1899" s="59"/>
      <c r="Q1899" s="59"/>
      <c r="R1899" s="59"/>
      <c r="S1899" s="59"/>
      <c r="T1899" s="59"/>
      <c r="U1899" s="59"/>
      <c r="V1899" s="59"/>
      <c r="W1899" s="59"/>
      <c r="X1899" s="59"/>
      <c r="Y1899" s="59"/>
      <c r="Z1899" s="59"/>
      <c r="AA1899" s="59"/>
      <c r="AB1899" s="59"/>
      <c r="AC1899" s="59"/>
      <c r="AD1899" s="59"/>
      <c r="AE1899" s="59"/>
      <c r="AF1899" s="59"/>
    </row>
    <row r="1900" spans="1:32" ht="15.75" customHeight="1">
      <c r="A1900" s="59"/>
      <c r="B1900" s="59"/>
      <c r="C1900" s="59"/>
      <c r="D1900" s="59"/>
      <c r="E1900" s="59"/>
      <c r="F1900" s="59"/>
      <c r="G1900" s="59"/>
      <c r="H1900" s="59"/>
      <c r="I1900" s="59"/>
      <c r="J1900" s="59"/>
      <c r="K1900" s="59"/>
      <c r="L1900" s="59"/>
      <c r="M1900" s="59"/>
      <c r="N1900" s="59"/>
      <c r="O1900" s="59"/>
      <c r="P1900" s="59"/>
      <c r="Q1900" s="59"/>
      <c r="R1900" s="59"/>
      <c r="S1900" s="59"/>
      <c r="T1900" s="59"/>
      <c r="U1900" s="59"/>
      <c r="V1900" s="59"/>
      <c r="W1900" s="59"/>
      <c r="X1900" s="59"/>
      <c r="Y1900" s="59"/>
      <c r="Z1900" s="59"/>
      <c r="AA1900" s="59"/>
      <c r="AB1900" s="59"/>
      <c r="AC1900" s="59"/>
      <c r="AD1900" s="59"/>
      <c r="AE1900" s="59"/>
      <c r="AF1900" s="59"/>
    </row>
    <row r="1901" spans="1:32" ht="15.75" customHeight="1">
      <c r="A1901" s="59"/>
      <c r="B1901" s="59"/>
      <c r="C1901" s="59"/>
      <c r="D1901" s="59"/>
      <c r="E1901" s="59"/>
      <c r="F1901" s="59"/>
      <c r="G1901" s="59"/>
      <c r="H1901" s="59"/>
      <c r="I1901" s="59"/>
      <c r="J1901" s="59"/>
      <c r="K1901" s="59"/>
      <c r="L1901" s="59"/>
      <c r="M1901" s="59"/>
      <c r="N1901" s="59"/>
      <c r="O1901" s="59"/>
      <c r="P1901" s="59"/>
      <c r="Q1901" s="59"/>
      <c r="R1901" s="59"/>
      <c r="S1901" s="59"/>
      <c r="T1901" s="59"/>
      <c r="U1901" s="59"/>
      <c r="V1901" s="59"/>
      <c r="W1901" s="59"/>
      <c r="X1901" s="59"/>
      <c r="Y1901" s="59"/>
      <c r="Z1901" s="59"/>
      <c r="AA1901" s="59"/>
      <c r="AB1901" s="59"/>
      <c r="AC1901" s="59"/>
      <c r="AD1901" s="59"/>
      <c r="AE1901" s="59"/>
      <c r="AF1901" s="59"/>
    </row>
    <row r="1902" spans="1:32" ht="15.75" customHeight="1">
      <c r="A1902" s="59"/>
      <c r="B1902" s="59"/>
      <c r="C1902" s="59"/>
      <c r="D1902" s="59"/>
      <c r="E1902" s="59"/>
      <c r="F1902" s="59"/>
      <c r="G1902" s="59"/>
      <c r="H1902" s="59"/>
      <c r="I1902" s="59"/>
      <c r="J1902" s="59"/>
      <c r="K1902" s="59"/>
      <c r="L1902" s="59"/>
      <c r="M1902" s="59"/>
      <c r="N1902" s="59"/>
      <c r="O1902" s="59"/>
      <c r="P1902" s="59"/>
      <c r="Q1902" s="59"/>
      <c r="R1902" s="59"/>
      <c r="S1902" s="59"/>
      <c r="T1902" s="59"/>
      <c r="U1902" s="59"/>
      <c r="V1902" s="59"/>
      <c r="W1902" s="59"/>
      <c r="X1902" s="59"/>
      <c r="Y1902" s="59"/>
      <c r="Z1902" s="59"/>
      <c r="AA1902" s="59"/>
      <c r="AB1902" s="59"/>
      <c r="AC1902" s="59"/>
      <c r="AD1902" s="59"/>
      <c r="AE1902" s="59"/>
      <c r="AF1902" s="59"/>
    </row>
    <row r="1903" spans="1:32" ht="15.75" customHeight="1">
      <c r="A1903" s="59"/>
      <c r="B1903" s="59"/>
      <c r="C1903" s="59"/>
      <c r="D1903" s="59"/>
      <c r="E1903" s="59"/>
      <c r="F1903" s="59"/>
      <c r="G1903" s="59"/>
      <c r="H1903" s="59"/>
      <c r="I1903" s="59"/>
      <c r="J1903" s="59"/>
      <c r="K1903" s="59"/>
      <c r="L1903" s="59"/>
      <c r="M1903" s="59"/>
      <c r="N1903" s="59"/>
      <c r="O1903" s="59"/>
      <c r="P1903" s="59"/>
      <c r="Q1903" s="59"/>
      <c r="R1903" s="59"/>
      <c r="S1903" s="59"/>
      <c r="T1903" s="59"/>
      <c r="U1903" s="59"/>
      <c r="V1903" s="59"/>
      <c r="W1903" s="59"/>
      <c r="X1903" s="59"/>
      <c r="Y1903" s="59"/>
      <c r="Z1903" s="59"/>
      <c r="AA1903" s="59"/>
      <c r="AB1903" s="59"/>
      <c r="AC1903" s="59"/>
      <c r="AD1903" s="59"/>
      <c r="AE1903" s="59"/>
      <c r="AF1903" s="59"/>
    </row>
    <row r="1904" spans="1:32" ht="15.75" customHeight="1">
      <c r="A1904" s="59"/>
      <c r="B1904" s="59"/>
      <c r="C1904" s="59"/>
      <c r="D1904" s="59"/>
      <c r="E1904" s="59"/>
      <c r="F1904" s="59"/>
      <c r="G1904" s="59"/>
      <c r="H1904" s="59"/>
      <c r="I1904" s="59"/>
      <c r="J1904" s="59"/>
      <c r="K1904" s="59"/>
      <c r="L1904" s="59"/>
      <c r="M1904" s="59"/>
      <c r="N1904" s="59"/>
      <c r="O1904" s="59"/>
      <c r="P1904" s="59"/>
      <c r="Q1904" s="59"/>
      <c r="R1904" s="59"/>
      <c r="S1904" s="59"/>
      <c r="T1904" s="59"/>
      <c r="U1904" s="59"/>
      <c r="V1904" s="59"/>
      <c r="W1904" s="59"/>
      <c r="X1904" s="59"/>
      <c r="Y1904" s="59"/>
      <c r="Z1904" s="59"/>
      <c r="AA1904" s="59"/>
      <c r="AB1904" s="59"/>
      <c r="AC1904" s="59"/>
      <c r="AD1904" s="59"/>
      <c r="AE1904" s="59"/>
      <c r="AF1904" s="59"/>
    </row>
    <row r="1905" spans="1:32" ht="15.75" customHeight="1">
      <c r="A1905" s="59"/>
      <c r="B1905" s="59"/>
      <c r="C1905" s="59"/>
      <c r="D1905" s="59"/>
      <c r="E1905" s="59"/>
      <c r="F1905" s="59"/>
      <c r="G1905" s="59"/>
      <c r="H1905" s="59"/>
      <c r="I1905" s="59"/>
      <c r="J1905" s="59"/>
      <c r="K1905" s="59"/>
      <c r="L1905" s="59"/>
      <c r="M1905" s="59"/>
      <c r="N1905" s="59"/>
      <c r="O1905" s="59"/>
      <c r="P1905" s="59"/>
      <c r="Q1905" s="59"/>
      <c r="R1905" s="59"/>
      <c r="S1905" s="59"/>
      <c r="T1905" s="59"/>
      <c r="U1905" s="59"/>
      <c r="V1905" s="59"/>
      <c r="W1905" s="59"/>
      <c r="X1905" s="59"/>
      <c r="Y1905" s="59"/>
      <c r="Z1905" s="59"/>
      <c r="AA1905" s="59"/>
      <c r="AB1905" s="59"/>
      <c r="AC1905" s="59"/>
      <c r="AD1905" s="59"/>
      <c r="AE1905" s="59"/>
      <c r="AF1905" s="59"/>
    </row>
    <row r="1906" spans="1:32" ht="15.75" customHeight="1">
      <c r="A1906" s="59"/>
      <c r="B1906" s="59"/>
      <c r="C1906" s="59"/>
      <c r="D1906" s="59"/>
      <c r="E1906" s="59"/>
      <c r="F1906" s="59"/>
      <c r="G1906" s="59"/>
      <c r="H1906" s="59"/>
      <c r="I1906" s="59"/>
      <c r="J1906" s="59"/>
      <c r="K1906" s="59"/>
      <c r="L1906" s="59"/>
      <c r="M1906" s="59"/>
      <c r="N1906" s="59"/>
      <c r="O1906" s="59"/>
      <c r="P1906" s="59"/>
      <c r="Q1906" s="59"/>
      <c r="R1906" s="59"/>
      <c r="S1906" s="59"/>
      <c r="T1906" s="59"/>
      <c r="U1906" s="59"/>
      <c r="V1906" s="59"/>
      <c r="W1906" s="59"/>
      <c r="X1906" s="59"/>
      <c r="Y1906" s="59"/>
      <c r="Z1906" s="59"/>
      <c r="AA1906" s="59"/>
      <c r="AB1906" s="59"/>
      <c r="AC1906" s="59"/>
      <c r="AD1906" s="59"/>
      <c r="AE1906" s="59"/>
      <c r="AF1906" s="59"/>
    </row>
    <row r="1907" spans="1:32" ht="15.75" customHeight="1">
      <c r="A1907" s="59"/>
      <c r="B1907" s="59"/>
      <c r="C1907" s="59"/>
      <c r="D1907" s="59"/>
      <c r="E1907" s="59"/>
      <c r="F1907" s="59"/>
      <c r="G1907" s="59"/>
      <c r="H1907" s="59"/>
      <c r="I1907" s="59"/>
      <c r="J1907" s="59"/>
      <c r="K1907" s="59"/>
      <c r="L1907" s="59"/>
      <c r="M1907" s="59"/>
      <c r="N1907" s="59"/>
      <c r="O1907" s="59"/>
      <c r="P1907" s="59"/>
      <c r="Q1907" s="59"/>
      <c r="R1907" s="59"/>
      <c r="S1907" s="59"/>
      <c r="T1907" s="59"/>
      <c r="U1907" s="59"/>
      <c r="V1907" s="59"/>
      <c r="W1907" s="59"/>
      <c r="X1907" s="59"/>
      <c r="Y1907" s="59"/>
      <c r="Z1907" s="59"/>
      <c r="AA1907" s="59"/>
      <c r="AB1907" s="59"/>
      <c r="AC1907" s="59"/>
      <c r="AD1907" s="59"/>
      <c r="AE1907" s="59"/>
      <c r="AF1907" s="59"/>
    </row>
    <row r="1908" spans="1:32" ht="15.75" customHeight="1">
      <c r="A1908" s="59"/>
      <c r="B1908" s="59"/>
      <c r="C1908" s="59"/>
      <c r="D1908" s="59"/>
      <c r="E1908" s="59"/>
      <c r="F1908" s="59"/>
      <c r="G1908" s="59"/>
      <c r="H1908" s="59"/>
      <c r="I1908" s="59"/>
      <c r="J1908" s="59"/>
      <c r="K1908" s="59"/>
      <c r="L1908" s="59"/>
      <c r="M1908" s="59"/>
      <c r="N1908" s="59"/>
      <c r="O1908" s="59"/>
      <c r="P1908" s="59"/>
      <c r="Q1908" s="59"/>
      <c r="R1908" s="59"/>
      <c r="S1908" s="59"/>
      <c r="T1908" s="59"/>
      <c r="U1908" s="59"/>
      <c r="V1908" s="59"/>
      <c r="W1908" s="59"/>
      <c r="X1908" s="59"/>
      <c r="Y1908" s="59"/>
      <c r="Z1908" s="59"/>
      <c r="AA1908" s="59"/>
      <c r="AB1908" s="59"/>
      <c r="AC1908" s="59"/>
      <c r="AD1908" s="59"/>
      <c r="AE1908" s="59"/>
      <c r="AF1908" s="59"/>
    </row>
    <row r="1909" spans="1:32" ht="15.75" customHeight="1">
      <c r="A1909" s="59"/>
      <c r="B1909" s="59"/>
      <c r="C1909" s="59"/>
      <c r="D1909" s="59"/>
      <c r="E1909" s="59"/>
      <c r="F1909" s="59"/>
      <c r="G1909" s="59"/>
      <c r="H1909" s="59"/>
      <c r="I1909" s="59"/>
      <c r="J1909" s="59"/>
      <c r="K1909" s="59"/>
      <c r="L1909" s="59"/>
      <c r="M1909" s="59"/>
      <c r="N1909" s="59"/>
      <c r="O1909" s="59"/>
      <c r="P1909" s="59"/>
      <c r="Q1909" s="59"/>
      <c r="R1909" s="59"/>
      <c r="S1909" s="59"/>
      <c r="T1909" s="59"/>
      <c r="U1909" s="59"/>
      <c r="V1909" s="59"/>
      <c r="W1909" s="59"/>
      <c r="X1909" s="59"/>
      <c r="Y1909" s="59"/>
      <c r="Z1909" s="59"/>
      <c r="AA1909" s="59"/>
      <c r="AB1909" s="59"/>
      <c r="AC1909" s="59"/>
      <c r="AD1909" s="59"/>
      <c r="AE1909" s="59"/>
      <c r="AF1909" s="59"/>
    </row>
    <row r="1910" spans="1:32" ht="15.75" customHeight="1">
      <c r="A1910" s="59"/>
      <c r="B1910" s="59"/>
      <c r="C1910" s="59"/>
      <c r="D1910" s="59"/>
      <c r="E1910" s="59"/>
      <c r="F1910" s="59"/>
      <c r="G1910" s="59"/>
      <c r="H1910" s="59"/>
      <c r="I1910" s="59"/>
      <c r="J1910" s="59"/>
      <c r="K1910" s="59"/>
      <c r="L1910" s="59"/>
      <c r="M1910" s="59"/>
      <c r="N1910" s="59"/>
      <c r="O1910" s="59"/>
      <c r="P1910" s="59"/>
      <c r="Q1910" s="59"/>
      <c r="R1910" s="59"/>
      <c r="S1910" s="59"/>
      <c r="T1910" s="59"/>
      <c r="U1910" s="59"/>
      <c r="V1910" s="59"/>
      <c r="W1910" s="59"/>
      <c r="X1910" s="59"/>
      <c r="Y1910" s="59"/>
      <c r="Z1910" s="59"/>
      <c r="AA1910" s="59"/>
      <c r="AB1910" s="59"/>
      <c r="AC1910" s="59"/>
      <c r="AD1910" s="59"/>
      <c r="AE1910" s="59"/>
      <c r="AF1910" s="59"/>
    </row>
    <row r="1911" spans="1:32" ht="15.75" customHeight="1">
      <c r="A1911" s="59"/>
      <c r="B1911" s="59"/>
      <c r="C1911" s="59"/>
      <c r="D1911" s="59"/>
      <c r="E1911" s="59"/>
      <c r="F1911" s="59"/>
      <c r="G1911" s="59"/>
      <c r="H1911" s="59"/>
      <c r="I1911" s="59"/>
      <c r="J1911" s="59"/>
      <c r="K1911" s="59"/>
      <c r="L1911" s="59"/>
      <c r="M1911" s="59"/>
      <c r="N1911" s="59"/>
      <c r="O1911" s="59"/>
      <c r="P1911" s="59"/>
      <c r="Q1911" s="59"/>
      <c r="R1911" s="59"/>
      <c r="S1911" s="59"/>
      <c r="T1911" s="59"/>
      <c r="U1911" s="59"/>
      <c r="V1911" s="59"/>
      <c r="W1911" s="59"/>
      <c r="X1911" s="59"/>
      <c r="Y1911" s="59"/>
      <c r="Z1911" s="59"/>
      <c r="AA1911" s="59"/>
      <c r="AB1911" s="59"/>
      <c r="AC1911" s="59"/>
      <c r="AD1911" s="59"/>
      <c r="AE1911" s="59"/>
      <c r="AF1911" s="59"/>
    </row>
    <row r="1912" spans="1:32" ht="15.75" customHeight="1">
      <c r="A1912" s="59"/>
      <c r="B1912" s="59"/>
      <c r="C1912" s="59"/>
      <c r="D1912" s="59"/>
      <c r="E1912" s="59"/>
      <c r="F1912" s="59"/>
      <c r="G1912" s="59"/>
      <c r="H1912" s="59"/>
      <c r="I1912" s="59"/>
      <c r="J1912" s="59"/>
      <c r="K1912" s="59"/>
      <c r="L1912" s="59"/>
      <c r="M1912" s="59"/>
      <c r="N1912" s="59"/>
      <c r="O1912" s="59"/>
      <c r="P1912" s="59"/>
      <c r="Q1912" s="59"/>
      <c r="R1912" s="59"/>
      <c r="S1912" s="59"/>
      <c r="T1912" s="59"/>
      <c r="U1912" s="59"/>
      <c r="V1912" s="59"/>
      <c r="W1912" s="59"/>
      <c r="X1912" s="59"/>
      <c r="Y1912" s="59"/>
      <c r="Z1912" s="59"/>
      <c r="AA1912" s="59"/>
      <c r="AB1912" s="59"/>
      <c r="AC1912" s="59"/>
      <c r="AD1912" s="59"/>
      <c r="AE1912" s="59"/>
      <c r="AF1912" s="59"/>
    </row>
    <row r="1913" spans="1:32" ht="15.75" customHeight="1">
      <c r="A1913" s="59"/>
      <c r="B1913" s="59"/>
      <c r="C1913" s="59"/>
      <c r="D1913" s="59"/>
      <c r="E1913" s="59"/>
      <c r="F1913" s="59"/>
      <c r="G1913" s="59"/>
      <c r="H1913" s="59"/>
      <c r="I1913" s="59"/>
      <c r="J1913" s="59"/>
      <c r="K1913" s="59"/>
      <c r="L1913" s="59"/>
      <c r="M1913" s="59"/>
      <c r="N1913" s="59"/>
      <c r="O1913" s="59"/>
      <c r="P1913" s="59"/>
      <c r="Q1913" s="59"/>
      <c r="R1913" s="59"/>
      <c r="S1913" s="59"/>
      <c r="T1913" s="59"/>
      <c r="U1913" s="59"/>
      <c r="V1913" s="59"/>
      <c r="W1913" s="59"/>
      <c r="X1913" s="59"/>
      <c r="Y1913" s="59"/>
      <c r="Z1913" s="59"/>
      <c r="AA1913" s="59"/>
      <c r="AB1913" s="59"/>
      <c r="AC1913" s="59"/>
      <c r="AD1913" s="59"/>
      <c r="AE1913" s="59"/>
      <c r="AF1913" s="59"/>
    </row>
    <row r="1914" spans="1:32" ht="15.75" customHeight="1">
      <c r="A1914" s="59"/>
      <c r="B1914" s="59"/>
      <c r="C1914" s="59"/>
      <c r="D1914" s="59"/>
      <c r="E1914" s="59"/>
      <c r="F1914" s="59"/>
      <c r="G1914" s="59"/>
      <c r="H1914" s="59"/>
      <c r="I1914" s="59"/>
      <c r="J1914" s="59"/>
      <c r="K1914" s="59"/>
      <c r="L1914" s="59"/>
      <c r="M1914" s="59"/>
      <c r="N1914" s="59"/>
      <c r="O1914" s="59"/>
      <c r="P1914" s="59"/>
      <c r="Q1914" s="59"/>
      <c r="R1914" s="59"/>
      <c r="S1914" s="59"/>
      <c r="T1914" s="59"/>
      <c r="U1914" s="59"/>
      <c r="V1914" s="59"/>
      <c r="W1914" s="59"/>
      <c r="X1914" s="59"/>
      <c r="Y1914" s="59"/>
      <c r="Z1914" s="59"/>
      <c r="AA1914" s="59"/>
      <c r="AB1914" s="59"/>
      <c r="AC1914" s="59"/>
      <c r="AD1914" s="59"/>
      <c r="AE1914" s="59"/>
      <c r="AF1914" s="59"/>
    </row>
    <row r="1915" spans="1:32" ht="15.75" customHeight="1">
      <c r="A1915" s="59"/>
      <c r="B1915" s="59"/>
      <c r="C1915" s="59"/>
      <c r="D1915" s="59"/>
      <c r="E1915" s="59"/>
      <c r="F1915" s="59"/>
      <c r="G1915" s="59"/>
      <c r="H1915" s="59"/>
      <c r="I1915" s="59"/>
      <c r="J1915" s="59"/>
      <c r="K1915" s="59"/>
      <c r="L1915" s="59"/>
      <c r="M1915" s="59"/>
      <c r="N1915" s="59"/>
      <c r="O1915" s="59"/>
      <c r="P1915" s="59"/>
      <c r="Q1915" s="59"/>
      <c r="R1915" s="59"/>
      <c r="S1915" s="59"/>
      <c r="T1915" s="59"/>
      <c r="U1915" s="59"/>
      <c r="V1915" s="59"/>
      <c r="W1915" s="59"/>
      <c r="X1915" s="59"/>
      <c r="Y1915" s="59"/>
      <c r="Z1915" s="59"/>
      <c r="AA1915" s="59"/>
      <c r="AB1915" s="59"/>
      <c r="AC1915" s="59"/>
      <c r="AD1915" s="59"/>
      <c r="AE1915" s="59"/>
      <c r="AF1915" s="59"/>
    </row>
    <row r="1916" spans="1:32" ht="15.75" customHeight="1">
      <c r="A1916" s="59"/>
      <c r="B1916" s="59"/>
      <c r="C1916" s="59"/>
      <c r="D1916" s="59"/>
      <c r="E1916" s="59"/>
      <c r="F1916" s="59"/>
      <c r="G1916" s="59"/>
      <c r="H1916" s="59"/>
      <c r="I1916" s="59"/>
      <c r="J1916" s="59"/>
      <c r="K1916" s="59"/>
      <c r="L1916" s="59"/>
      <c r="M1916" s="59"/>
      <c r="N1916" s="59"/>
      <c r="O1916" s="59"/>
      <c r="P1916" s="59"/>
      <c r="Q1916" s="59"/>
      <c r="R1916" s="59"/>
      <c r="S1916" s="59"/>
      <c r="T1916" s="59"/>
      <c r="U1916" s="59"/>
      <c r="V1916" s="59"/>
      <c r="W1916" s="59"/>
      <c r="X1916" s="59"/>
      <c r="Y1916" s="59"/>
      <c r="Z1916" s="59"/>
      <c r="AA1916" s="59"/>
      <c r="AB1916" s="59"/>
      <c r="AC1916" s="59"/>
      <c r="AD1916" s="59"/>
      <c r="AE1916" s="59"/>
      <c r="AF1916" s="59"/>
    </row>
    <row r="1917" spans="1:32" ht="15.75" customHeight="1">
      <c r="A1917" s="59"/>
      <c r="B1917" s="59"/>
      <c r="C1917" s="59"/>
      <c r="D1917" s="59"/>
      <c r="E1917" s="59"/>
      <c r="F1917" s="59"/>
      <c r="G1917" s="59"/>
      <c r="H1917" s="59"/>
      <c r="I1917" s="59"/>
      <c r="J1917" s="59"/>
      <c r="K1917" s="59"/>
      <c r="L1917" s="59"/>
      <c r="M1917" s="59"/>
      <c r="N1917" s="59"/>
      <c r="O1917" s="59"/>
      <c r="P1917" s="59"/>
      <c r="Q1917" s="59"/>
      <c r="R1917" s="59"/>
      <c r="S1917" s="59"/>
      <c r="T1917" s="59"/>
      <c r="U1917" s="59"/>
      <c r="V1917" s="59"/>
      <c r="W1917" s="59"/>
      <c r="X1917" s="59"/>
      <c r="Y1917" s="59"/>
      <c r="Z1917" s="59"/>
      <c r="AA1917" s="59"/>
      <c r="AB1917" s="59"/>
      <c r="AC1917" s="59"/>
      <c r="AD1917" s="59"/>
      <c r="AE1917" s="59"/>
      <c r="AF1917" s="59"/>
    </row>
    <row r="1918" spans="1:32" ht="15.75" customHeight="1">
      <c r="A1918" s="59"/>
      <c r="B1918" s="59"/>
      <c r="C1918" s="59"/>
      <c r="D1918" s="59"/>
      <c r="E1918" s="59"/>
      <c r="F1918" s="59"/>
      <c r="G1918" s="59"/>
      <c r="H1918" s="59"/>
      <c r="I1918" s="59"/>
      <c r="J1918" s="59"/>
      <c r="K1918" s="59"/>
      <c r="L1918" s="59"/>
      <c r="M1918" s="59"/>
      <c r="N1918" s="59"/>
      <c r="O1918" s="59"/>
      <c r="P1918" s="59"/>
      <c r="Q1918" s="59"/>
      <c r="R1918" s="59"/>
      <c r="S1918" s="59"/>
      <c r="T1918" s="59"/>
      <c r="U1918" s="59"/>
      <c r="V1918" s="59"/>
      <c r="W1918" s="59"/>
      <c r="X1918" s="59"/>
      <c r="Y1918" s="59"/>
      <c r="Z1918" s="59"/>
      <c r="AA1918" s="59"/>
      <c r="AB1918" s="59"/>
      <c r="AC1918" s="59"/>
      <c r="AD1918" s="59"/>
      <c r="AE1918" s="59"/>
      <c r="AF1918" s="59"/>
    </row>
    <row r="1919" spans="1:32" ht="15.75" customHeight="1">
      <c r="A1919" s="59"/>
      <c r="B1919" s="59"/>
      <c r="C1919" s="59"/>
      <c r="D1919" s="59"/>
      <c r="E1919" s="59"/>
      <c r="F1919" s="59"/>
      <c r="G1919" s="59"/>
      <c r="H1919" s="59"/>
      <c r="I1919" s="59"/>
      <c r="J1919" s="59"/>
      <c r="K1919" s="59"/>
      <c r="L1919" s="59"/>
      <c r="M1919" s="59"/>
      <c r="N1919" s="59"/>
      <c r="O1919" s="59"/>
      <c r="P1919" s="59"/>
      <c r="Q1919" s="59"/>
      <c r="R1919" s="59"/>
      <c r="S1919" s="59"/>
      <c r="T1919" s="59"/>
      <c r="U1919" s="59"/>
      <c r="V1919" s="59"/>
      <c r="W1919" s="59"/>
      <c r="X1919" s="59"/>
      <c r="Y1919" s="59"/>
      <c r="Z1919" s="59"/>
      <c r="AA1919" s="59"/>
      <c r="AB1919" s="59"/>
      <c r="AC1919" s="59"/>
      <c r="AD1919" s="59"/>
      <c r="AE1919" s="59"/>
      <c r="AF1919" s="59"/>
    </row>
    <row r="1920" spans="1:32" ht="15.75" customHeight="1">
      <c r="A1920" s="59"/>
      <c r="B1920" s="59"/>
      <c r="C1920" s="59"/>
      <c r="D1920" s="59"/>
      <c r="E1920" s="59"/>
      <c r="F1920" s="59"/>
      <c r="G1920" s="59"/>
      <c r="H1920" s="59"/>
      <c r="I1920" s="59"/>
      <c r="J1920" s="59"/>
      <c r="K1920" s="59"/>
      <c r="L1920" s="59"/>
      <c r="M1920" s="59"/>
      <c r="N1920" s="59"/>
      <c r="O1920" s="59"/>
      <c r="P1920" s="59"/>
      <c r="Q1920" s="59"/>
      <c r="R1920" s="59"/>
      <c r="S1920" s="59"/>
      <c r="T1920" s="59"/>
      <c r="U1920" s="59"/>
      <c r="V1920" s="59"/>
      <c r="W1920" s="59"/>
      <c r="X1920" s="59"/>
      <c r="Y1920" s="59"/>
      <c r="Z1920" s="59"/>
      <c r="AA1920" s="59"/>
      <c r="AB1920" s="59"/>
      <c r="AC1920" s="59"/>
      <c r="AD1920" s="59"/>
      <c r="AE1920" s="59"/>
      <c r="AF1920" s="59"/>
    </row>
    <row r="1921" spans="1:32" ht="15.75" customHeight="1">
      <c r="A1921" s="59"/>
      <c r="B1921" s="59"/>
      <c r="C1921" s="59"/>
      <c r="D1921" s="59"/>
      <c r="E1921" s="59"/>
      <c r="F1921" s="59"/>
      <c r="G1921" s="59"/>
      <c r="H1921" s="59"/>
      <c r="I1921" s="59"/>
      <c r="J1921" s="59"/>
      <c r="K1921" s="59"/>
      <c r="L1921" s="59"/>
      <c r="M1921" s="59"/>
      <c r="N1921" s="59"/>
      <c r="O1921" s="59"/>
      <c r="P1921" s="59"/>
      <c r="Q1921" s="59"/>
      <c r="R1921" s="59"/>
      <c r="S1921" s="59"/>
      <c r="T1921" s="59"/>
      <c r="U1921" s="59"/>
      <c r="V1921" s="59"/>
      <c r="W1921" s="59"/>
      <c r="X1921" s="59"/>
      <c r="Y1921" s="59"/>
      <c r="Z1921" s="59"/>
      <c r="AA1921" s="59"/>
      <c r="AB1921" s="59"/>
      <c r="AC1921" s="59"/>
      <c r="AD1921" s="59"/>
      <c r="AE1921" s="59"/>
      <c r="AF1921" s="59"/>
    </row>
    <row r="1922" spans="1:32" ht="15.75" customHeight="1">
      <c r="A1922" s="59"/>
      <c r="B1922" s="59"/>
      <c r="C1922" s="59"/>
      <c r="D1922" s="59"/>
      <c r="E1922" s="59"/>
      <c r="F1922" s="59"/>
      <c r="G1922" s="59"/>
      <c r="H1922" s="59"/>
      <c r="I1922" s="59"/>
      <c r="J1922" s="59"/>
      <c r="K1922" s="59"/>
      <c r="L1922" s="59"/>
      <c r="M1922" s="59"/>
      <c r="N1922" s="59"/>
      <c r="O1922" s="59"/>
      <c r="P1922" s="59"/>
      <c r="Q1922" s="59"/>
      <c r="R1922" s="59"/>
      <c r="S1922" s="59"/>
      <c r="T1922" s="59"/>
      <c r="U1922" s="59"/>
      <c r="V1922" s="59"/>
      <c r="W1922" s="59"/>
      <c r="X1922" s="59"/>
      <c r="Y1922" s="59"/>
      <c r="Z1922" s="59"/>
      <c r="AA1922" s="59"/>
      <c r="AB1922" s="59"/>
      <c r="AC1922" s="59"/>
      <c r="AD1922" s="59"/>
      <c r="AE1922" s="59"/>
      <c r="AF1922" s="59"/>
    </row>
    <row r="1923" spans="1:32" ht="15.75" customHeight="1">
      <c r="A1923" s="59"/>
      <c r="B1923" s="59"/>
      <c r="C1923" s="59"/>
      <c r="D1923" s="59"/>
      <c r="E1923" s="59"/>
      <c r="F1923" s="59"/>
      <c r="G1923" s="59"/>
      <c r="H1923" s="59"/>
      <c r="I1923" s="59"/>
      <c r="J1923" s="59"/>
      <c r="K1923" s="59"/>
      <c r="L1923" s="59"/>
      <c r="M1923" s="59"/>
      <c r="N1923" s="59"/>
      <c r="O1923" s="59"/>
      <c r="P1923" s="59"/>
      <c r="Q1923" s="59"/>
      <c r="R1923" s="59"/>
      <c r="S1923" s="59"/>
      <c r="T1923" s="59"/>
      <c r="U1923" s="59"/>
      <c r="V1923" s="59"/>
      <c r="W1923" s="59"/>
      <c r="X1923" s="59"/>
      <c r="Y1923" s="59"/>
      <c r="Z1923" s="59"/>
      <c r="AA1923" s="59"/>
      <c r="AB1923" s="59"/>
      <c r="AC1923" s="59"/>
      <c r="AD1923" s="59"/>
      <c r="AE1923" s="59"/>
      <c r="AF1923" s="59"/>
    </row>
    <row r="1924" spans="1:32" ht="15.75" customHeight="1">
      <c r="A1924" s="59"/>
      <c r="B1924" s="59"/>
      <c r="C1924" s="59"/>
      <c r="D1924" s="59"/>
      <c r="E1924" s="59"/>
      <c r="F1924" s="59"/>
      <c r="G1924" s="59"/>
      <c r="H1924" s="59"/>
      <c r="I1924" s="59"/>
      <c r="J1924" s="59"/>
      <c r="K1924" s="59"/>
      <c r="L1924" s="59"/>
      <c r="M1924" s="59"/>
      <c r="N1924" s="59"/>
      <c r="O1924" s="59"/>
      <c r="P1924" s="59"/>
      <c r="Q1924" s="59"/>
      <c r="R1924" s="59"/>
      <c r="S1924" s="59"/>
      <c r="T1924" s="59"/>
      <c r="U1924" s="59"/>
      <c r="V1924" s="59"/>
      <c r="W1924" s="59"/>
      <c r="X1924" s="59"/>
      <c r="Y1924" s="59"/>
      <c r="Z1924" s="59"/>
      <c r="AA1924" s="59"/>
      <c r="AB1924" s="59"/>
      <c r="AC1924" s="59"/>
      <c r="AD1924" s="59"/>
      <c r="AE1924" s="59"/>
      <c r="AF1924" s="59"/>
    </row>
    <row r="1925" spans="1:32" ht="15.75" customHeight="1">
      <c r="A1925" s="59"/>
      <c r="B1925" s="59"/>
      <c r="C1925" s="59"/>
      <c r="D1925" s="59"/>
      <c r="E1925" s="59"/>
      <c r="F1925" s="59"/>
      <c r="G1925" s="59"/>
      <c r="H1925" s="59"/>
      <c r="I1925" s="59"/>
      <c r="J1925" s="59"/>
      <c r="K1925" s="59"/>
      <c r="L1925" s="59"/>
      <c r="M1925" s="59"/>
      <c r="N1925" s="59"/>
      <c r="O1925" s="59"/>
      <c r="P1925" s="59"/>
      <c r="Q1925" s="59"/>
      <c r="R1925" s="59"/>
      <c r="S1925" s="59"/>
      <c r="T1925" s="59"/>
      <c r="U1925" s="59"/>
      <c r="V1925" s="59"/>
      <c r="W1925" s="59"/>
      <c r="X1925" s="59"/>
      <c r="Y1925" s="59"/>
      <c r="Z1925" s="59"/>
      <c r="AA1925" s="59"/>
      <c r="AB1925" s="59"/>
      <c r="AC1925" s="59"/>
      <c r="AD1925" s="59"/>
      <c r="AE1925" s="59"/>
      <c r="AF1925" s="59"/>
    </row>
    <row r="1926" spans="1:32" ht="15.75" customHeight="1">
      <c r="A1926" s="59"/>
      <c r="B1926" s="59"/>
      <c r="C1926" s="59"/>
      <c r="D1926" s="59"/>
      <c r="E1926" s="59"/>
      <c r="F1926" s="59"/>
      <c r="G1926" s="59"/>
      <c r="H1926" s="59"/>
      <c r="I1926" s="59"/>
      <c r="J1926" s="59"/>
      <c r="K1926" s="59"/>
      <c r="L1926" s="59"/>
      <c r="M1926" s="59"/>
      <c r="N1926" s="59"/>
      <c r="O1926" s="59"/>
      <c r="P1926" s="59"/>
      <c r="Q1926" s="59"/>
      <c r="R1926" s="59"/>
      <c r="S1926" s="59"/>
      <c r="T1926" s="59"/>
      <c r="U1926" s="59"/>
      <c r="V1926" s="59"/>
      <c r="W1926" s="59"/>
      <c r="X1926" s="59"/>
      <c r="Y1926" s="59"/>
      <c r="Z1926" s="59"/>
      <c r="AA1926" s="59"/>
      <c r="AB1926" s="59"/>
      <c r="AC1926" s="59"/>
      <c r="AD1926" s="59"/>
      <c r="AE1926" s="59"/>
      <c r="AF1926" s="59"/>
    </row>
    <row r="1927" spans="1:32" ht="15.75" customHeight="1">
      <c r="A1927" s="59"/>
      <c r="B1927" s="59"/>
      <c r="C1927" s="59"/>
      <c r="D1927" s="59"/>
      <c r="E1927" s="59"/>
      <c r="F1927" s="59"/>
      <c r="G1927" s="59"/>
      <c r="H1927" s="59"/>
      <c r="I1927" s="59"/>
      <c r="J1927" s="59"/>
      <c r="K1927" s="59"/>
      <c r="L1927" s="59"/>
      <c r="M1927" s="59"/>
      <c r="N1927" s="59"/>
      <c r="O1927" s="59"/>
      <c r="P1927" s="59"/>
      <c r="Q1927" s="59"/>
      <c r="R1927" s="59"/>
      <c r="S1927" s="59"/>
      <c r="T1927" s="59"/>
      <c r="U1927" s="59"/>
      <c r="V1927" s="59"/>
      <c r="W1927" s="59"/>
      <c r="X1927" s="59"/>
      <c r="Y1927" s="59"/>
      <c r="Z1927" s="59"/>
      <c r="AA1927" s="59"/>
      <c r="AB1927" s="59"/>
      <c r="AC1927" s="59"/>
      <c r="AD1927" s="59"/>
      <c r="AE1927" s="59"/>
      <c r="AF1927" s="59"/>
    </row>
    <row r="1928" spans="1:32" ht="15.75" customHeight="1">
      <c r="A1928" s="59"/>
      <c r="B1928" s="59"/>
      <c r="C1928" s="59"/>
      <c r="D1928" s="59"/>
      <c r="E1928" s="59"/>
      <c r="F1928" s="59"/>
      <c r="G1928" s="59"/>
      <c r="H1928" s="59"/>
      <c r="I1928" s="59"/>
      <c r="J1928" s="59"/>
      <c r="K1928" s="59"/>
      <c r="L1928" s="59"/>
      <c r="M1928" s="59"/>
      <c r="N1928" s="59"/>
      <c r="O1928" s="59"/>
      <c r="P1928" s="59"/>
      <c r="Q1928" s="59"/>
      <c r="R1928" s="59"/>
      <c r="S1928" s="59"/>
      <c r="T1928" s="59"/>
      <c r="U1928" s="59"/>
      <c r="V1928" s="59"/>
      <c r="W1928" s="59"/>
      <c r="X1928" s="59"/>
      <c r="Y1928" s="59"/>
      <c r="Z1928" s="59"/>
      <c r="AA1928" s="59"/>
      <c r="AB1928" s="59"/>
      <c r="AC1928" s="59"/>
      <c r="AD1928" s="59"/>
      <c r="AE1928" s="59"/>
      <c r="AF1928" s="59"/>
    </row>
    <row r="1929" spans="1:32" ht="15.75" customHeight="1">
      <c r="A1929" s="59"/>
      <c r="B1929" s="59"/>
      <c r="C1929" s="59"/>
      <c r="D1929" s="59"/>
      <c r="E1929" s="59"/>
      <c r="F1929" s="59"/>
      <c r="G1929" s="59"/>
      <c r="H1929" s="59"/>
      <c r="I1929" s="59"/>
      <c r="J1929" s="59"/>
      <c r="K1929" s="59"/>
      <c r="L1929" s="59"/>
      <c r="M1929" s="59"/>
      <c r="N1929" s="59"/>
      <c r="O1929" s="59"/>
      <c r="P1929" s="59"/>
      <c r="Q1929" s="59"/>
      <c r="R1929" s="59"/>
      <c r="S1929" s="59"/>
      <c r="T1929" s="59"/>
      <c r="U1929" s="59"/>
      <c r="V1929" s="59"/>
      <c r="W1929" s="59"/>
      <c r="X1929" s="59"/>
      <c r="Y1929" s="59"/>
      <c r="Z1929" s="59"/>
      <c r="AA1929" s="59"/>
      <c r="AB1929" s="59"/>
      <c r="AC1929" s="59"/>
      <c r="AD1929" s="59"/>
      <c r="AE1929" s="59"/>
      <c r="AF1929" s="59"/>
    </row>
    <row r="1930" spans="1:32" ht="15.75" customHeight="1">
      <c r="A1930" s="59"/>
      <c r="B1930" s="59"/>
      <c r="C1930" s="59"/>
      <c r="D1930" s="59"/>
      <c r="E1930" s="59"/>
      <c r="F1930" s="59"/>
      <c r="G1930" s="59"/>
      <c r="H1930" s="59"/>
      <c r="I1930" s="59"/>
      <c r="J1930" s="59"/>
      <c r="K1930" s="59"/>
      <c r="L1930" s="59"/>
      <c r="M1930" s="59"/>
      <c r="N1930" s="59"/>
      <c r="O1930" s="59"/>
      <c r="P1930" s="59"/>
      <c r="Q1930" s="59"/>
      <c r="R1930" s="59"/>
      <c r="S1930" s="59"/>
      <c r="T1930" s="59"/>
      <c r="U1930" s="59"/>
      <c r="V1930" s="59"/>
      <c r="W1930" s="59"/>
      <c r="X1930" s="59"/>
      <c r="Y1930" s="59"/>
      <c r="Z1930" s="59"/>
      <c r="AA1930" s="59"/>
      <c r="AB1930" s="59"/>
      <c r="AC1930" s="59"/>
      <c r="AD1930" s="59"/>
      <c r="AE1930" s="59"/>
      <c r="AF1930" s="59"/>
    </row>
    <row r="1931" spans="1:32" ht="15.75" customHeight="1">
      <c r="A1931" s="59"/>
      <c r="B1931" s="59"/>
      <c r="C1931" s="59"/>
      <c r="D1931" s="59"/>
      <c r="E1931" s="59"/>
      <c r="F1931" s="59"/>
      <c r="G1931" s="59"/>
      <c r="H1931" s="59"/>
      <c r="I1931" s="59"/>
      <c r="J1931" s="59"/>
      <c r="K1931" s="59"/>
      <c r="L1931" s="59"/>
      <c r="M1931" s="59"/>
      <c r="N1931" s="59"/>
      <c r="O1931" s="59"/>
      <c r="P1931" s="59"/>
      <c r="Q1931" s="59"/>
      <c r="R1931" s="59"/>
      <c r="S1931" s="59"/>
      <c r="T1931" s="59"/>
      <c r="U1931" s="59"/>
      <c r="V1931" s="59"/>
      <c r="W1931" s="59"/>
      <c r="X1931" s="59"/>
      <c r="Y1931" s="59"/>
      <c r="Z1931" s="59"/>
      <c r="AA1931" s="59"/>
      <c r="AB1931" s="59"/>
      <c r="AC1931" s="59"/>
      <c r="AD1931" s="59"/>
      <c r="AE1931" s="59"/>
      <c r="AF1931" s="59"/>
    </row>
    <row r="1932" spans="1:32" ht="15.75" customHeight="1">
      <c r="A1932" s="59"/>
      <c r="B1932" s="59"/>
      <c r="C1932" s="59"/>
      <c r="D1932" s="59"/>
      <c r="E1932" s="59"/>
      <c r="F1932" s="59"/>
      <c r="G1932" s="59"/>
      <c r="H1932" s="59"/>
      <c r="I1932" s="59"/>
      <c r="J1932" s="59"/>
      <c r="K1932" s="59"/>
      <c r="L1932" s="59"/>
      <c r="M1932" s="59"/>
      <c r="N1932" s="59"/>
      <c r="O1932" s="59"/>
      <c r="P1932" s="59"/>
      <c r="Q1932" s="59"/>
      <c r="R1932" s="59"/>
      <c r="S1932" s="59"/>
      <c r="T1932" s="59"/>
      <c r="U1932" s="59"/>
      <c r="V1932" s="59"/>
      <c r="W1932" s="59"/>
      <c r="X1932" s="59"/>
      <c r="Y1932" s="59"/>
      <c r="Z1932" s="59"/>
      <c r="AA1932" s="59"/>
      <c r="AB1932" s="59"/>
      <c r="AC1932" s="59"/>
      <c r="AD1932" s="59"/>
      <c r="AE1932" s="59"/>
      <c r="AF1932" s="59"/>
    </row>
    <row r="1933" spans="1:32" ht="15.75" customHeight="1">
      <c r="A1933" s="59"/>
      <c r="B1933" s="59"/>
      <c r="C1933" s="59"/>
      <c r="D1933" s="59"/>
      <c r="E1933" s="59"/>
      <c r="F1933" s="59"/>
      <c r="G1933" s="59"/>
      <c r="H1933" s="59"/>
      <c r="I1933" s="59"/>
      <c r="J1933" s="59"/>
      <c r="K1933" s="59"/>
      <c r="L1933" s="59"/>
      <c r="M1933" s="59"/>
      <c r="N1933" s="59"/>
      <c r="O1933" s="59"/>
      <c r="P1933" s="59"/>
      <c r="Q1933" s="59"/>
      <c r="R1933" s="59"/>
      <c r="S1933" s="59"/>
      <c r="T1933" s="59"/>
      <c r="U1933" s="59"/>
      <c r="V1933" s="59"/>
      <c r="W1933" s="59"/>
      <c r="X1933" s="59"/>
      <c r="Y1933" s="59"/>
      <c r="Z1933" s="59"/>
      <c r="AA1933" s="59"/>
      <c r="AB1933" s="59"/>
      <c r="AC1933" s="59"/>
      <c r="AD1933" s="59"/>
      <c r="AE1933" s="59"/>
      <c r="AF1933" s="59"/>
    </row>
    <row r="1934" spans="1:32" ht="15.75" customHeight="1">
      <c r="A1934" s="59"/>
      <c r="B1934" s="59"/>
      <c r="C1934" s="59"/>
      <c r="D1934" s="59"/>
      <c r="E1934" s="59"/>
      <c r="F1934" s="59"/>
      <c r="G1934" s="59"/>
      <c r="H1934" s="59"/>
      <c r="I1934" s="59"/>
      <c r="J1934" s="59"/>
      <c r="K1934" s="59"/>
      <c r="L1934" s="59"/>
      <c r="M1934" s="59"/>
      <c r="N1934" s="59"/>
      <c r="O1934" s="59"/>
      <c r="P1934" s="59"/>
      <c r="Q1934" s="59"/>
      <c r="R1934" s="59"/>
      <c r="S1934" s="59"/>
      <c r="T1934" s="59"/>
      <c r="U1934" s="59"/>
      <c r="V1934" s="59"/>
      <c r="W1934" s="59"/>
      <c r="X1934" s="59"/>
      <c r="Y1934" s="59"/>
      <c r="Z1934" s="59"/>
      <c r="AA1934" s="59"/>
      <c r="AB1934" s="59"/>
      <c r="AC1934" s="59"/>
      <c r="AD1934" s="59"/>
      <c r="AE1934" s="59"/>
      <c r="AF1934" s="59"/>
    </row>
    <row r="1935" spans="1:32" ht="15.75" customHeight="1">
      <c r="A1935" s="59"/>
      <c r="B1935" s="59"/>
      <c r="C1935" s="59"/>
      <c r="D1935" s="59"/>
      <c r="E1935" s="59"/>
      <c r="F1935" s="59"/>
      <c r="G1935" s="59"/>
      <c r="H1935" s="59"/>
      <c r="I1935" s="59"/>
      <c r="J1935" s="59"/>
      <c r="K1935" s="59"/>
      <c r="L1935" s="59"/>
      <c r="M1935" s="59"/>
      <c r="N1935" s="59"/>
      <c r="O1935" s="59"/>
      <c r="P1935" s="59"/>
      <c r="Q1935" s="59"/>
      <c r="R1935" s="59"/>
      <c r="S1935" s="59"/>
      <c r="T1935" s="59"/>
      <c r="U1935" s="59"/>
      <c r="V1935" s="59"/>
      <c r="W1935" s="59"/>
      <c r="X1935" s="59"/>
      <c r="Y1935" s="59"/>
      <c r="Z1935" s="59"/>
      <c r="AA1935" s="59"/>
      <c r="AB1935" s="59"/>
      <c r="AC1935" s="59"/>
      <c r="AD1935" s="59"/>
      <c r="AE1935" s="59"/>
      <c r="AF1935" s="59"/>
    </row>
    <row r="1936" spans="1:32" ht="15.75" customHeight="1">
      <c r="A1936" s="59"/>
      <c r="B1936" s="59"/>
      <c r="C1936" s="59"/>
      <c r="D1936" s="59"/>
      <c r="E1936" s="59"/>
      <c r="F1936" s="59"/>
      <c r="G1936" s="59"/>
      <c r="H1936" s="59"/>
      <c r="I1936" s="59"/>
      <c r="J1936" s="59"/>
      <c r="K1936" s="59"/>
      <c r="L1936" s="59"/>
      <c r="M1936" s="59"/>
      <c r="N1936" s="59"/>
      <c r="O1936" s="59"/>
      <c r="P1936" s="59"/>
      <c r="Q1936" s="59"/>
      <c r="R1936" s="59"/>
      <c r="S1936" s="59"/>
      <c r="T1936" s="59"/>
      <c r="U1936" s="59"/>
      <c r="V1936" s="59"/>
      <c r="W1936" s="59"/>
      <c r="X1936" s="59"/>
      <c r="Y1936" s="59"/>
      <c r="Z1936" s="59"/>
      <c r="AA1936" s="59"/>
      <c r="AB1936" s="59"/>
      <c r="AC1936" s="59"/>
      <c r="AD1936" s="59"/>
      <c r="AE1936" s="59"/>
      <c r="AF1936" s="59"/>
    </row>
    <row r="1937" spans="1:32" ht="15.75" customHeight="1">
      <c r="A1937" s="59"/>
      <c r="B1937" s="59"/>
      <c r="C1937" s="59"/>
      <c r="D1937" s="59"/>
      <c r="E1937" s="59"/>
      <c r="F1937" s="59"/>
      <c r="G1937" s="59"/>
      <c r="H1937" s="59"/>
      <c r="I1937" s="59"/>
      <c r="J1937" s="59"/>
      <c r="K1937" s="59"/>
      <c r="L1937" s="59"/>
      <c r="M1937" s="59"/>
      <c r="N1937" s="59"/>
      <c r="O1937" s="59"/>
      <c r="P1937" s="59"/>
      <c r="Q1937" s="59"/>
      <c r="R1937" s="59"/>
      <c r="S1937" s="59"/>
      <c r="T1937" s="59"/>
      <c r="U1937" s="59"/>
      <c r="V1937" s="59"/>
      <c r="W1937" s="59"/>
      <c r="X1937" s="59"/>
      <c r="Y1937" s="59"/>
      <c r="Z1937" s="59"/>
      <c r="AA1937" s="59"/>
      <c r="AB1937" s="59"/>
      <c r="AC1937" s="59"/>
      <c r="AD1937" s="59"/>
      <c r="AE1937" s="59"/>
      <c r="AF1937" s="59"/>
    </row>
    <row r="1938" spans="1:32" ht="15.75" customHeight="1">
      <c r="A1938" s="59"/>
      <c r="B1938" s="59"/>
      <c r="C1938" s="59"/>
      <c r="D1938" s="59"/>
      <c r="E1938" s="59"/>
      <c r="F1938" s="59"/>
      <c r="G1938" s="59"/>
      <c r="H1938" s="59"/>
      <c r="I1938" s="59"/>
      <c r="J1938" s="59"/>
      <c r="K1938" s="59"/>
      <c r="L1938" s="59"/>
      <c r="M1938" s="59"/>
      <c r="N1938" s="59"/>
      <c r="O1938" s="59"/>
      <c r="P1938" s="59"/>
      <c r="Q1938" s="59"/>
      <c r="R1938" s="59"/>
      <c r="S1938" s="59"/>
      <c r="T1938" s="59"/>
      <c r="U1938" s="59"/>
      <c r="V1938" s="59"/>
      <c r="W1938" s="59"/>
      <c r="X1938" s="59"/>
      <c r="Y1938" s="59"/>
      <c r="Z1938" s="59"/>
      <c r="AA1938" s="59"/>
      <c r="AB1938" s="59"/>
      <c r="AC1938" s="59"/>
      <c r="AD1938" s="59"/>
      <c r="AE1938" s="59"/>
      <c r="AF1938" s="59"/>
    </row>
    <row r="1939" spans="1:32" ht="15.75" customHeight="1">
      <c r="A1939" s="59"/>
      <c r="B1939" s="59"/>
      <c r="C1939" s="59"/>
      <c r="D1939" s="59"/>
      <c r="E1939" s="59"/>
      <c r="F1939" s="59"/>
      <c r="G1939" s="59"/>
      <c r="H1939" s="59"/>
      <c r="I1939" s="59"/>
      <c r="J1939" s="59"/>
      <c r="K1939" s="59"/>
      <c r="L1939" s="59"/>
      <c r="M1939" s="59"/>
      <c r="N1939" s="59"/>
      <c r="O1939" s="59"/>
      <c r="P1939" s="59"/>
      <c r="Q1939" s="59"/>
      <c r="R1939" s="59"/>
      <c r="S1939" s="59"/>
      <c r="T1939" s="59"/>
      <c r="U1939" s="59"/>
      <c r="V1939" s="59"/>
      <c r="W1939" s="59"/>
      <c r="X1939" s="59"/>
      <c r="Y1939" s="59"/>
      <c r="Z1939" s="59"/>
      <c r="AA1939" s="59"/>
      <c r="AB1939" s="59"/>
      <c r="AC1939" s="59"/>
      <c r="AD1939" s="59"/>
      <c r="AE1939" s="59"/>
      <c r="AF1939" s="59"/>
    </row>
    <row r="1940" spans="1:32" ht="15.75" customHeight="1">
      <c r="A1940" s="59"/>
      <c r="B1940" s="59"/>
      <c r="C1940" s="59"/>
      <c r="D1940" s="59"/>
      <c r="E1940" s="59"/>
      <c r="F1940" s="59"/>
      <c r="G1940" s="59"/>
      <c r="H1940" s="59"/>
      <c r="I1940" s="59"/>
      <c r="J1940" s="59"/>
      <c r="K1940" s="59"/>
      <c r="L1940" s="59"/>
      <c r="M1940" s="59"/>
      <c r="N1940" s="59"/>
      <c r="O1940" s="59"/>
      <c r="P1940" s="59"/>
      <c r="Q1940" s="59"/>
      <c r="R1940" s="59"/>
      <c r="S1940" s="59"/>
      <c r="T1940" s="59"/>
      <c r="U1940" s="59"/>
      <c r="V1940" s="59"/>
      <c r="W1940" s="59"/>
      <c r="X1940" s="59"/>
      <c r="Y1940" s="59"/>
      <c r="Z1940" s="59"/>
      <c r="AA1940" s="59"/>
      <c r="AB1940" s="59"/>
      <c r="AC1940" s="59"/>
      <c r="AD1940" s="59"/>
      <c r="AE1940" s="59"/>
      <c r="AF1940" s="59"/>
    </row>
    <row r="1941" spans="1:32" ht="15.75" customHeight="1">
      <c r="A1941" s="59"/>
      <c r="B1941" s="59"/>
      <c r="C1941" s="59"/>
      <c r="D1941" s="59"/>
      <c r="E1941" s="59"/>
      <c r="F1941" s="59"/>
      <c r="G1941" s="59"/>
      <c r="H1941" s="59"/>
      <c r="I1941" s="59"/>
      <c r="J1941" s="59"/>
      <c r="K1941" s="59"/>
      <c r="L1941" s="59"/>
      <c r="M1941" s="59"/>
      <c r="N1941" s="59"/>
      <c r="O1941" s="59"/>
      <c r="P1941" s="59"/>
      <c r="Q1941" s="59"/>
      <c r="R1941" s="59"/>
      <c r="S1941" s="59"/>
      <c r="T1941" s="59"/>
      <c r="U1941" s="59"/>
      <c r="V1941" s="59"/>
      <c r="W1941" s="59"/>
      <c r="X1941" s="59"/>
      <c r="Y1941" s="59"/>
      <c r="Z1941" s="59"/>
      <c r="AA1941" s="59"/>
      <c r="AB1941" s="59"/>
      <c r="AC1941" s="59"/>
      <c r="AD1941" s="59"/>
      <c r="AE1941" s="59"/>
      <c r="AF1941" s="59"/>
    </row>
    <row r="1942" spans="1:32" ht="15.75" customHeight="1">
      <c r="A1942" s="59"/>
      <c r="B1942" s="59"/>
      <c r="C1942" s="59"/>
      <c r="D1942" s="59"/>
      <c r="E1942" s="59"/>
      <c r="F1942" s="59"/>
      <c r="G1942" s="59"/>
      <c r="H1942" s="59"/>
      <c r="I1942" s="59"/>
      <c r="J1942" s="59"/>
      <c r="K1942" s="59"/>
      <c r="L1942" s="59"/>
      <c r="M1942" s="59"/>
      <c r="N1942" s="59"/>
      <c r="O1942" s="59"/>
      <c r="P1942" s="59"/>
      <c r="Q1942" s="59"/>
      <c r="R1942" s="59"/>
      <c r="S1942" s="59"/>
      <c r="T1942" s="59"/>
      <c r="U1942" s="59"/>
      <c r="V1942" s="59"/>
      <c r="W1942" s="59"/>
      <c r="X1942" s="59"/>
      <c r="Y1942" s="59"/>
      <c r="Z1942" s="59"/>
      <c r="AA1942" s="59"/>
      <c r="AB1942" s="59"/>
      <c r="AC1942" s="59"/>
      <c r="AD1942" s="59"/>
      <c r="AE1942" s="59"/>
      <c r="AF1942" s="59"/>
    </row>
    <row r="1943" spans="1:32" ht="15.75" customHeight="1">
      <c r="A1943" s="59"/>
      <c r="B1943" s="59"/>
      <c r="C1943" s="59"/>
      <c r="D1943" s="59"/>
      <c r="E1943" s="59"/>
      <c r="F1943" s="59"/>
      <c r="G1943" s="59"/>
      <c r="H1943" s="59"/>
      <c r="I1943" s="59"/>
      <c r="J1943" s="59"/>
      <c r="K1943" s="59"/>
      <c r="L1943" s="59"/>
      <c r="M1943" s="59"/>
      <c r="N1943" s="59"/>
      <c r="O1943" s="59"/>
      <c r="P1943" s="59"/>
      <c r="Q1943" s="59"/>
      <c r="R1943" s="59"/>
      <c r="S1943" s="59"/>
      <c r="T1943" s="59"/>
      <c r="U1943" s="59"/>
      <c r="V1943" s="59"/>
      <c r="W1943" s="59"/>
      <c r="X1943" s="59"/>
      <c r="Y1943" s="59"/>
      <c r="Z1943" s="59"/>
      <c r="AA1943" s="59"/>
      <c r="AB1943" s="59"/>
      <c r="AC1943" s="59"/>
      <c r="AD1943" s="59"/>
      <c r="AE1943" s="59"/>
      <c r="AF1943" s="59"/>
    </row>
    <row r="1944" spans="1:32" ht="15.75" customHeight="1">
      <c r="A1944" s="59"/>
      <c r="B1944" s="59"/>
      <c r="C1944" s="59"/>
      <c r="D1944" s="59"/>
      <c r="E1944" s="59"/>
      <c r="F1944" s="59"/>
      <c r="G1944" s="59"/>
      <c r="H1944" s="59"/>
      <c r="I1944" s="59"/>
      <c r="J1944" s="59"/>
      <c r="K1944" s="59"/>
      <c r="L1944" s="59"/>
      <c r="M1944" s="59"/>
      <c r="N1944" s="59"/>
      <c r="O1944" s="59"/>
      <c r="P1944" s="59"/>
      <c r="Q1944" s="59"/>
      <c r="R1944" s="59"/>
      <c r="S1944" s="59"/>
      <c r="T1944" s="59"/>
      <c r="U1944" s="59"/>
      <c r="V1944" s="59"/>
      <c r="W1944" s="59"/>
      <c r="X1944" s="59"/>
      <c r="Y1944" s="59"/>
      <c r="Z1944" s="59"/>
      <c r="AA1944" s="59"/>
      <c r="AB1944" s="59"/>
      <c r="AC1944" s="59"/>
      <c r="AD1944" s="59"/>
      <c r="AE1944" s="59"/>
      <c r="AF1944" s="59"/>
    </row>
    <row r="1945" spans="1:32" ht="15.75" customHeight="1">
      <c r="A1945" s="59"/>
      <c r="B1945" s="59"/>
      <c r="C1945" s="59"/>
      <c r="D1945" s="59"/>
      <c r="E1945" s="59"/>
      <c r="F1945" s="59"/>
      <c r="G1945" s="59"/>
      <c r="H1945" s="59"/>
      <c r="I1945" s="59"/>
      <c r="J1945" s="59"/>
      <c r="K1945" s="59"/>
      <c r="L1945" s="59"/>
      <c r="M1945" s="59"/>
      <c r="N1945" s="59"/>
      <c r="O1945" s="59"/>
      <c r="P1945" s="59"/>
      <c r="Q1945" s="59"/>
      <c r="R1945" s="59"/>
      <c r="S1945" s="59"/>
      <c r="T1945" s="59"/>
      <c r="U1945" s="59"/>
      <c r="V1945" s="59"/>
      <c r="W1945" s="59"/>
      <c r="X1945" s="59"/>
      <c r="Y1945" s="59"/>
      <c r="Z1945" s="59"/>
      <c r="AA1945" s="59"/>
      <c r="AB1945" s="59"/>
      <c r="AC1945" s="59"/>
      <c r="AD1945" s="59"/>
      <c r="AE1945" s="59"/>
      <c r="AF1945" s="59"/>
    </row>
    <row r="1946" spans="1:32" ht="15.75" customHeight="1">
      <c r="A1946" s="59"/>
      <c r="B1946" s="59"/>
      <c r="C1946" s="59"/>
      <c r="D1946" s="59"/>
      <c r="E1946" s="59"/>
      <c r="F1946" s="59"/>
      <c r="G1946" s="59"/>
      <c r="H1946" s="59"/>
      <c r="I1946" s="59"/>
      <c r="J1946" s="59"/>
      <c r="K1946" s="59"/>
      <c r="L1946" s="59"/>
      <c r="M1946" s="59"/>
      <c r="N1946" s="59"/>
      <c r="O1946" s="59"/>
      <c r="P1946" s="59"/>
      <c r="Q1946" s="59"/>
      <c r="R1946" s="59"/>
      <c r="S1946" s="59"/>
      <c r="T1946" s="59"/>
      <c r="U1946" s="59"/>
      <c r="V1946" s="59"/>
      <c r="W1946" s="59"/>
      <c r="X1946" s="59"/>
      <c r="Y1946" s="59"/>
      <c r="Z1946" s="59"/>
      <c r="AA1946" s="59"/>
      <c r="AB1946" s="59"/>
      <c r="AC1946" s="59"/>
      <c r="AD1946" s="59"/>
      <c r="AE1946" s="59"/>
      <c r="AF1946" s="59"/>
    </row>
    <row r="1947" spans="1:32" ht="15.75" customHeight="1">
      <c r="A1947" s="59"/>
      <c r="B1947" s="59"/>
      <c r="C1947" s="59"/>
      <c r="D1947" s="59"/>
      <c r="E1947" s="59"/>
      <c r="F1947" s="59"/>
      <c r="G1947" s="59"/>
      <c r="H1947" s="59"/>
      <c r="I1947" s="59"/>
      <c r="J1947" s="59"/>
      <c r="K1947" s="59"/>
      <c r="L1947" s="59"/>
      <c r="M1947" s="59"/>
      <c r="N1947" s="59"/>
      <c r="O1947" s="59"/>
      <c r="P1947" s="59"/>
      <c r="Q1947" s="59"/>
      <c r="R1947" s="59"/>
      <c r="S1947" s="59"/>
      <c r="T1947" s="59"/>
      <c r="U1947" s="59"/>
      <c r="V1947" s="59"/>
      <c r="W1947" s="59"/>
      <c r="X1947" s="59"/>
      <c r="Y1947" s="59"/>
      <c r="Z1947" s="59"/>
      <c r="AA1947" s="59"/>
      <c r="AB1947" s="59"/>
      <c r="AC1947" s="59"/>
      <c r="AD1947" s="59"/>
      <c r="AE1947" s="59"/>
      <c r="AF1947" s="59"/>
    </row>
    <row r="1948" spans="1:32" ht="15.75" customHeight="1">
      <c r="A1948" s="59"/>
      <c r="B1948" s="59"/>
      <c r="C1948" s="59"/>
      <c r="D1948" s="59"/>
      <c r="E1948" s="59"/>
      <c r="F1948" s="59"/>
      <c r="G1948" s="59"/>
      <c r="H1948" s="59"/>
      <c r="I1948" s="59"/>
      <c r="J1948" s="59"/>
      <c r="K1948" s="59"/>
      <c r="L1948" s="59"/>
      <c r="M1948" s="59"/>
      <c r="N1948" s="59"/>
      <c r="O1948" s="59"/>
      <c r="P1948" s="59"/>
      <c r="Q1948" s="59"/>
      <c r="R1948" s="59"/>
      <c r="S1948" s="59"/>
      <c r="T1948" s="59"/>
      <c r="U1948" s="59"/>
      <c r="V1948" s="59"/>
      <c r="W1948" s="59"/>
      <c r="X1948" s="59"/>
      <c r="Y1948" s="59"/>
      <c r="Z1948" s="59"/>
      <c r="AA1948" s="59"/>
      <c r="AB1948" s="59"/>
      <c r="AC1948" s="59"/>
      <c r="AD1948" s="59"/>
      <c r="AE1948" s="59"/>
      <c r="AF1948" s="59"/>
    </row>
    <row r="1949" spans="1:32" ht="15.75" customHeight="1">
      <c r="A1949" s="59"/>
      <c r="B1949" s="59"/>
      <c r="C1949" s="59"/>
      <c r="D1949" s="59"/>
      <c r="E1949" s="59"/>
      <c r="F1949" s="59"/>
      <c r="G1949" s="59"/>
      <c r="H1949" s="59"/>
      <c r="I1949" s="59"/>
      <c r="J1949" s="59"/>
      <c r="K1949" s="59"/>
      <c r="L1949" s="59"/>
      <c r="M1949" s="59"/>
      <c r="N1949" s="59"/>
      <c r="O1949" s="59"/>
      <c r="P1949" s="59"/>
      <c r="Q1949" s="59"/>
      <c r="R1949" s="59"/>
      <c r="S1949" s="59"/>
      <c r="T1949" s="59"/>
      <c r="U1949" s="59"/>
      <c r="V1949" s="59"/>
      <c r="W1949" s="59"/>
      <c r="X1949" s="59"/>
      <c r="Y1949" s="59"/>
      <c r="Z1949" s="59"/>
      <c r="AA1949" s="59"/>
      <c r="AB1949" s="59"/>
      <c r="AC1949" s="59"/>
      <c r="AD1949" s="59"/>
      <c r="AE1949" s="59"/>
      <c r="AF1949" s="59"/>
    </row>
    <row r="1950" spans="1:32" ht="15.75" customHeight="1">
      <c r="A1950" s="59"/>
      <c r="B1950" s="59"/>
      <c r="C1950" s="59"/>
      <c r="D1950" s="59"/>
      <c r="E1950" s="59"/>
      <c r="F1950" s="59"/>
      <c r="G1950" s="59"/>
      <c r="H1950" s="59"/>
      <c r="I1950" s="59"/>
      <c r="J1950" s="59"/>
      <c r="K1950" s="59"/>
      <c r="L1950" s="59"/>
      <c r="M1950" s="59"/>
      <c r="N1950" s="59"/>
      <c r="O1950" s="59"/>
      <c r="P1950" s="59"/>
      <c r="Q1950" s="59"/>
      <c r="R1950" s="59"/>
      <c r="S1950" s="59"/>
      <c r="T1950" s="59"/>
      <c r="U1950" s="59"/>
      <c r="V1950" s="59"/>
      <c r="W1950" s="59"/>
      <c r="X1950" s="59"/>
      <c r="Y1950" s="59"/>
      <c r="Z1950" s="59"/>
      <c r="AA1950" s="59"/>
      <c r="AB1950" s="59"/>
      <c r="AC1950" s="59"/>
      <c r="AD1950" s="59"/>
      <c r="AE1950" s="59"/>
      <c r="AF1950" s="59"/>
    </row>
    <row r="1951" spans="1:32" ht="15.75" customHeight="1">
      <c r="A1951" s="59"/>
      <c r="B1951" s="59"/>
      <c r="C1951" s="59"/>
      <c r="D1951" s="59"/>
      <c r="E1951" s="59"/>
      <c r="F1951" s="59"/>
      <c r="G1951" s="59"/>
      <c r="H1951" s="59"/>
      <c r="I1951" s="59"/>
      <c r="J1951" s="59"/>
      <c r="K1951" s="59"/>
      <c r="L1951" s="59"/>
      <c r="M1951" s="59"/>
      <c r="N1951" s="59"/>
      <c r="O1951" s="59"/>
      <c r="P1951" s="59"/>
      <c r="Q1951" s="59"/>
      <c r="R1951" s="59"/>
      <c r="S1951" s="59"/>
      <c r="T1951" s="59"/>
      <c r="U1951" s="59"/>
      <c r="V1951" s="59"/>
      <c r="W1951" s="59"/>
      <c r="X1951" s="59"/>
      <c r="Y1951" s="59"/>
      <c r="Z1951" s="59"/>
      <c r="AA1951" s="59"/>
      <c r="AB1951" s="59"/>
      <c r="AC1951" s="59"/>
      <c r="AD1951" s="59"/>
      <c r="AE1951" s="59"/>
      <c r="AF1951" s="59"/>
    </row>
    <row r="1952" spans="1:32" ht="15.75" customHeight="1">
      <c r="A1952" s="59"/>
      <c r="B1952" s="59"/>
      <c r="C1952" s="59"/>
      <c r="D1952" s="59"/>
      <c r="E1952" s="59"/>
      <c r="F1952" s="59"/>
      <c r="G1952" s="59"/>
      <c r="H1952" s="59"/>
      <c r="I1952" s="59"/>
      <c r="J1952" s="59"/>
      <c r="K1952" s="59"/>
      <c r="L1952" s="59"/>
      <c r="M1952" s="59"/>
      <c r="N1952" s="59"/>
      <c r="O1952" s="59"/>
      <c r="P1952" s="59"/>
      <c r="Q1952" s="59"/>
      <c r="R1952" s="59"/>
      <c r="S1952" s="59"/>
      <c r="T1952" s="59"/>
      <c r="U1952" s="59"/>
      <c r="V1952" s="59"/>
      <c r="W1952" s="59"/>
      <c r="X1952" s="59"/>
      <c r="Y1952" s="59"/>
      <c r="Z1952" s="59"/>
      <c r="AA1952" s="59"/>
      <c r="AB1952" s="59"/>
      <c r="AC1952" s="59"/>
      <c r="AD1952" s="59"/>
      <c r="AE1952" s="59"/>
      <c r="AF1952" s="59"/>
    </row>
    <row r="1953" spans="1:32" ht="15.75" customHeight="1">
      <c r="A1953" s="59"/>
      <c r="B1953" s="59"/>
      <c r="C1953" s="59"/>
      <c r="D1953" s="59"/>
      <c r="E1953" s="59"/>
      <c r="F1953" s="59"/>
      <c r="G1953" s="59"/>
      <c r="H1953" s="59"/>
      <c r="I1953" s="59"/>
      <c r="J1953" s="59"/>
      <c r="K1953" s="59"/>
      <c r="L1953" s="59"/>
      <c r="M1953" s="59"/>
      <c r="N1953" s="59"/>
      <c r="O1953" s="59"/>
      <c r="P1953" s="59"/>
      <c r="Q1953" s="59"/>
      <c r="R1953" s="59"/>
      <c r="S1953" s="59"/>
      <c r="T1953" s="59"/>
      <c r="U1953" s="59"/>
      <c r="V1953" s="59"/>
      <c r="W1953" s="59"/>
      <c r="X1953" s="59"/>
      <c r="Y1953" s="59"/>
      <c r="Z1953" s="59"/>
      <c r="AA1953" s="59"/>
      <c r="AB1953" s="59"/>
      <c r="AC1953" s="59"/>
      <c r="AD1953" s="59"/>
      <c r="AE1953" s="59"/>
      <c r="AF1953" s="59"/>
    </row>
    <row r="1954" spans="1:32" ht="15.75" customHeight="1">
      <c r="A1954" s="59"/>
      <c r="B1954" s="59"/>
      <c r="C1954" s="59"/>
      <c r="D1954" s="59"/>
      <c r="E1954" s="59"/>
      <c r="F1954" s="59"/>
      <c r="G1954" s="59"/>
      <c r="H1954" s="59"/>
      <c r="I1954" s="59"/>
      <c r="J1954" s="59"/>
      <c r="K1954" s="59"/>
      <c r="L1954" s="59"/>
      <c r="M1954" s="59"/>
      <c r="N1954" s="59"/>
      <c r="O1954" s="59"/>
      <c r="P1954" s="59"/>
      <c r="Q1954" s="59"/>
      <c r="R1954" s="59"/>
      <c r="S1954" s="59"/>
      <c r="T1954" s="59"/>
      <c r="U1954" s="59"/>
      <c r="V1954" s="59"/>
      <c r="W1954" s="59"/>
      <c r="X1954" s="59"/>
      <c r="Y1954" s="59"/>
      <c r="Z1954" s="59"/>
      <c r="AA1954" s="59"/>
      <c r="AB1954" s="59"/>
      <c r="AC1954" s="59"/>
      <c r="AD1954" s="59"/>
      <c r="AE1954" s="59"/>
      <c r="AF1954" s="59"/>
    </row>
    <row r="1955" spans="1:32" ht="15.75" customHeight="1">
      <c r="A1955" s="59"/>
      <c r="B1955" s="59"/>
      <c r="C1955" s="59"/>
      <c r="D1955" s="59"/>
      <c r="E1955" s="59"/>
      <c r="F1955" s="59"/>
      <c r="G1955" s="59"/>
      <c r="H1955" s="59"/>
      <c r="I1955" s="59"/>
      <c r="J1955" s="59"/>
      <c r="K1955" s="59"/>
      <c r="L1955" s="59"/>
      <c r="M1955" s="59"/>
      <c r="N1955" s="59"/>
      <c r="O1955" s="59"/>
      <c r="P1955" s="59"/>
      <c r="Q1955" s="59"/>
      <c r="R1955" s="59"/>
      <c r="S1955" s="59"/>
      <c r="T1955" s="59"/>
      <c r="U1955" s="59"/>
      <c r="V1955" s="59"/>
      <c r="W1955" s="59"/>
      <c r="X1955" s="59"/>
      <c r="Y1955" s="59"/>
      <c r="Z1955" s="59"/>
      <c r="AA1955" s="59"/>
      <c r="AB1955" s="59"/>
      <c r="AC1955" s="59"/>
      <c r="AD1955" s="59"/>
      <c r="AE1955" s="59"/>
      <c r="AF1955" s="59"/>
    </row>
    <row r="1956" spans="1:32" ht="15.75" customHeight="1">
      <c r="A1956" s="59"/>
      <c r="B1956" s="59"/>
      <c r="C1956" s="59"/>
      <c r="D1956" s="59"/>
      <c r="E1956" s="59"/>
      <c r="F1956" s="59"/>
      <c r="G1956" s="59"/>
      <c r="H1956" s="59"/>
      <c r="I1956" s="59"/>
      <c r="J1956" s="59"/>
      <c r="K1956" s="59"/>
      <c r="L1956" s="59"/>
      <c r="M1956" s="59"/>
      <c r="N1956" s="59"/>
      <c r="O1956" s="59"/>
      <c r="P1956" s="59"/>
      <c r="Q1956" s="59"/>
      <c r="R1956" s="59"/>
      <c r="S1956" s="59"/>
      <c r="T1956" s="59"/>
      <c r="U1956" s="59"/>
      <c r="V1956" s="59"/>
      <c r="W1956" s="59"/>
      <c r="X1956" s="59"/>
      <c r="Y1956" s="59"/>
      <c r="Z1956" s="59"/>
      <c r="AA1956" s="59"/>
      <c r="AB1956" s="59"/>
      <c r="AC1956" s="59"/>
      <c r="AD1956" s="59"/>
      <c r="AE1956" s="59"/>
      <c r="AF1956" s="59"/>
    </row>
    <row r="1957" spans="1:32" ht="15.75" customHeight="1">
      <c r="A1957" s="59"/>
      <c r="B1957" s="59"/>
      <c r="C1957" s="59"/>
      <c r="D1957" s="59"/>
      <c r="E1957" s="59"/>
      <c r="F1957" s="59"/>
      <c r="G1957" s="59"/>
      <c r="H1957" s="59"/>
      <c r="I1957" s="59"/>
      <c r="J1957" s="59"/>
      <c r="K1957" s="59"/>
      <c r="L1957" s="59"/>
      <c r="M1957" s="59"/>
      <c r="N1957" s="59"/>
      <c r="O1957" s="59"/>
      <c r="P1957" s="59"/>
      <c r="Q1957" s="59"/>
      <c r="R1957" s="59"/>
      <c r="S1957" s="59"/>
      <c r="T1957" s="59"/>
      <c r="U1957" s="59"/>
      <c r="V1957" s="59"/>
      <c r="W1957" s="59"/>
      <c r="X1957" s="59"/>
      <c r="Y1957" s="59"/>
      <c r="Z1957" s="59"/>
      <c r="AA1957" s="59"/>
      <c r="AB1957" s="59"/>
      <c r="AC1957" s="59"/>
      <c r="AD1957" s="59"/>
      <c r="AE1957" s="59"/>
      <c r="AF1957" s="59"/>
    </row>
    <row r="1958" spans="1:32" ht="15.75" customHeight="1">
      <c r="A1958" s="59"/>
      <c r="B1958" s="59"/>
      <c r="C1958" s="59"/>
      <c r="D1958" s="59"/>
      <c r="E1958" s="59"/>
      <c r="F1958" s="59"/>
      <c r="G1958" s="59"/>
      <c r="H1958" s="59"/>
      <c r="I1958" s="59"/>
      <c r="J1958" s="59"/>
      <c r="K1958" s="59"/>
      <c r="L1958" s="59"/>
      <c r="M1958" s="59"/>
      <c r="N1958" s="59"/>
      <c r="O1958" s="59"/>
      <c r="P1958" s="59"/>
      <c r="Q1958" s="59"/>
      <c r="R1958" s="59"/>
      <c r="S1958" s="59"/>
      <c r="T1958" s="59"/>
      <c r="U1958" s="59"/>
      <c r="V1958" s="59"/>
      <c r="W1958" s="59"/>
      <c r="X1958" s="59"/>
      <c r="Y1958" s="59"/>
      <c r="Z1958" s="59"/>
      <c r="AA1958" s="59"/>
      <c r="AB1958" s="59"/>
      <c r="AC1958" s="59"/>
      <c r="AD1958" s="59"/>
      <c r="AE1958" s="59"/>
      <c r="AF1958" s="59"/>
    </row>
    <row r="1959" spans="1:32" ht="15.75" customHeight="1">
      <c r="A1959" s="59"/>
      <c r="B1959" s="59"/>
      <c r="C1959" s="59"/>
      <c r="D1959" s="59"/>
      <c r="E1959" s="59"/>
      <c r="F1959" s="59"/>
      <c r="G1959" s="59"/>
      <c r="H1959" s="59"/>
      <c r="I1959" s="59"/>
      <c r="J1959" s="59"/>
      <c r="K1959" s="59"/>
      <c r="L1959" s="59"/>
      <c r="M1959" s="59"/>
      <c r="N1959" s="59"/>
      <c r="O1959" s="59"/>
      <c r="P1959" s="59"/>
      <c r="Q1959" s="59"/>
      <c r="R1959" s="59"/>
      <c r="S1959" s="59"/>
      <c r="T1959" s="59"/>
      <c r="U1959" s="59"/>
      <c r="V1959" s="59"/>
      <c r="W1959" s="59"/>
      <c r="X1959" s="59"/>
      <c r="Y1959" s="59"/>
      <c r="Z1959" s="59"/>
      <c r="AA1959" s="59"/>
      <c r="AB1959" s="59"/>
      <c r="AC1959" s="59"/>
      <c r="AD1959" s="59"/>
      <c r="AE1959" s="59"/>
      <c r="AF1959" s="59"/>
    </row>
    <row r="1960" spans="1:32" ht="15.75" customHeight="1">
      <c r="A1960" s="59"/>
      <c r="B1960" s="59"/>
      <c r="C1960" s="59"/>
      <c r="D1960" s="59"/>
      <c r="E1960" s="59"/>
      <c r="F1960" s="59"/>
      <c r="G1960" s="59"/>
      <c r="H1960" s="59"/>
      <c r="I1960" s="59"/>
      <c r="J1960" s="59"/>
      <c r="K1960" s="59"/>
      <c r="L1960" s="59"/>
      <c r="M1960" s="59"/>
      <c r="N1960" s="59"/>
      <c r="O1960" s="59"/>
      <c r="P1960" s="59"/>
      <c r="Q1960" s="59"/>
      <c r="R1960" s="59"/>
      <c r="S1960" s="59"/>
      <c r="T1960" s="59"/>
      <c r="U1960" s="59"/>
      <c r="V1960" s="59"/>
      <c r="W1960" s="59"/>
      <c r="X1960" s="59"/>
      <c r="Y1960" s="59"/>
      <c r="Z1960" s="59"/>
      <c r="AA1960" s="59"/>
      <c r="AB1960" s="59"/>
      <c r="AC1960" s="59"/>
      <c r="AD1960" s="59"/>
      <c r="AE1960" s="59"/>
      <c r="AF1960" s="59"/>
    </row>
    <row r="1961" spans="1:32" ht="15.75" customHeight="1">
      <c r="A1961" s="59"/>
      <c r="B1961" s="59"/>
      <c r="C1961" s="59"/>
      <c r="D1961" s="59"/>
      <c r="E1961" s="59"/>
      <c r="F1961" s="59"/>
      <c r="G1961" s="59"/>
      <c r="H1961" s="59"/>
      <c r="I1961" s="59"/>
      <c r="J1961" s="59"/>
      <c r="K1961" s="59"/>
      <c r="L1961" s="59"/>
      <c r="M1961" s="59"/>
      <c r="N1961" s="59"/>
      <c r="O1961" s="59"/>
      <c r="P1961" s="59"/>
      <c r="Q1961" s="59"/>
      <c r="R1961" s="59"/>
      <c r="S1961" s="59"/>
      <c r="T1961" s="59"/>
      <c r="U1961" s="59"/>
      <c r="V1961" s="59"/>
      <c r="W1961" s="59"/>
      <c r="X1961" s="59"/>
      <c r="Y1961" s="59"/>
      <c r="Z1961" s="59"/>
      <c r="AA1961" s="59"/>
      <c r="AB1961" s="59"/>
      <c r="AC1961" s="59"/>
      <c r="AD1961" s="59"/>
      <c r="AE1961" s="59"/>
      <c r="AF1961" s="59"/>
    </row>
    <row r="1962" spans="1:32" ht="15.75" customHeight="1">
      <c r="A1962" s="59"/>
      <c r="B1962" s="59"/>
      <c r="C1962" s="59"/>
      <c r="D1962" s="59"/>
      <c r="E1962" s="59"/>
      <c r="F1962" s="59"/>
      <c r="G1962" s="59"/>
      <c r="H1962" s="59"/>
      <c r="I1962" s="59"/>
      <c r="J1962" s="59"/>
      <c r="K1962" s="59"/>
      <c r="L1962" s="59"/>
      <c r="M1962" s="59"/>
      <c r="N1962" s="59"/>
      <c r="O1962" s="59"/>
      <c r="P1962" s="59"/>
      <c r="Q1962" s="59"/>
      <c r="R1962" s="59"/>
      <c r="S1962" s="59"/>
      <c r="T1962" s="59"/>
      <c r="U1962" s="59"/>
      <c r="V1962" s="59"/>
      <c r="W1962" s="59"/>
      <c r="X1962" s="59"/>
      <c r="Y1962" s="59"/>
      <c r="Z1962" s="59"/>
      <c r="AA1962" s="59"/>
      <c r="AB1962" s="59"/>
      <c r="AC1962" s="59"/>
      <c r="AD1962" s="59"/>
      <c r="AE1962" s="59"/>
      <c r="AF1962" s="59"/>
    </row>
    <row r="1963" spans="1:32" ht="15.75" customHeight="1">
      <c r="A1963" s="59"/>
      <c r="B1963" s="59"/>
      <c r="C1963" s="59"/>
      <c r="D1963" s="59"/>
      <c r="E1963" s="59"/>
      <c r="F1963" s="59"/>
      <c r="G1963" s="59"/>
      <c r="H1963" s="59"/>
      <c r="I1963" s="59"/>
      <c r="J1963" s="59"/>
      <c r="K1963" s="59"/>
      <c r="L1963" s="59"/>
      <c r="M1963" s="59"/>
      <c r="N1963" s="59"/>
      <c r="O1963" s="59"/>
      <c r="P1963" s="59"/>
      <c r="Q1963" s="59"/>
      <c r="R1963" s="59"/>
      <c r="S1963" s="59"/>
      <c r="T1963" s="59"/>
      <c r="U1963" s="59"/>
      <c r="V1963" s="59"/>
      <c r="W1963" s="59"/>
      <c r="X1963" s="59"/>
      <c r="Y1963" s="59"/>
      <c r="Z1963" s="59"/>
      <c r="AA1963" s="59"/>
      <c r="AB1963" s="59"/>
      <c r="AC1963" s="59"/>
      <c r="AD1963" s="59"/>
      <c r="AE1963" s="59"/>
      <c r="AF1963" s="59"/>
    </row>
    <row r="1964" spans="1:32" ht="15.75" customHeight="1">
      <c r="A1964" s="59"/>
      <c r="B1964" s="59"/>
      <c r="C1964" s="59"/>
      <c r="D1964" s="59"/>
      <c r="E1964" s="59"/>
      <c r="F1964" s="59"/>
      <c r="G1964" s="59"/>
      <c r="H1964" s="59"/>
      <c r="I1964" s="59"/>
      <c r="J1964" s="59"/>
      <c r="K1964" s="59"/>
      <c r="L1964" s="59"/>
      <c r="M1964" s="59"/>
      <c r="N1964" s="59"/>
      <c r="O1964" s="59"/>
      <c r="P1964" s="59"/>
      <c r="Q1964" s="59"/>
      <c r="R1964" s="59"/>
      <c r="S1964" s="59"/>
      <c r="T1964" s="59"/>
      <c r="U1964" s="59"/>
      <c r="V1964" s="59"/>
      <c r="W1964" s="59"/>
      <c r="X1964" s="59"/>
      <c r="Y1964" s="59"/>
      <c r="Z1964" s="59"/>
      <c r="AA1964" s="59"/>
      <c r="AB1964" s="59"/>
      <c r="AC1964" s="59"/>
      <c r="AD1964" s="59"/>
      <c r="AE1964" s="59"/>
      <c r="AF1964" s="59"/>
    </row>
    <row r="1965" spans="1:32" ht="15.75" customHeight="1">
      <c r="A1965" s="59"/>
      <c r="B1965" s="59"/>
      <c r="C1965" s="59"/>
      <c r="D1965" s="59"/>
      <c r="E1965" s="59"/>
      <c r="F1965" s="59"/>
      <c r="G1965" s="59"/>
      <c r="H1965" s="59"/>
      <c r="I1965" s="59"/>
      <c r="J1965" s="59"/>
      <c r="K1965" s="59"/>
      <c r="L1965" s="59"/>
      <c r="M1965" s="59"/>
      <c r="N1965" s="59"/>
      <c r="O1965" s="59"/>
      <c r="P1965" s="59"/>
      <c r="Q1965" s="59"/>
      <c r="R1965" s="59"/>
      <c r="S1965" s="59"/>
      <c r="T1965" s="59"/>
      <c r="U1965" s="59"/>
      <c r="V1965" s="59"/>
      <c r="W1965" s="59"/>
      <c r="X1965" s="59"/>
      <c r="Y1965" s="59"/>
      <c r="Z1965" s="59"/>
      <c r="AA1965" s="59"/>
      <c r="AB1965" s="59"/>
      <c r="AC1965" s="59"/>
      <c r="AD1965" s="59"/>
      <c r="AE1965" s="59"/>
      <c r="AF1965" s="59"/>
    </row>
    <row r="1966" spans="1:32" ht="15.75" customHeight="1">
      <c r="A1966" s="59"/>
      <c r="B1966" s="59"/>
      <c r="C1966" s="59"/>
      <c r="D1966" s="59"/>
      <c r="E1966" s="59"/>
      <c r="F1966" s="59"/>
      <c r="G1966" s="59"/>
      <c r="H1966" s="59"/>
      <c r="I1966" s="59"/>
      <c r="J1966" s="59"/>
      <c r="K1966" s="59"/>
      <c r="L1966" s="59"/>
      <c r="M1966" s="59"/>
      <c r="N1966" s="59"/>
      <c r="O1966" s="59"/>
      <c r="P1966" s="59"/>
      <c r="Q1966" s="59"/>
      <c r="R1966" s="59"/>
      <c r="S1966" s="59"/>
      <c r="T1966" s="59"/>
      <c r="U1966" s="59"/>
      <c r="V1966" s="59"/>
      <c r="W1966" s="59"/>
      <c r="X1966" s="59"/>
      <c r="Y1966" s="59"/>
      <c r="Z1966" s="59"/>
      <c r="AA1966" s="59"/>
      <c r="AB1966" s="59"/>
      <c r="AC1966" s="59"/>
      <c r="AD1966" s="59"/>
      <c r="AE1966" s="59"/>
      <c r="AF1966" s="59"/>
    </row>
    <row r="1967" spans="1:32" ht="15.75" customHeight="1">
      <c r="A1967" s="59"/>
      <c r="B1967" s="59"/>
      <c r="C1967" s="59"/>
      <c r="D1967" s="59"/>
      <c r="E1967" s="59"/>
      <c r="F1967" s="59"/>
      <c r="G1967" s="59"/>
      <c r="H1967" s="59"/>
      <c r="I1967" s="59"/>
      <c r="J1967" s="59"/>
      <c r="K1967" s="59"/>
      <c r="L1967" s="59"/>
      <c r="M1967" s="59"/>
      <c r="N1967" s="59"/>
      <c r="O1967" s="59"/>
      <c r="P1967" s="59"/>
      <c r="Q1967" s="59"/>
      <c r="R1967" s="59"/>
      <c r="S1967" s="59"/>
      <c r="T1967" s="59"/>
      <c r="U1967" s="59"/>
      <c r="V1967" s="59"/>
      <c r="W1967" s="59"/>
      <c r="X1967" s="59"/>
      <c r="Y1967" s="59"/>
      <c r="Z1967" s="59"/>
      <c r="AA1967" s="59"/>
      <c r="AB1967" s="59"/>
      <c r="AC1967" s="59"/>
      <c r="AD1967" s="59"/>
      <c r="AE1967" s="59"/>
      <c r="AF1967" s="59"/>
    </row>
    <row r="1968" spans="1:32" ht="15.75" customHeight="1">
      <c r="A1968" s="59"/>
      <c r="B1968" s="59"/>
      <c r="C1968" s="59"/>
      <c r="D1968" s="59"/>
      <c r="E1968" s="59"/>
      <c r="F1968" s="59"/>
      <c r="G1968" s="59"/>
      <c r="H1968" s="59"/>
      <c r="I1968" s="59"/>
      <c r="J1968" s="59"/>
      <c r="K1968" s="59"/>
      <c r="L1968" s="59"/>
      <c r="M1968" s="59"/>
      <c r="N1968" s="59"/>
      <c r="O1968" s="59"/>
      <c r="P1968" s="59"/>
      <c r="Q1968" s="59"/>
      <c r="R1968" s="59"/>
      <c r="S1968" s="59"/>
      <c r="T1968" s="59"/>
      <c r="U1968" s="59"/>
      <c r="V1968" s="59"/>
      <c r="W1968" s="59"/>
      <c r="X1968" s="59"/>
      <c r="Y1968" s="59"/>
      <c r="Z1968" s="59"/>
      <c r="AA1968" s="59"/>
      <c r="AB1968" s="59"/>
      <c r="AC1968" s="59"/>
      <c r="AD1968" s="59"/>
      <c r="AE1968" s="59"/>
      <c r="AF1968" s="59"/>
    </row>
    <row r="1969" spans="1:32" ht="15.75" customHeight="1">
      <c r="A1969" s="59"/>
      <c r="B1969" s="59"/>
      <c r="C1969" s="59"/>
      <c r="D1969" s="59"/>
      <c r="E1969" s="59"/>
      <c r="F1969" s="59"/>
      <c r="G1969" s="59"/>
      <c r="H1969" s="59"/>
      <c r="I1969" s="59"/>
      <c r="J1969" s="59"/>
      <c r="K1969" s="59"/>
      <c r="L1969" s="59"/>
      <c r="M1969" s="59"/>
      <c r="N1969" s="59"/>
      <c r="O1969" s="59"/>
      <c r="P1969" s="59"/>
      <c r="Q1969" s="59"/>
      <c r="R1969" s="59"/>
      <c r="S1969" s="59"/>
      <c r="T1969" s="59"/>
      <c r="U1969" s="59"/>
      <c r="V1969" s="59"/>
      <c r="W1969" s="59"/>
      <c r="X1969" s="59"/>
      <c r="Y1969" s="59"/>
      <c r="Z1969" s="59"/>
      <c r="AA1969" s="59"/>
      <c r="AB1969" s="59"/>
      <c r="AC1969" s="59"/>
      <c r="AD1969" s="59"/>
      <c r="AE1969" s="59"/>
      <c r="AF1969" s="59"/>
    </row>
    <row r="1970" spans="1:32" ht="15.75" customHeight="1">
      <c r="A1970" s="59"/>
      <c r="B1970" s="59"/>
      <c r="C1970" s="59"/>
      <c r="D1970" s="59"/>
      <c r="E1970" s="59"/>
      <c r="F1970" s="59"/>
      <c r="G1970" s="59"/>
      <c r="H1970" s="59"/>
      <c r="I1970" s="59"/>
      <c r="J1970" s="59"/>
      <c r="K1970" s="59"/>
      <c r="L1970" s="59"/>
      <c r="M1970" s="59"/>
      <c r="N1970" s="59"/>
      <c r="O1970" s="59"/>
      <c r="P1970" s="59"/>
      <c r="Q1970" s="59"/>
      <c r="R1970" s="59"/>
      <c r="S1970" s="59"/>
      <c r="T1970" s="59"/>
      <c r="U1970" s="59"/>
      <c r="V1970" s="59"/>
      <c r="W1970" s="59"/>
      <c r="X1970" s="59"/>
      <c r="Y1970" s="59"/>
      <c r="Z1970" s="59"/>
      <c r="AA1970" s="59"/>
      <c r="AB1970" s="59"/>
      <c r="AC1970" s="59"/>
      <c r="AD1970" s="59"/>
      <c r="AE1970" s="59"/>
      <c r="AF1970" s="59"/>
    </row>
    <row r="1971" spans="1:32" ht="15.75" customHeight="1">
      <c r="A1971" s="59"/>
      <c r="B1971" s="59"/>
      <c r="C1971" s="59"/>
      <c r="D1971" s="59"/>
      <c r="E1971" s="59"/>
      <c r="F1971" s="59"/>
      <c r="G1971" s="59"/>
      <c r="H1971" s="59"/>
      <c r="I1971" s="59"/>
      <c r="J1971" s="59"/>
      <c r="K1971" s="59"/>
      <c r="L1971" s="59"/>
      <c r="M1971" s="59"/>
      <c r="N1971" s="59"/>
      <c r="O1971" s="59"/>
      <c r="P1971" s="59"/>
      <c r="Q1971" s="59"/>
      <c r="R1971" s="59"/>
      <c r="S1971" s="59"/>
      <c r="T1971" s="59"/>
      <c r="U1971" s="59"/>
      <c r="V1971" s="59"/>
      <c r="W1971" s="59"/>
      <c r="X1971" s="59"/>
      <c r="Y1971" s="59"/>
      <c r="Z1971" s="59"/>
      <c r="AA1971" s="59"/>
      <c r="AB1971" s="59"/>
      <c r="AC1971" s="59"/>
      <c r="AD1971" s="59"/>
      <c r="AE1971" s="59"/>
      <c r="AF1971" s="59"/>
    </row>
    <row r="1972" spans="1:32" ht="15.75" customHeight="1">
      <c r="A1972" s="59"/>
      <c r="B1972" s="59"/>
      <c r="C1972" s="59"/>
      <c r="D1972" s="59"/>
      <c r="E1972" s="59"/>
      <c r="F1972" s="59"/>
      <c r="G1972" s="59"/>
      <c r="H1972" s="59"/>
      <c r="I1972" s="59"/>
      <c r="J1972" s="59"/>
      <c r="K1972" s="59"/>
      <c r="L1972" s="59"/>
      <c r="M1972" s="59"/>
      <c r="N1972" s="59"/>
      <c r="O1972" s="59"/>
      <c r="P1972" s="59"/>
      <c r="Q1972" s="59"/>
      <c r="R1972" s="59"/>
      <c r="S1972" s="59"/>
      <c r="T1972" s="59"/>
      <c r="U1972" s="59"/>
      <c r="V1972" s="59"/>
      <c r="W1972" s="59"/>
      <c r="X1972" s="59"/>
      <c r="Y1972" s="59"/>
      <c r="Z1972" s="59"/>
      <c r="AA1972" s="59"/>
      <c r="AB1972" s="59"/>
      <c r="AC1972" s="59"/>
      <c r="AD1972" s="59"/>
      <c r="AE1972" s="59"/>
      <c r="AF1972" s="59"/>
    </row>
    <row r="1973" spans="1:32" ht="15.75" customHeight="1">
      <c r="A1973" s="59"/>
      <c r="B1973" s="59"/>
      <c r="C1973" s="59"/>
      <c r="D1973" s="59"/>
      <c r="E1973" s="59"/>
      <c r="F1973" s="59"/>
      <c r="G1973" s="59"/>
      <c r="H1973" s="59"/>
      <c r="I1973" s="59"/>
      <c r="J1973" s="59"/>
      <c r="K1973" s="59"/>
      <c r="L1973" s="59"/>
      <c r="M1973" s="59"/>
      <c r="N1973" s="59"/>
      <c r="O1973" s="59"/>
      <c r="P1973" s="59"/>
      <c r="Q1973" s="59"/>
      <c r="R1973" s="59"/>
      <c r="S1973" s="59"/>
      <c r="T1973" s="59"/>
      <c r="U1973" s="59"/>
      <c r="V1973" s="59"/>
      <c r="W1973" s="59"/>
      <c r="X1973" s="59"/>
      <c r="Y1973" s="59"/>
      <c r="Z1973" s="59"/>
      <c r="AA1973" s="59"/>
      <c r="AB1973" s="59"/>
      <c r="AC1973" s="59"/>
      <c r="AD1973" s="59"/>
      <c r="AE1973" s="59"/>
      <c r="AF1973" s="59"/>
    </row>
    <row r="1974" spans="1:32" ht="15.75" customHeight="1">
      <c r="A1974" s="59"/>
      <c r="B1974" s="59"/>
      <c r="C1974" s="59"/>
      <c r="D1974" s="59"/>
      <c r="E1974" s="59"/>
      <c r="F1974" s="59"/>
      <c r="G1974" s="59"/>
      <c r="H1974" s="59"/>
      <c r="I1974" s="59"/>
      <c r="J1974" s="59"/>
      <c r="K1974" s="59"/>
      <c r="L1974" s="59"/>
      <c r="M1974" s="59"/>
      <c r="N1974" s="59"/>
      <c r="O1974" s="59"/>
      <c r="P1974" s="59"/>
      <c r="Q1974" s="59"/>
      <c r="R1974" s="59"/>
      <c r="S1974" s="59"/>
      <c r="T1974" s="59"/>
      <c r="U1974" s="59"/>
      <c r="V1974" s="59"/>
      <c r="W1974" s="59"/>
      <c r="X1974" s="59"/>
      <c r="Y1974" s="59"/>
      <c r="Z1974" s="59"/>
      <c r="AA1974" s="59"/>
      <c r="AB1974" s="59"/>
      <c r="AC1974" s="59"/>
      <c r="AD1974" s="59"/>
      <c r="AE1974" s="59"/>
      <c r="AF1974" s="59"/>
    </row>
    <row r="1975" spans="1:32" ht="15.75" customHeight="1">
      <c r="A1975" s="59"/>
      <c r="B1975" s="59"/>
      <c r="C1975" s="59"/>
      <c r="D1975" s="59"/>
      <c r="E1975" s="59"/>
      <c r="F1975" s="59"/>
      <c r="G1975" s="59"/>
      <c r="H1975" s="59"/>
      <c r="I1975" s="59"/>
      <c r="J1975" s="59"/>
      <c r="K1975" s="59"/>
      <c r="L1975" s="59"/>
      <c r="M1975" s="59"/>
      <c r="N1975" s="59"/>
      <c r="O1975" s="59"/>
      <c r="P1975" s="59"/>
      <c r="Q1975" s="59"/>
      <c r="R1975" s="59"/>
      <c r="S1975" s="59"/>
      <c r="T1975" s="59"/>
      <c r="U1975" s="59"/>
      <c r="V1975" s="59"/>
      <c r="W1975" s="59"/>
      <c r="X1975" s="59"/>
      <c r="Y1975" s="59"/>
      <c r="Z1975" s="59"/>
      <c r="AA1975" s="59"/>
      <c r="AB1975" s="59"/>
      <c r="AC1975" s="59"/>
      <c r="AD1975" s="59"/>
      <c r="AE1975" s="59"/>
      <c r="AF1975" s="59"/>
    </row>
    <row r="1976" spans="1:32" ht="15.75" customHeight="1">
      <c r="A1976" s="59"/>
      <c r="B1976" s="59"/>
      <c r="C1976" s="59"/>
      <c r="D1976" s="59"/>
      <c r="E1976" s="59"/>
      <c r="F1976" s="59"/>
      <c r="G1976" s="59"/>
      <c r="H1976" s="59"/>
      <c r="I1976" s="59"/>
      <c r="J1976" s="59"/>
      <c r="K1976" s="59"/>
      <c r="L1976" s="59"/>
      <c r="M1976" s="59"/>
      <c r="N1976" s="59"/>
      <c r="O1976" s="59"/>
      <c r="P1976" s="59"/>
      <c r="Q1976" s="59"/>
      <c r="R1976" s="59"/>
      <c r="S1976" s="59"/>
      <c r="T1976" s="59"/>
      <c r="U1976" s="59"/>
      <c r="V1976" s="59"/>
      <c r="W1976" s="59"/>
      <c r="X1976" s="59"/>
      <c r="Y1976" s="59"/>
      <c r="Z1976" s="59"/>
      <c r="AA1976" s="59"/>
      <c r="AB1976" s="59"/>
      <c r="AC1976" s="59"/>
      <c r="AD1976" s="59"/>
      <c r="AE1976" s="59"/>
      <c r="AF1976" s="59"/>
    </row>
    <row r="1977" spans="1:32" ht="15.75" customHeight="1">
      <c r="A1977" s="59"/>
      <c r="B1977" s="59"/>
      <c r="C1977" s="59"/>
      <c r="D1977" s="59"/>
      <c r="E1977" s="59"/>
      <c r="F1977" s="59"/>
      <c r="G1977" s="59"/>
      <c r="H1977" s="59"/>
      <c r="I1977" s="59"/>
      <c r="J1977" s="59"/>
      <c r="K1977" s="59"/>
      <c r="L1977" s="59"/>
      <c r="M1977" s="59"/>
      <c r="N1977" s="59"/>
      <c r="O1977" s="59"/>
      <c r="P1977" s="59"/>
      <c r="Q1977" s="59"/>
      <c r="R1977" s="59"/>
      <c r="S1977" s="59"/>
      <c r="T1977" s="59"/>
      <c r="U1977" s="59"/>
      <c r="V1977" s="59"/>
      <c r="W1977" s="59"/>
      <c r="X1977" s="59"/>
      <c r="Y1977" s="59"/>
      <c r="Z1977" s="59"/>
      <c r="AA1977" s="59"/>
      <c r="AB1977" s="59"/>
      <c r="AC1977" s="59"/>
      <c r="AD1977" s="59"/>
      <c r="AE1977" s="59"/>
      <c r="AF1977" s="59"/>
    </row>
    <row r="1978" spans="1:32" ht="15.75" customHeight="1">
      <c r="A1978" s="59"/>
      <c r="B1978" s="59"/>
      <c r="C1978" s="59"/>
      <c r="D1978" s="59"/>
      <c r="E1978" s="59"/>
      <c r="F1978" s="59"/>
      <c r="G1978" s="59"/>
      <c r="H1978" s="59"/>
      <c r="I1978" s="59"/>
      <c r="J1978" s="59"/>
      <c r="K1978" s="59"/>
      <c r="L1978" s="59"/>
      <c r="M1978" s="59"/>
      <c r="N1978" s="59"/>
      <c r="O1978" s="59"/>
      <c r="P1978" s="59"/>
      <c r="Q1978" s="59"/>
      <c r="R1978" s="59"/>
      <c r="S1978" s="59"/>
      <c r="T1978" s="59"/>
      <c r="U1978" s="59"/>
      <c r="V1978" s="59"/>
      <c r="W1978" s="59"/>
      <c r="X1978" s="59"/>
      <c r="Y1978" s="59"/>
      <c r="Z1978" s="59"/>
      <c r="AA1978" s="59"/>
      <c r="AB1978" s="59"/>
      <c r="AC1978" s="59"/>
      <c r="AD1978" s="59"/>
      <c r="AE1978" s="59"/>
      <c r="AF1978" s="59"/>
    </row>
    <row r="1979" spans="1:32" ht="15.75" customHeight="1">
      <c r="A1979" s="59"/>
      <c r="B1979" s="59"/>
      <c r="C1979" s="59"/>
      <c r="D1979" s="59"/>
      <c r="E1979" s="59"/>
      <c r="F1979" s="59"/>
      <c r="G1979" s="59"/>
      <c r="H1979" s="59"/>
      <c r="I1979" s="59"/>
      <c r="J1979" s="59"/>
      <c r="K1979" s="59"/>
      <c r="L1979" s="59"/>
      <c r="M1979" s="59"/>
      <c r="N1979" s="59"/>
      <c r="O1979" s="59"/>
      <c r="P1979" s="59"/>
      <c r="Q1979" s="59"/>
      <c r="R1979" s="59"/>
      <c r="S1979" s="59"/>
      <c r="T1979" s="59"/>
      <c r="U1979" s="59"/>
      <c r="V1979" s="59"/>
      <c r="W1979" s="59"/>
      <c r="X1979" s="59"/>
      <c r="Y1979" s="59"/>
      <c r="Z1979" s="59"/>
      <c r="AA1979" s="59"/>
      <c r="AB1979" s="59"/>
      <c r="AC1979" s="59"/>
      <c r="AD1979" s="59"/>
      <c r="AE1979" s="59"/>
      <c r="AF1979" s="59"/>
    </row>
    <row r="1980" spans="1:32" ht="15.75" customHeight="1">
      <c r="A1980" s="59"/>
      <c r="B1980" s="59"/>
      <c r="C1980" s="59"/>
      <c r="D1980" s="59"/>
      <c r="E1980" s="59"/>
      <c r="F1980" s="59"/>
      <c r="G1980" s="59"/>
      <c r="H1980" s="59"/>
      <c r="I1980" s="59"/>
      <c r="J1980" s="59"/>
      <c r="K1980" s="59"/>
      <c r="L1980" s="59"/>
      <c r="M1980" s="59"/>
      <c r="N1980" s="59"/>
      <c r="O1980" s="59"/>
      <c r="P1980" s="59"/>
      <c r="Q1980" s="59"/>
      <c r="R1980" s="59"/>
      <c r="S1980" s="59"/>
      <c r="T1980" s="59"/>
      <c r="U1980" s="59"/>
      <c r="V1980" s="59"/>
      <c r="W1980" s="59"/>
      <c r="X1980" s="59"/>
      <c r="Y1980" s="59"/>
      <c r="Z1980" s="59"/>
      <c r="AA1980" s="59"/>
      <c r="AB1980" s="59"/>
      <c r="AC1980" s="59"/>
      <c r="AD1980" s="59"/>
      <c r="AE1980" s="59"/>
      <c r="AF1980" s="59"/>
    </row>
    <row r="1981" spans="1:32" ht="15.75" customHeight="1">
      <c r="A1981" s="59"/>
      <c r="B1981" s="59"/>
      <c r="C1981" s="59"/>
      <c r="D1981" s="59"/>
      <c r="E1981" s="59"/>
      <c r="F1981" s="59"/>
      <c r="G1981" s="59"/>
      <c r="H1981" s="59"/>
      <c r="I1981" s="59"/>
      <c r="J1981" s="59"/>
      <c r="K1981" s="59"/>
      <c r="L1981" s="59"/>
      <c r="M1981" s="59"/>
      <c r="N1981" s="59"/>
      <c r="O1981" s="59"/>
      <c r="P1981" s="59"/>
      <c r="Q1981" s="59"/>
      <c r="R1981" s="59"/>
      <c r="S1981" s="59"/>
      <c r="T1981" s="59"/>
      <c r="U1981" s="59"/>
      <c r="V1981" s="59"/>
      <c r="W1981" s="59"/>
      <c r="X1981" s="59"/>
      <c r="Y1981" s="59"/>
      <c r="Z1981" s="59"/>
      <c r="AA1981" s="59"/>
      <c r="AB1981" s="59"/>
      <c r="AC1981" s="59"/>
      <c r="AD1981" s="59"/>
      <c r="AE1981" s="59"/>
      <c r="AF1981" s="59"/>
    </row>
    <row r="1982" spans="1:32" ht="15.75" customHeight="1">
      <c r="A1982" s="59"/>
      <c r="B1982" s="59"/>
      <c r="C1982" s="59"/>
      <c r="D1982" s="59"/>
      <c r="E1982" s="59"/>
      <c r="F1982" s="59"/>
      <c r="G1982" s="59"/>
      <c r="H1982" s="59"/>
      <c r="I1982" s="59"/>
      <c r="J1982" s="59"/>
      <c r="K1982" s="59"/>
      <c r="L1982" s="59"/>
      <c r="M1982" s="59"/>
      <c r="N1982" s="59"/>
      <c r="O1982" s="59"/>
      <c r="P1982" s="59"/>
      <c r="Q1982" s="59"/>
      <c r="R1982" s="59"/>
      <c r="S1982" s="59"/>
      <c r="T1982" s="59"/>
      <c r="U1982" s="59"/>
      <c r="V1982" s="59"/>
      <c r="W1982" s="59"/>
      <c r="X1982" s="59"/>
      <c r="Y1982" s="59"/>
      <c r="Z1982" s="59"/>
      <c r="AA1982" s="59"/>
      <c r="AB1982" s="59"/>
      <c r="AC1982" s="59"/>
      <c r="AD1982" s="59"/>
      <c r="AE1982" s="59"/>
      <c r="AF1982" s="59"/>
    </row>
    <row r="1983" spans="1:32" ht="15.75" customHeight="1">
      <c r="A1983" s="59"/>
      <c r="B1983" s="59"/>
      <c r="C1983" s="59"/>
      <c r="D1983" s="59"/>
      <c r="E1983" s="59"/>
      <c r="F1983" s="59"/>
      <c r="G1983" s="59"/>
      <c r="H1983" s="59"/>
      <c r="I1983" s="59"/>
      <c r="J1983" s="59"/>
      <c r="K1983" s="59"/>
      <c r="L1983" s="59"/>
      <c r="M1983" s="59"/>
      <c r="N1983" s="59"/>
      <c r="O1983" s="59"/>
      <c r="P1983" s="59"/>
      <c r="Q1983" s="59"/>
      <c r="R1983" s="59"/>
      <c r="S1983" s="59"/>
      <c r="T1983" s="59"/>
      <c r="U1983" s="59"/>
      <c r="V1983" s="59"/>
      <c r="W1983" s="59"/>
      <c r="X1983" s="59"/>
      <c r="Y1983" s="59"/>
      <c r="Z1983" s="59"/>
      <c r="AA1983" s="59"/>
      <c r="AB1983" s="59"/>
      <c r="AC1983" s="59"/>
      <c r="AD1983" s="59"/>
      <c r="AE1983" s="59"/>
      <c r="AF1983" s="59"/>
    </row>
    <row r="1984" spans="1:32" ht="15.75" customHeight="1">
      <c r="A1984" s="59"/>
      <c r="B1984" s="59"/>
      <c r="C1984" s="59"/>
      <c r="D1984" s="59"/>
      <c r="E1984" s="59"/>
      <c r="F1984" s="59"/>
      <c r="G1984" s="59"/>
      <c r="H1984" s="59"/>
      <c r="I1984" s="59"/>
      <c r="J1984" s="59"/>
      <c r="K1984" s="59"/>
      <c r="L1984" s="59"/>
      <c r="M1984" s="59"/>
      <c r="N1984" s="59"/>
      <c r="O1984" s="59"/>
      <c r="P1984" s="59"/>
      <c r="Q1984" s="59"/>
      <c r="R1984" s="59"/>
      <c r="S1984" s="59"/>
      <c r="T1984" s="59"/>
      <c r="U1984" s="59"/>
      <c r="V1984" s="59"/>
      <c r="W1984" s="59"/>
      <c r="X1984" s="59"/>
      <c r="Y1984" s="59"/>
      <c r="Z1984" s="59"/>
      <c r="AA1984" s="59"/>
      <c r="AB1984" s="59"/>
      <c r="AC1984" s="59"/>
      <c r="AD1984" s="59"/>
      <c r="AE1984" s="59"/>
      <c r="AF1984" s="59"/>
    </row>
    <row r="1985" spans="1:32" ht="15.75" customHeight="1">
      <c r="A1985" s="59"/>
      <c r="B1985" s="59"/>
      <c r="C1985" s="59"/>
      <c r="D1985" s="59"/>
      <c r="E1985" s="59"/>
      <c r="F1985" s="59"/>
      <c r="G1985" s="59"/>
      <c r="H1985" s="59"/>
      <c r="I1985" s="59"/>
      <c r="J1985" s="59"/>
      <c r="K1985" s="59"/>
      <c r="L1985" s="59"/>
      <c r="M1985" s="59"/>
      <c r="N1985" s="59"/>
      <c r="O1985" s="59"/>
      <c r="P1985" s="59"/>
      <c r="Q1985" s="59"/>
      <c r="R1985" s="59"/>
      <c r="S1985" s="59"/>
      <c r="T1985" s="59"/>
      <c r="U1985" s="59"/>
      <c r="V1985" s="59"/>
      <c r="W1985" s="59"/>
      <c r="X1985" s="59"/>
      <c r="Y1985" s="59"/>
      <c r="Z1985" s="59"/>
      <c r="AA1985" s="59"/>
      <c r="AB1985" s="59"/>
      <c r="AC1985" s="59"/>
      <c r="AD1985" s="59"/>
      <c r="AE1985" s="59"/>
      <c r="AF1985" s="59"/>
    </row>
    <row r="1986" spans="1:32" ht="15.75" customHeight="1">
      <c r="A1986" s="59"/>
      <c r="B1986" s="59"/>
      <c r="C1986" s="59"/>
      <c r="D1986" s="59"/>
      <c r="E1986" s="59"/>
      <c r="F1986" s="59"/>
      <c r="G1986" s="59"/>
      <c r="H1986" s="59"/>
      <c r="I1986" s="59"/>
      <c r="J1986" s="59"/>
      <c r="K1986" s="59"/>
      <c r="L1986" s="59"/>
      <c r="M1986" s="59"/>
      <c r="N1986" s="59"/>
      <c r="O1986" s="59"/>
      <c r="P1986" s="59"/>
      <c r="Q1986" s="59"/>
      <c r="R1986" s="59"/>
      <c r="S1986" s="59"/>
      <c r="T1986" s="59"/>
      <c r="U1986" s="59"/>
      <c r="V1986" s="59"/>
      <c r="W1986" s="59"/>
      <c r="X1986" s="59"/>
      <c r="Y1986" s="59"/>
      <c r="Z1986" s="59"/>
      <c r="AA1986" s="59"/>
      <c r="AB1986" s="59"/>
      <c r="AC1986" s="59"/>
      <c r="AD1986" s="59"/>
      <c r="AE1986" s="59"/>
      <c r="AF1986" s="59"/>
    </row>
    <row r="1987" spans="1:32" ht="15.75" customHeight="1">
      <c r="A1987" s="59"/>
      <c r="B1987" s="59"/>
      <c r="C1987" s="59"/>
      <c r="D1987" s="59"/>
      <c r="E1987" s="59"/>
      <c r="F1987" s="59"/>
      <c r="G1987" s="59"/>
      <c r="H1987" s="59"/>
      <c r="I1987" s="59"/>
      <c r="J1987" s="59"/>
      <c r="K1987" s="59"/>
      <c r="L1987" s="59"/>
      <c r="M1987" s="59"/>
      <c r="N1987" s="59"/>
      <c r="O1987" s="59"/>
      <c r="P1987" s="59"/>
      <c r="Q1987" s="59"/>
      <c r="R1987" s="59"/>
      <c r="S1987" s="59"/>
      <c r="T1987" s="59"/>
      <c r="U1987" s="59"/>
      <c r="V1987" s="59"/>
      <c r="W1987" s="59"/>
      <c r="X1987" s="59"/>
      <c r="Y1987" s="59"/>
      <c r="Z1987" s="59"/>
      <c r="AA1987" s="59"/>
      <c r="AB1987" s="59"/>
      <c r="AC1987" s="59"/>
      <c r="AD1987" s="59"/>
      <c r="AE1987" s="59"/>
      <c r="AF1987" s="59"/>
    </row>
    <row r="1988" spans="1:32" ht="15.75" customHeight="1">
      <c r="A1988" s="59"/>
      <c r="B1988" s="59"/>
      <c r="C1988" s="59"/>
      <c r="D1988" s="59"/>
      <c r="E1988" s="59"/>
      <c r="F1988" s="59"/>
      <c r="G1988" s="59"/>
      <c r="H1988" s="59"/>
      <c r="I1988" s="59"/>
      <c r="J1988" s="59"/>
      <c r="K1988" s="59"/>
      <c r="L1988" s="59"/>
      <c r="M1988" s="59"/>
      <c r="N1988" s="59"/>
      <c r="O1988" s="59"/>
      <c r="P1988" s="59"/>
      <c r="Q1988" s="59"/>
      <c r="R1988" s="59"/>
      <c r="S1988" s="59"/>
      <c r="T1988" s="59"/>
      <c r="U1988" s="59"/>
      <c r="V1988" s="59"/>
      <c r="W1988" s="59"/>
      <c r="X1988" s="59"/>
      <c r="Y1988" s="59"/>
      <c r="Z1988" s="59"/>
      <c r="AA1988" s="59"/>
      <c r="AB1988" s="59"/>
      <c r="AC1988" s="59"/>
      <c r="AD1988" s="59"/>
      <c r="AE1988" s="59"/>
      <c r="AF1988" s="59"/>
    </row>
    <row r="1989" spans="1:32" ht="15.75" customHeight="1">
      <c r="A1989" s="59"/>
      <c r="B1989" s="59"/>
      <c r="C1989" s="59"/>
      <c r="D1989" s="59"/>
      <c r="E1989" s="59"/>
      <c r="F1989" s="59"/>
      <c r="G1989" s="59"/>
      <c r="H1989" s="59"/>
      <c r="I1989" s="59"/>
      <c r="J1989" s="59"/>
      <c r="K1989" s="59"/>
      <c r="L1989" s="59"/>
      <c r="M1989" s="59"/>
      <c r="N1989" s="59"/>
      <c r="O1989" s="59"/>
      <c r="P1989" s="59"/>
      <c r="Q1989" s="59"/>
      <c r="R1989" s="59"/>
      <c r="S1989" s="59"/>
      <c r="T1989" s="59"/>
      <c r="U1989" s="59"/>
      <c r="V1989" s="59"/>
      <c r="W1989" s="59"/>
      <c r="X1989" s="59"/>
      <c r="Y1989" s="59"/>
      <c r="Z1989" s="59"/>
      <c r="AA1989" s="59"/>
      <c r="AB1989" s="59"/>
      <c r="AC1989" s="59"/>
      <c r="AD1989" s="59"/>
      <c r="AE1989" s="59"/>
      <c r="AF1989" s="59"/>
    </row>
    <row r="1990" spans="1:32" ht="15.75" customHeight="1">
      <c r="A1990" s="59"/>
      <c r="B1990" s="59"/>
      <c r="C1990" s="59"/>
      <c r="D1990" s="59"/>
      <c r="E1990" s="59"/>
      <c r="F1990" s="59"/>
      <c r="G1990" s="59"/>
      <c r="H1990" s="59"/>
      <c r="I1990" s="59"/>
      <c r="J1990" s="59"/>
      <c r="K1990" s="59"/>
      <c r="L1990" s="59"/>
      <c r="M1990" s="59"/>
      <c r="N1990" s="59"/>
      <c r="O1990" s="59"/>
      <c r="P1990" s="59"/>
      <c r="Q1990" s="59"/>
      <c r="R1990" s="59"/>
      <c r="S1990" s="59"/>
      <c r="T1990" s="59"/>
      <c r="U1990" s="59"/>
      <c r="V1990" s="59"/>
      <c r="W1990" s="59"/>
      <c r="X1990" s="59"/>
      <c r="Y1990" s="59"/>
      <c r="Z1990" s="59"/>
      <c r="AA1990" s="59"/>
      <c r="AB1990" s="59"/>
      <c r="AC1990" s="59"/>
      <c r="AD1990" s="59"/>
      <c r="AE1990" s="59"/>
      <c r="AF1990" s="59"/>
    </row>
    <row r="1991" spans="1:32" ht="15.75" customHeight="1">
      <c r="A1991" s="59"/>
      <c r="B1991" s="59"/>
      <c r="C1991" s="59"/>
      <c r="D1991" s="59"/>
      <c r="E1991" s="59"/>
      <c r="F1991" s="59"/>
      <c r="G1991" s="59"/>
      <c r="H1991" s="59"/>
      <c r="I1991" s="59"/>
      <c r="J1991" s="59"/>
      <c r="K1991" s="59"/>
      <c r="L1991" s="59"/>
      <c r="M1991" s="59"/>
      <c r="N1991" s="59"/>
      <c r="O1991" s="59"/>
      <c r="P1991" s="59"/>
      <c r="Q1991" s="59"/>
      <c r="R1991" s="59"/>
      <c r="S1991" s="59"/>
      <c r="T1991" s="59"/>
      <c r="U1991" s="59"/>
      <c r="V1991" s="59"/>
      <c r="W1991" s="59"/>
      <c r="X1991" s="59"/>
      <c r="Y1991" s="59"/>
      <c r="Z1991" s="59"/>
      <c r="AA1991" s="59"/>
      <c r="AB1991" s="59"/>
      <c r="AC1991" s="59"/>
      <c r="AD1991" s="59"/>
      <c r="AE1991" s="59"/>
      <c r="AF1991" s="59"/>
    </row>
    <row r="1992" spans="1:32" ht="15.75" customHeight="1">
      <c r="A1992" s="59"/>
      <c r="B1992" s="59"/>
      <c r="C1992" s="59"/>
      <c r="D1992" s="59"/>
      <c r="E1992" s="59"/>
      <c r="F1992" s="59"/>
      <c r="G1992" s="59"/>
      <c r="H1992" s="59"/>
      <c r="I1992" s="59"/>
      <c r="J1992" s="59"/>
      <c r="K1992" s="59"/>
      <c r="L1992" s="59"/>
      <c r="M1992" s="59"/>
      <c r="N1992" s="59"/>
      <c r="O1992" s="59"/>
      <c r="P1992" s="59"/>
      <c r="Q1992" s="59"/>
      <c r="R1992" s="59"/>
      <c r="S1992" s="59"/>
      <c r="T1992" s="59"/>
      <c r="U1992" s="59"/>
      <c r="V1992" s="59"/>
      <c r="W1992" s="59"/>
      <c r="X1992" s="59"/>
      <c r="Y1992" s="59"/>
      <c r="Z1992" s="59"/>
      <c r="AA1992" s="59"/>
      <c r="AB1992" s="59"/>
      <c r="AC1992" s="59"/>
      <c r="AD1992" s="59"/>
      <c r="AE1992" s="59"/>
      <c r="AF1992" s="59"/>
    </row>
    <row r="1993" spans="1:32" ht="15.75" customHeight="1">
      <c r="A1993" s="59"/>
      <c r="B1993" s="59"/>
      <c r="C1993" s="59"/>
      <c r="D1993" s="59"/>
      <c r="E1993" s="59"/>
      <c r="F1993" s="59"/>
      <c r="G1993" s="59"/>
      <c r="H1993" s="59"/>
      <c r="I1993" s="59"/>
      <c r="J1993" s="59"/>
      <c r="K1993" s="59"/>
      <c r="L1993" s="59"/>
      <c r="M1993" s="59"/>
      <c r="N1993" s="59"/>
      <c r="O1993" s="59"/>
      <c r="P1993" s="59"/>
      <c r="Q1993" s="59"/>
      <c r="R1993" s="59"/>
      <c r="S1993" s="59"/>
      <c r="T1993" s="59"/>
      <c r="U1993" s="59"/>
      <c r="V1993" s="59"/>
      <c r="W1993" s="59"/>
      <c r="X1993" s="59"/>
      <c r="Y1993" s="59"/>
      <c r="Z1993" s="59"/>
      <c r="AA1993" s="59"/>
      <c r="AB1993" s="59"/>
      <c r="AC1993" s="59"/>
      <c r="AD1993" s="59"/>
      <c r="AE1993" s="59"/>
      <c r="AF1993" s="59"/>
    </row>
    <row r="1994" spans="1:32" ht="15.75" customHeight="1">
      <c r="A1994" s="59"/>
      <c r="B1994" s="59"/>
      <c r="C1994" s="59"/>
      <c r="D1994" s="59"/>
      <c r="E1994" s="59"/>
      <c r="F1994" s="59"/>
      <c r="G1994" s="59"/>
      <c r="H1994" s="59"/>
      <c r="I1994" s="59"/>
      <c r="J1994" s="59"/>
      <c r="K1994" s="59"/>
      <c r="L1994" s="59"/>
      <c r="M1994" s="59"/>
      <c r="N1994" s="59"/>
      <c r="O1994" s="59"/>
      <c r="P1994" s="59"/>
      <c r="Q1994" s="59"/>
      <c r="R1994" s="59"/>
      <c r="S1994" s="59"/>
      <c r="T1994" s="59"/>
      <c r="U1994" s="59"/>
      <c r="V1994" s="59"/>
      <c r="W1994" s="59"/>
      <c r="X1994" s="59"/>
      <c r="Y1994" s="59"/>
      <c r="Z1994" s="59"/>
      <c r="AA1994" s="59"/>
      <c r="AB1994" s="59"/>
      <c r="AC1994" s="59"/>
      <c r="AD1994" s="59"/>
      <c r="AE1994" s="59"/>
      <c r="AF1994" s="59"/>
    </row>
    <row r="1995" spans="1:32" ht="15.75" customHeight="1">
      <c r="A1995" s="59"/>
      <c r="B1995" s="59"/>
      <c r="C1995" s="59"/>
      <c r="D1995" s="59"/>
      <c r="E1995" s="59"/>
      <c r="F1995" s="59"/>
      <c r="G1995" s="59"/>
      <c r="H1995" s="59"/>
      <c r="I1995" s="59"/>
      <c r="J1995" s="59"/>
      <c r="K1995" s="59"/>
      <c r="L1995" s="59"/>
      <c r="M1995" s="59"/>
      <c r="N1995" s="59"/>
      <c r="O1995" s="59"/>
      <c r="P1995" s="59"/>
      <c r="Q1995" s="59"/>
      <c r="R1995" s="59"/>
      <c r="S1995" s="59"/>
      <c r="T1995" s="59"/>
      <c r="U1995" s="59"/>
      <c r="V1995" s="59"/>
      <c r="W1995" s="59"/>
      <c r="X1995" s="59"/>
      <c r="Y1995" s="59"/>
      <c r="Z1995" s="59"/>
      <c r="AA1995" s="59"/>
      <c r="AB1995" s="59"/>
      <c r="AC1995" s="59"/>
      <c r="AD1995" s="59"/>
      <c r="AE1995" s="59"/>
      <c r="AF1995" s="59"/>
    </row>
    <row r="1996" spans="1:32" ht="15.75" customHeight="1">
      <c r="A1996" s="59"/>
      <c r="B1996" s="59"/>
      <c r="C1996" s="59"/>
      <c r="D1996" s="59"/>
      <c r="E1996" s="59"/>
      <c r="F1996" s="59"/>
      <c r="G1996" s="59"/>
      <c r="H1996" s="59"/>
      <c r="I1996" s="59"/>
      <c r="J1996" s="59"/>
      <c r="K1996" s="59"/>
      <c r="L1996" s="59"/>
      <c r="M1996" s="59"/>
      <c r="N1996" s="59"/>
      <c r="O1996" s="59"/>
      <c r="P1996" s="59"/>
      <c r="Q1996" s="59"/>
      <c r="R1996" s="59"/>
      <c r="S1996" s="59"/>
      <c r="T1996" s="59"/>
      <c r="U1996" s="59"/>
      <c r="V1996" s="59"/>
      <c r="W1996" s="59"/>
      <c r="X1996" s="59"/>
      <c r="Y1996" s="59"/>
      <c r="Z1996" s="59"/>
      <c r="AA1996" s="59"/>
      <c r="AB1996" s="59"/>
      <c r="AC1996" s="59"/>
      <c r="AD1996" s="59"/>
      <c r="AE1996" s="59"/>
      <c r="AF1996" s="59"/>
    </row>
    <row r="1997" spans="1:32" ht="15.75" customHeight="1">
      <c r="A1997" s="59"/>
      <c r="B1997" s="59"/>
      <c r="C1997" s="59"/>
      <c r="D1997" s="59"/>
      <c r="E1997" s="59"/>
      <c r="F1997" s="59"/>
      <c r="G1997" s="59"/>
      <c r="H1997" s="59"/>
      <c r="I1997" s="59"/>
      <c r="J1997" s="59"/>
      <c r="K1997" s="59"/>
      <c r="L1997" s="59"/>
      <c r="M1997" s="59"/>
      <c r="N1997" s="59"/>
      <c r="O1997" s="59"/>
      <c r="P1997" s="59"/>
      <c r="Q1997" s="59"/>
      <c r="R1997" s="59"/>
      <c r="S1997" s="59"/>
      <c r="T1997" s="59"/>
      <c r="U1997" s="59"/>
      <c r="V1997" s="59"/>
      <c r="W1997" s="59"/>
      <c r="X1997" s="59"/>
      <c r="Y1997" s="59"/>
      <c r="Z1997" s="59"/>
      <c r="AA1997" s="59"/>
      <c r="AB1997" s="59"/>
      <c r="AC1997" s="59"/>
      <c r="AD1997" s="59"/>
      <c r="AE1997" s="59"/>
      <c r="AF1997" s="59"/>
    </row>
    <row r="1998" spans="1:32" ht="15.75" customHeight="1">
      <c r="A1998" s="59"/>
      <c r="B1998" s="59"/>
      <c r="C1998" s="59"/>
      <c r="D1998" s="59"/>
      <c r="E1998" s="59"/>
      <c r="F1998" s="59"/>
      <c r="G1998" s="59"/>
      <c r="H1998" s="59"/>
      <c r="I1998" s="59"/>
      <c r="J1998" s="59"/>
      <c r="K1998" s="59"/>
      <c r="L1998" s="59"/>
      <c r="M1998" s="59"/>
      <c r="N1998" s="59"/>
      <c r="O1998" s="59"/>
      <c r="P1998" s="59"/>
      <c r="Q1998" s="59"/>
      <c r="R1998" s="59"/>
      <c r="S1998" s="59"/>
      <c r="T1998" s="59"/>
      <c r="U1998" s="59"/>
      <c r="V1998" s="59"/>
      <c r="W1998" s="59"/>
      <c r="X1998" s="59"/>
      <c r="Y1998" s="59"/>
      <c r="Z1998" s="59"/>
      <c r="AA1998" s="59"/>
      <c r="AB1998" s="59"/>
      <c r="AC1998" s="59"/>
      <c r="AD1998" s="59"/>
      <c r="AE1998" s="59"/>
      <c r="AF1998" s="59"/>
    </row>
    <row r="1999" spans="1:32" ht="15.75" customHeight="1">
      <c r="A1999" s="59"/>
      <c r="B1999" s="59"/>
      <c r="C1999" s="59"/>
      <c r="D1999" s="59"/>
      <c r="E1999" s="59"/>
      <c r="F1999" s="59"/>
      <c r="G1999" s="59"/>
      <c r="H1999" s="59"/>
      <c r="I1999" s="59"/>
      <c r="J1999" s="59"/>
      <c r="K1999" s="59"/>
      <c r="L1999" s="59"/>
      <c r="M1999" s="59"/>
      <c r="N1999" s="59"/>
      <c r="O1999" s="59"/>
      <c r="P1999" s="59"/>
      <c r="Q1999" s="59"/>
      <c r="R1999" s="59"/>
      <c r="S1999" s="59"/>
      <c r="T1999" s="59"/>
      <c r="U1999" s="59"/>
      <c r="V1999" s="59"/>
      <c r="W1999" s="59"/>
      <c r="X1999" s="59"/>
      <c r="Y1999" s="59"/>
      <c r="Z1999" s="59"/>
      <c r="AA1999" s="59"/>
      <c r="AB1999" s="59"/>
      <c r="AC1999" s="59"/>
      <c r="AD1999" s="59"/>
      <c r="AE1999" s="59"/>
      <c r="AF1999" s="59"/>
    </row>
    <row r="2000" spans="1:32" ht="15.75" customHeight="1">
      <c r="A2000" s="59"/>
      <c r="B2000" s="59"/>
      <c r="C2000" s="59"/>
      <c r="D2000" s="59"/>
      <c r="E2000" s="59"/>
      <c r="F2000" s="59"/>
      <c r="G2000" s="59"/>
      <c r="H2000" s="59"/>
      <c r="I2000" s="59"/>
      <c r="J2000" s="59"/>
      <c r="K2000" s="59"/>
      <c r="L2000" s="59"/>
      <c r="M2000" s="59"/>
      <c r="N2000" s="59"/>
      <c r="O2000" s="59"/>
      <c r="P2000" s="59"/>
      <c r="Q2000" s="59"/>
      <c r="R2000" s="59"/>
      <c r="S2000" s="59"/>
      <c r="T2000" s="59"/>
      <c r="U2000" s="59"/>
      <c r="V2000" s="59"/>
      <c r="W2000" s="59"/>
      <c r="X2000" s="59"/>
      <c r="Y2000" s="59"/>
      <c r="Z2000" s="59"/>
      <c r="AA2000" s="59"/>
      <c r="AB2000" s="59"/>
      <c r="AC2000" s="59"/>
      <c r="AD2000" s="59"/>
      <c r="AE2000" s="59"/>
      <c r="AF2000" s="59"/>
    </row>
    <row r="2001" spans="1:32" ht="15.75" customHeight="1">
      <c r="A2001" s="59"/>
      <c r="B2001" s="59"/>
      <c r="C2001" s="59"/>
      <c r="D2001" s="59"/>
      <c r="E2001" s="59"/>
      <c r="F2001" s="59"/>
      <c r="G2001" s="59"/>
      <c r="H2001" s="59"/>
      <c r="I2001" s="59"/>
      <c r="J2001" s="59"/>
      <c r="K2001" s="59"/>
      <c r="L2001" s="59"/>
      <c r="M2001" s="59"/>
      <c r="N2001" s="59"/>
      <c r="O2001" s="59"/>
      <c r="P2001" s="59"/>
      <c r="Q2001" s="59"/>
      <c r="R2001" s="59"/>
      <c r="S2001" s="59"/>
      <c r="T2001" s="59"/>
      <c r="U2001" s="59"/>
      <c r="V2001" s="59"/>
      <c r="W2001" s="59"/>
      <c r="X2001" s="59"/>
      <c r="Y2001" s="59"/>
      <c r="Z2001" s="59"/>
      <c r="AA2001" s="59"/>
      <c r="AB2001" s="59"/>
      <c r="AC2001" s="59"/>
      <c r="AD2001" s="59"/>
      <c r="AE2001" s="59"/>
      <c r="AF2001" s="59"/>
    </row>
    <row r="2002" spans="1:32" ht="15.75" customHeight="1">
      <c r="A2002" s="59"/>
      <c r="B2002" s="59"/>
      <c r="C2002" s="59"/>
      <c r="D2002" s="59"/>
      <c r="E2002" s="59"/>
      <c r="F2002" s="59"/>
      <c r="G2002" s="59"/>
      <c r="H2002" s="59"/>
      <c r="I2002" s="59"/>
      <c r="J2002" s="59"/>
      <c r="K2002" s="59"/>
      <c r="L2002" s="59"/>
      <c r="M2002" s="59"/>
      <c r="N2002" s="59"/>
      <c r="O2002" s="59"/>
      <c r="P2002" s="59"/>
      <c r="Q2002" s="59"/>
      <c r="R2002" s="59"/>
      <c r="S2002" s="59"/>
      <c r="T2002" s="59"/>
      <c r="U2002" s="59"/>
      <c r="V2002" s="59"/>
      <c r="W2002" s="59"/>
      <c r="X2002" s="59"/>
      <c r="Y2002" s="59"/>
      <c r="Z2002" s="59"/>
      <c r="AA2002" s="59"/>
      <c r="AB2002" s="59"/>
      <c r="AC2002" s="59"/>
      <c r="AD2002" s="59"/>
      <c r="AE2002" s="59"/>
      <c r="AF2002" s="59"/>
    </row>
    <row r="2003" spans="1:32" ht="15.75" customHeight="1">
      <c r="A2003" s="59"/>
      <c r="B2003" s="59"/>
      <c r="C2003" s="59"/>
      <c r="D2003" s="59"/>
      <c r="E2003" s="59"/>
      <c r="F2003" s="59"/>
      <c r="G2003" s="59"/>
      <c r="H2003" s="59"/>
      <c r="I2003" s="59"/>
      <c r="J2003" s="59"/>
      <c r="K2003" s="59"/>
      <c r="L2003" s="59"/>
      <c r="M2003" s="59"/>
      <c r="N2003" s="59"/>
      <c r="O2003" s="59"/>
      <c r="P2003" s="59"/>
      <c r="Q2003" s="59"/>
      <c r="R2003" s="59"/>
      <c r="S2003" s="59"/>
      <c r="T2003" s="59"/>
      <c r="U2003" s="59"/>
      <c r="V2003" s="59"/>
      <c r="W2003" s="59"/>
      <c r="X2003" s="59"/>
      <c r="Y2003" s="59"/>
      <c r="Z2003" s="59"/>
      <c r="AA2003" s="59"/>
      <c r="AB2003" s="59"/>
      <c r="AC2003" s="59"/>
      <c r="AD2003" s="59"/>
      <c r="AE2003" s="59"/>
      <c r="AF2003" s="59"/>
    </row>
    <row r="2004" spans="1:32" ht="15.75" customHeight="1">
      <c r="A2004" s="59"/>
      <c r="B2004" s="59"/>
      <c r="C2004" s="59"/>
      <c r="D2004" s="59"/>
      <c r="E2004" s="59"/>
      <c r="F2004" s="59"/>
      <c r="G2004" s="59"/>
      <c r="H2004" s="59"/>
      <c r="I2004" s="59"/>
      <c r="J2004" s="59"/>
      <c r="K2004" s="59"/>
      <c r="L2004" s="59"/>
      <c r="M2004" s="59"/>
      <c r="N2004" s="59"/>
      <c r="O2004" s="59"/>
      <c r="P2004" s="59"/>
      <c r="Q2004" s="59"/>
      <c r="R2004" s="59"/>
      <c r="S2004" s="59"/>
      <c r="T2004" s="59"/>
      <c r="U2004" s="59"/>
      <c r="V2004" s="59"/>
      <c r="W2004" s="59"/>
      <c r="X2004" s="59"/>
      <c r="Y2004" s="59"/>
      <c r="Z2004" s="59"/>
      <c r="AA2004" s="59"/>
      <c r="AB2004" s="59"/>
      <c r="AC2004" s="59"/>
      <c r="AD2004" s="59"/>
      <c r="AE2004" s="59"/>
      <c r="AF2004" s="59"/>
    </row>
    <row r="2005" spans="1:32" ht="15.75" customHeight="1">
      <c r="A2005" s="59"/>
      <c r="B2005" s="59"/>
      <c r="C2005" s="59"/>
      <c r="D2005" s="59"/>
      <c r="E2005" s="59"/>
      <c r="F2005" s="59"/>
      <c r="G2005" s="59"/>
      <c r="H2005" s="59"/>
      <c r="I2005" s="59"/>
      <c r="J2005" s="59"/>
      <c r="K2005" s="59"/>
      <c r="L2005" s="59"/>
      <c r="M2005" s="59"/>
      <c r="N2005" s="59"/>
      <c r="O2005" s="59"/>
      <c r="P2005" s="59"/>
      <c r="Q2005" s="59"/>
      <c r="R2005" s="59"/>
      <c r="S2005" s="59"/>
      <c r="T2005" s="59"/>
      <c r="U2005" s="59"/>
      <c r="V2005" s="59"/>
      <c r="W2005" s="59"/>
      <c r="X2005" s="59"/>
      <c r="Y2005" s="59"/>
      <c r="Z2005" s="59"/>
      <c r="AA2005" s="59"/>
      <c r="AB2005" s="59"/>
      <c r="AC2005" s="59"/>
      <c r="AD2005" s="59"/>
      <c r="AE2005" s="59"/>
      <c r="AF2005" s="59"/>
    </row>
    <row r="2006" spans="1:32" ht="15.75" customHeight="1">
      <c r="A2006" s="59"/>
      <c r="B2006" s="59"/>
      <c r="C2006" s="59"/>
      <c r="D2006" s="59"/>
      <c r="E2006" s="59"/>
      <c r="F2006" s="59"/>
      <c r="G2006" s="59"/>
      <c r="H2006" s="59"/>
      <c r="I2006" s="59"/>
      <c r="J2006" s="59"/>
      <c r="K2006" s="59"/>
      <c r="L2006" s="59"/>
      <c r="M2006" s="59"/>
      <c r="N2006" s="59"/>
      <c r="O2006" s="59"/>
      <c r="P2006" s="59"/>
      <c r="Q2006" s="59"/>
      <c r="R2006" s="59"/>
      <c r="S2006" s="59"/>
      <c r="T2006" s="59"/>
      <c r="U2006" s="59"/>
      <c r="V2006" s="59"/>
      <c r="W2006" s="59"/>
      <c r="X2006" s="59"/>
      <c r="Y2006" s="59"/>
      <c r="Z2006" s="59"/>
      <c r="AA2006" s="59"/>
      <c r="AB2006" s="59"/>
      <c r="AC2006" s="59"/>
      <c r="AD2006" s="59"/>
      <c r="AE2006" s="59"/>
      <c r="AF2006" s="59"/>
    </row>
    <row r="2007" spans="1:32" ht="15.75" customHeight="1">
      <c r="A2007" s="59"/>
      <c r="B2007" s="59"/>
      <c r="C2007" s="59"/>
      <c r="D2007" s="59"/>
      <c r="E2007" s="59"/>
      <c r="F2007" s="59"/>
      <c r="G2007" s="59"/>
      <c r="H2007" s="59"/>
      <c r="I2007" s="59"/>
      <c r="J2007" s="59"/>
      <c r="K2007" s="59"/>
      <c r="L2007" s="59"/>
      <c r="M2007" s="59"/>
      <c r="N2007" s="59"/>
      <c r="O2007" s="59"/>
      <c r="P2007" s="59"/>
      <c r="Q2007" s="59"/>
      <c r="R2007" s="59"/>
      <c r="S2007" s="59"/>
      <c r="T2007" s="59"/>
      <c r="U2007" s="59"/>
      <c r="V2007" s="59"/>
      <c r="W2007" s="59"/>
      <c r="X2007" s="59"/>
      <c r="Y2007" s="59"/>
      <c r="Z2007" s="59"/>
      <c r="AA2007" s="59"/>
      <c r="AB2007" s="59"/>
      <c r="AC2007" s="59"/>
      <c r="AD2007" s="59"/>
      <c r="AE2007" s="59"/>
      <c r="AF2007" s="59"/>
    </row>
    <row r="2008" spans="1:32" ht="15.75" customHeight="1">
      <c r="A2008" s="59"/>
      <c r="B2008" s="59"/>
      <c r="C2008" s="59"/>
      <c r="D2008" s="59"/>
      <c r="E2008" s="59"/>
      <c r="F2008" s="59"/>
      <c r="G2008" s="59"/>
      <c r="H2008" s="59"/>
      <c r="I2008" s="59"/>
      <c r="J2008" s="59"/>
      <c r="K2008" s="59"/>
      <c r="L2008" s="59"/>
      <c r="M2008" s="59"/>
      <c r="N2008" s="59"/>
      <c r="O2008" s="59"/>
      <c r="P2008" s="59"/>
      <c r="Q2008" s="59"/>
      <c r="R2008" s="59"/>
      <c r="S2008" s="59"/>
      <c r="T2008" s="59"/>
      <c r="U2008" s="59"/>
      <c r="V2008" s="59"/>
      <c r="W2008" s="59"/>
      <c r="X2008" s="59"/>
      <c r="Y2008" s="59"/>
      <c r="Z2008" s="59"/>
      <c r="AA2008" s="59"/>
      <c r="AB2008" s="59"/>
      <c r="AC2008" s="59"/>
      <c r="AD2008" s="59"/>
      <c r="AE2008" s="59"/>
      <c r="AF2008" s="59"/>
    </row>
    <row r="2009" spans="1:32" ht="15.75" customHeight="1">
      <c r="A2009" s="59"/>
      <c r="B2009" s="59"/>
      <c r="C2009" s="59"/>
      <c r="D2009" s="59"/>
      <c r="E2009" s="59"/>
      <c r="F2009" s="59"/>
      <c r="G2009" s="59"/>
      <c r="H2009" s="59"/>
      <c r="I2009" s="59"/>
      <c r="J2009" s="59"/>
      <c r="K2009" s="59"/>
      <c r="L2009" s="59"/>
      <c r="M2009" s="59"/>
      <c r="N2009" s="59"/>
      <c r="O2009" s="59"/>
      <c r="P2009" s="59"/>
      <c r="Q2009" s="59"/>
      <c r="R2009" s="59"/>
      <c r="S2009" s="59"/>
      <c r="T2009" s="59"/>
      <c r="U2009" s="59"/>
      <c r="V2009" s="59"/>
      <c r="W2009" s="59"/>
      <c r="X2009" s="59"/>
      <c r="Y2009" s="59"/>
      <c r="Z2009" s="59"/>
      <c r="AA2009" s="59"/>
      <c r="AB2009" s="59"/>
      <c r="AC2009" s="59"/>
      <c r="AD2009" s="59"/>
      <c r="AE2009" s="59"/>
      <c r="AF2009" s="59"/>
    </row>
    <row r="2010" spans="1:32" ht="15.75" customHeight="1">
      <c r="A2010" s="59"/>
      <c r="B2010" s="59"/>
      <c r="C2010" s="59"/>
      <c r="D2010" s="59"/>
      <c r="E2010" s="59"/>
      <c r="F2010" s="59"/>
      <c r="G2010" s="59"/>
      <c r="H2010" s="59"/>
      <c r="I2010" s="59"/>
      <c r="J2010" s="59"/>
      <c r="K2010" s="59"/>
      <c r="L2010" s="59"/>
      <c r="M2010" s="59"/>
      <c r="N2010" s="59"/>
      <c r="O2010" s="59"/>
      <c r="P2010" s="59"/>
      <c r="Q2010" s="59"/>
      <c r="R2010" s="59"/>
      <c r="S2010" s="59"/>
      <c r="T2010" s="59"/>
      <c r="U2010" s="59"/>
      <c r="V2010" s="59"/>
      <c r="W2010" s="59"/>
      <c r="X2010" s="59"/>
      <c r="Y2010" s="59"/>
      <c r="Z2010" s="59"/>
      <c r="AA2010" s="59"/>
      <c r="AB2010" s="59"/>
      <c r="AC2010" s="59"/>
      <c r="AD2010" s="59"/>
      <c r="AE2010" s="59"/>
      <c r="AF2010" s="59"/>
    </row>
    <row r="2011" spans="1:32" ht="15.75" customHeight="1">
      <c r="A2011" s="59"/>
      <c r="B2011" s="59"/>
      <c r="C2011" s="59"/>
      <c r="D2011" s="59"/>
      <c r="E2011" s="59"/>
      <c r="F2011" s="59"/>
      <c r="G2011" s="59"/>
      <c r="H2011" s="59"/>
      <c r="I2011" s="59"/>
      <c r="J2011" s="59"/>
      <c r="K2011" s="59"/>
      <c r="L2011" s="59"/>
      <c r="M2011" s="59"/>
      <c r="N2011" s="59"/>
      <c r="O2011" s="59"/>
      <c r="P2011" s="59"/>
      <c r="Q2011" s="59"/>
      <c r="R2011" s="59"/>
      <c r="S2011" s="59"/>
      <c r="T2011" s="59"/>
      <c r="U2011" s="59"/>
      <c r="V2011" s="59"/>
      <c r="W2011" s="59"/>
      <c r="X2011" s="59"/>
      <c r="Y2011" s="59"/>
      <c r="Z2011" s="59"/>
      <c r="AA2011" s="59"/>
      <c r="AB2011" s="59"/>
      <c r="AC2011" s="59"/>
      <c r="AD2011" s="59"/>
      <c r="AE2011" s="59"/>
      <c r="AF2011" s="59"/>
    </row>
    <row r="2012" spans="1:32" ht="15.75" customHeight="1">
      <c r="A2012" s="59"/>
      <c r="B2012" s="59"/>
      <c r="C2012" s="59"/>
      <c r="D2012" s="59"/>
      <c r="E2012" s="59"/>
      <c r="F2012" s="59"/>
      <c r="G2012" s="59"/>
      <c r="H2012" s="59"/>
      <c r="I2012" s="59"/>
      <c r="J2012" s="59"/>
      <c r="K2012" s="59"/>
      <c r="L2012" s="59"/>
      <c r="M2012" s="59"/>
      <c r="N2012" s="59"/>
      <c r="O2012" s="59"/>
      <c r="P2012" s="59"/>
      <c r="Q2012" s="59"/>
      <c r="R2012" s="59"/>
      <c r="S2012" s="59"/>
      <c r="T2012" s="59"/>
      <c r="U2012" s="59"/>
      <c r="V2012" s="59"/>
      <c r="W2012" s="59"/>
      <c r="X2012" s="59"/>
      <c r="Y2012" s="59"/>
      <c r="Z2012" s="59"/>
      <c r="AA2012" s="59"/>
      <c r="AB2012" s="59"/>
      <c r="AC2012" s="59"/>
      <c r="AD2012" s="59"/>
      <c r="AE2012" s="59"/>
      <c r="AF2012" s="59"/>
    </row>
    <row r="2013" spans="1:32" ht="15.75" customHeight="1">
      <c r="A2013" s="59"/>
      <c r="B2013" s="59"/>
      <c r="C2013" s="59"/>
      <c r="D2013" s="59"/>
      <c r="E2013" s="59"/>
      <c r="F2013" s="59"/>
      <c r="G2013" s="59"/>
      <c r="H2013" s="59"/>
      <c r="I2013" s="59"/>
      <c r="J2013" s="59"/>
      <c r="K2013" s="59"/>
      <c r="L2013" s="59"/>
      <c r="M2013" s="59"/>
      <c r="N2013" s="59"/>
      <c r="O2013" s="59"/>
      <c r="P2013" s="59"/>
      <c r="Q2013" s="59"/>
      <c r="R2013" s="59"/>
      <c r="S2013" s="59"/>
      <c r="T2013" s="59"/>
      <c r="U2013" s="59"/>
      <c r="V2013" s="59"/>
      <c r="W2013" s="59"/>
      <c r="X2013" s="59"/>
      <c r="Y2013" s="59"/>
      <c r="Z2013" s="59"/>
      <c r="AA2013" s="59"/>
      <c r="AB2013" s="59"/>
      <c r="AC2013" s="59"/>
      <c r="AD2013" s="59"/>
      <c r="AE2013" s="59"/>
      <c r="AF2013" s="59"/>
    </row>
    <row r="2014" spans="1:32" ht="15.75" customHeight="1">
      <c r="A2014" s="59"/>
      <c r="B2014" s="59"/>
      <c r="C2014" s="59"/>
      <c r="D2014" s="59"/>
      <c r="E2014" s="59"/>
      <c r="F2014" s="59"/>
      <c r="G2014" s="59"/>
      <c r="H2014" s="59"/>
      <c r="I2014" s="59"/>
      <c r="J2014" s="59"/>
      <c r="K2014" s="59"/>
      <c r="L2014" s="59"/>
      <c r="M2014" s="59"/>
      <c r="N2014" s="59"/>
      <c r="O2014" s="59"/>
      <c r="P2014" s="59"/>
      <c r="Q2014" s="59"/>
      <c r="R2014" s="59"/>
      <c r="S2014" s="59"/>
      <c r="T2014" s="59"/>
      <c r="U2014" s="59"/>
      <c r="V2014" s="59"/>
      <c r="W2014" s="59"/>
      <c r="X2014" s="59"/>
      <c r="Y2014" s="59"/>
      <c r="Z2014" s="59"/>
      <c r="AA2014" s="59"/>
      <c r="AB2014" s="59"/>
      <c r="AC2014" s="59"/>
      <c r="AD2014" s="59"/>
      <c r="AE2014" s="59"/>
      <c r="AF2014" s="59"/>
    </row>
    <row r="2015" spans="1:32" ht="15.75" customHeight="1">
      <c r="A2015" s="59"/>
      <c r="B2015" s="59"/>
      <c r="C2015" s="59"/>
      <c r="D2015" s="59"/>
      <c r="E2015" s="59"/>
      <c r="F2015" s="59"/>
      <c r="G2015" s="59"/>
      <c r="H2015" s="59"/>
      <c r="I2015" s="59"/>
      <c r="J2015" s="59"/>
      <c r="K2015" s="59"/>
      <c r="L2015" s="59"/>
      <c r="M2015" s="59"/>
      <c r="N2015" s="59"/>
      <c r="O2015" s="59"/>
      <c r="P2015" s="59"/>
      <c r="Q2015" s="59"/>
      <c r="R2015" s="59"/>
      <c r="S2015" s="59"/>
      <c r="T2015" s="59"/>
      <c r="U2015" s="59"/>
      <c r="V2015" s="59"/>
      <c r="W2015" s="59"/>
      <c r="X2015" s="59"/>
      <c r="Y2015" s="59"/>
      <c r="Z2015" s="59"/>
      <c r="AA2015" s="59"/>
      <c r="AB2015" s="59"/>
      <c r="AC2015" s="59"/>
      <c r="AD2015" s="59"/>
      <c r="AE2015" s="59"/>
      <c r="AF2015" s="59"/>
    </row>
    <row r="2016" spans="1:32" ht="15.75" customHeight="1">
      <c r="A2016" s="59"/>
      <c r="B2016" s="59"/>
      <c r="C2016" s="59"/>
      <c r="D2016" s="59"/>
      <c r="E2016" s="59"/>
      <c r="F2016" s="59"/>
      <c r="G2016" s="59"/>
      <c r="H2016" s="59"/>
      <c r="I2016" s="59"/>
      <c r="J2016" s="59"/>
      <c r="K2016" s="59"/>
      <c r="L2016" s="59"/>
      <c r="M2016" s="59"/>
      <c r="N2016" s="59"/>
      <c r="O2016" s="59"/>
      <c r="P2016" s="59"/>
      <c r="Q2016" s="59"/>
      <c r="R2016" s="59"/>
      <c r="S2016" s="59"/>
      <c r="T2016" s="59"/>
      <c r="U2016" s="59"/>
      <c r="V2016" s="59"/>
      <c r="W2016" s="59"/>
      <c r="X2016" s="59"/>
      <c r="Y2016" s="59"/>
      <c r="Z2016" s="59"/>
      <c r="AA2016" s="59"/>
      <c r="AB2016" s="59"/>
      <c r="AC2016" s="59"/>
      <c r="AD2016" s="59"/>
      <c r="AE2016" s="59"/>
      <c r="AF2016" s="59"/>
    </row>
    <row r="2017" spans="1:32" ht="15.75" customHeight="1">
      <c r="A2017" s="59"/>
      <c r="B2017" s="59"/>
      <c r="C2017" s="59"/>
      <c r="D2017" s="59"/>
      <c r="E2017" s="59"/>
      <c r="F2017" s="59"/>
      <c r="G2017" s="59"/>
      <c r="H2017" s="59"/>
      <c r="I2017" s="59"/>
      <c r="J2017" s="59"/>
      <c r="K2017" s="59"/>
      <c r="L2017" s="59"/>
      <c r="M2017" s="59"/>
      <c r="N2017" s="59"/>
      <c r="O2017" s="59"/>
      <c r="P2017" s="59"/>
      <c r="Q2017" s="59"/>
      <c r="R2017" s="59"/>
      <c r="S2017" s="59"/>
      <c r="T2017" s="59"/>
      <c r="U2017" s="59"/>
      <c r="V2017" s="59"/>
      <c r="W2017" s="59"/>
      <c r="X2017" s="59"/>
      <c r="Y2017" s="59"/>
      <c r="Z2017" s="59"/>
      <c r="AA2017" s="59"/>
      <c r="AB2017" s="59"/>
      <c r="AC2017" s="59"/>
      <c r="AD2017" s="59"/>
      <c r="AE2017" s="59"/>
      <c r="AF2017" s="59"/>
    </row>
    <row r="2018" spans="1:32" ht="15.75" customHeight="1">
      <c r="A2018" s="59"/>
      <c r="B2018" s="59"/>
      <c r="C2018" s="59"/>
      <c r="D2018" s="59"/>
      <c r="E2018" s="59"/>
      <c r="F2018" s="59"/>
      <c r="G2018" s="59"/>
      <c r="H2018" s="59"/>
      <c r="I2018" s="59"/>
      <c r="J2018" s="59"/>
      <c r="K2018" s="59"/>
      <c r="L2018" s="59"/>
      <c r="M2018" s="59"/>
      <c r="N2018" s="59"/>
      <c r="O2018" s="59"/>
      <c r="P2018" s="59"/>
      <c r="Q2018" s="59"/>
      <c r="R2018" s="59"/>
      <c r="S2018" s="59"/>
      <c r="T2018" s="59"/>
      <c r="U2018" s="59"/>
      <c r="V2018" s="59"/>
      <c r="W2018" s="59"/>
      <c r="X2018" s="59"/>
      <c r="Y2018" s="59"/>
      <c r="Z2018" s="59"/>
      <c r="AA2018" s="59"/>
      <c r="AB2018" s="59"/>
      <c r="AC2018" s="59"/>
      <c r="AD2018" s="59"/>
      <c r="AE2018" s="59"/>
      <c r="AF2018" s="59"/>
    </row>
    <row r="2019" spans="1:32" ht="15.75" customHeight="1">
      <c r="A2019" s="59"/>
      <c r="B2019" s="59"/>
      <c r="C2019" s="59"/>
      <c r="D2019" s="59"/>
      <c r="E2019" s="59"/>
      <c r="F2019" s="59"/>
      <c r="G2019" s="59"/>
      <c r="H2019" s="59"/>
      <c r="I2019" s="59"/>
      <c r="J2019" s="59"/>
      <c r="K2019" s="59"/>
      <c r="L2019" s="59"/>
      <c r="M2019" s="59"/>
      <c r="N2019" s="59"/>
      <c r="O2019" s="59"/>
      <c r="P2019" s="59"/>
      <c r="Q2019" s="59"/>
      <c r="R2019" s="59"/>
      <c r="S2019" s="59"/>
      <c r="T2019" s="59"/>
      <c r="U2019" s="59"/>
      <c r="V2019" s="59"/>
      <c r="W2019" s="59"/>
      <c r="X2019" s="59"/>
      <c r="Y2019" s="59"/>
      <c r="Z2019" s="59"/>
      <c r="AA2019" s="59"/>
      <c r="AB2019" s="59"/>
      <c r="AC2019" s="59"/>
      <c r="AD2019" s="59"/>
      <c r="AE2019" s="59"/>
      <c r="AF2019" s="59"/>
    </row>
    <row r="2020" spans="1:32" ht="15.75" customHeight="1">
      <c r="A2020" s="59"/>
      <c r="B2020" s="59"/>
      <c r="C2020" s="59"/>
      <c r="D2020" s="59"/>
      <c r="E2020" s="59"/>
      <c r="F2020" s="59"/>
      <c r="G2020" s="59"/>
      <c r="H2020" s="59"/>
      <c r="I2020" s="59"/>
      <c r="J2020" s="59"/>
      <c r="K2020" s="59"/>
      <c r="L2020" s="59"/>
      <c r="M2020" s="59"/>
      <c r="N2020" s="59"/>
      <c r="O2020" s="59"/>
      <c r="P2020" s="59"/>
      <c r="Q2020" s="59"/>
      <c r="R2020" s="59"/>
      <c r="S2020" s="59"/>
      <c r="T2020" s="59"/>
      <c r="U2020" s="59"/>
      <c r="V2020" s="59"/>
      <c r="W2020" s="59"/>
      <c r="X2020" s="59"/>
      <c r="Y2020" s="59"/>
      <c r="Z2020" s="59"/>
      <c r="AA2020" s="59"/>
      <c r="AB2020" s="59"/>
      <c r="AC2020" s="59"/>
      <c r="AD2020" s="59"/>
      <c r="AE2020" s="59"/>
      <c r="AF2020" s="59"/>
    </row>
    <row r="2021" spans="1:32" ht="15.75" customHeight="1">
      <c r="A2021" s="59"/>
      <c r="B2021" s="59"/>
      <c r="C2021" s="59"/>
      <c r="D2021" s="59"/>
      <c r="E2021" s="59"/>
      <c r="F2021" s="59"/>
      <c r="G2021" s="59"/>
      <c r="H2021" s="59"/>
      <c r="I2021" s="59"/>
      <c r="J2021" s="59"/>
      <c r="K2021" s="59"/>
      <c r="L2021" s="59"/>
      <c r="M2021" s="59"/>
      <c r="N2021" s="59"/>
      <c r="O2021" s="59"/>
      <c r="P2021" s="59"/>
      <c r="Q2021" s="59"/>
      <c r="R2021" s="59"/>
      <c r="S2021" s="59"/>
      <c r="T2021" s="59"/>
      <c r="U2021" s="59"/>
      <c r="V2021" s="59"/>
      <c r="W2021" s="59"/>
      <c r="X2021" s="59"/>
      <c r="Y2021" s="59"/>
      <c r="Z2021" s="59"/>
      <c r="AA2021" s="59"/>
      <c r="AB2021" s="59"/>
      <c r="AC2021" s="59"/>
      <c r="AD2021" s="59"/>
      <c r="AE2021" s="59"/>
      <c r="AF2021" s="59"/>
    </row>
    <row r="2022" spans="1:32" ht="15.75" customHeight="1">
      <c r="A2022" s="59"/>
      <c r="B2022" s="59"/>
      <c r="C2022" s="59"/>
      <c r="D2022" s="59"/>
      <c r="E2022" s="59"/>
      <c r="F2022" s="59"/>
      <c r="G2022" s="59"/>
      <c r="H2022" s="59"/>
      <c r="I2022" s="59"/>
      <c r="J2022" s="59"/>
      <c r="K2022" s="59"/>
      <c r="L2022" s="59"/>
      <c r="M2022" s="59"/>
      <c r="N2022" s="59"/>
      <c r="O2022" s="59"/>
      <c r="P2022" s="59"/>
      <c r="Q2022" s="59"/>
      <c r="R2022" s="59"/>
      <c r="S2022" s="59"/>
      <c r="T2022" s="59"/>
      <c r="U2022" s="59"/>
      <c r="V2022" s="59"/>
      <c r="W2022" s="59"/>
      <c r="X2022" s="59"/>
      <c r="Y2022" s="59"/>
      <c r="Z2022" s="59"/>
      <c r="AA2022" s="59"/>
      <c r="AB2022" s="59"/>
      <c r="AC2022" s="59"/>
      <c r="AD2022" s="59"/>
      <c r="AE2022" s="59"/>
      <c r="AF2022" s="59"/>
    </row>
    <row r="2023" spans="1:32" ht="15.75" customHeight="1">
      <c r="A2023" s="59"/>
      <c r="B2023" s="59"/>
      <c r="C2023" s="59"/>
      <c r="D2023" s="59"/>
      <c r="E2023" s="59"/>
      <c r="F2023" s="59"/>
      <c r="G2023" s="59"/>
      <c r="H2023" s="59"/>
      <c r="I2023" s="59"/>
      <c r="J2023" s="59"/>
      <c r="K2023" s="59"/>
      <c r="L2023" s="59"/>
      <c r="M2023" s="59"/>
      <c r="N2023" s="59"/>
      <c r="O2023" s="59"/>
      <c r="P2023" s="59"/>
      <c r="Q2023" s="59"/>
      <c r="R2023" s="59"/>
      <c r="S2023" s="59"/>
      <c r="T2023" s="59"/>
      <c r="U2023" s="59"/>
      <c r="V2023" s="59"/>
      <c r="W2023" s="59"/>
      <c r="X2023" s="59"/>
      <c r="Y2023" s="59"/>
      <c r="Z2023" s="59"/>
      <c r="AA2023" s="59"/>
      <c r="AB2023" s="59"/>
      <c r="AC2023" s="59"/>
      <c r="AD2023" s="59"/>
      <c r="AE2023" s="59"/>
      <c r="AF2023" s="59"/>
    </row>
    <row r="2024" spans="1:32" ht="15.75" customHeight="1">
      <c r="A2024" s="59"/>
      <c r="B2024" s="59"/>
      <c r="C2024" s="59"/>
      <c r="D2024" s="59"/>
      <c r="E2024" s="59"/>
      <c r="F2024" s="59"/>
      <c r="G2024" s="59"/>
      <c r="H2024" s="59"/>
      <c r="I2024" s="59"/>
      <c r="J2024" s="59"/>
      <c r="K2024" s="59"/>
      <c r="L2024" s="59"/>
      <c r="M2024" s="59"/>
      <c r="N2024" s="59"/>
      <c r="O2024" s="59"/>
      <c r="P2024" s="59"/>
      <c r="Q2024" s="59"/>
      <c r="R2024" s="59"/>
      <c r="S2024" s="59"/>
      <c r="T2024" s="59"/>
      <c r="U2024" s="59"/>
      <c r="V2024" s="59"/>
      <c r="W2024" s="59"/>
      <c r="X2024" s="59"/>
      <c r="Y2024" s="59"/>
      <c r="Z2024" s="59"/>
      <c r="AA2024" s="59"/>
      <c r="AB2024" s="59"/>
      <c r="AC2024" s="59"/>
      <c r="AD2024" s="59"/>
      <c r="AE2024" s="59"/>
      <c r="AF2024" s="59"/>
    </row>
    <row r="2025" spans="1:32" ht="15.75" customHeight="1">
      <c r="A2025" s="59"/>
      <c r="B2025" s="59"/>
      <c r="C2025" s="59"/>
      <c r="D2025" s="59"/>
      <c r="E2025" s="59"/>
      <c r="F2025" s="59"/>
      <c r="G2025" s="59"/>
      <c r="H2025" s="59"/>
      <c r="I2025" s="59"/>
      <c r="J2025" s="59"/>
      <c r="K2025" s="59"/>
      <c r="L2025" s="59"/>
      <c r="M2025" s="59"/>
      <c r="N2025" s="59"/>
      <c r="O2025" s="59"/>
      <c r="P2025" s="59"/>
      <c r="Q2025" s="59"/>
      <c r="R2025" s="59"/>
      <c r="S2025" s="59"/>
      <c r="T2025" s="59"/>
      <c r="U2025" s="59"/>
      <c r="V2025" s="59"/>
      <c r="W2025" s="59"/>
      <c r="X2025" s="59"/>
      <c r="Y2025" s="59"/>
      <c r="Z2025" s="59"/>
      <c r="AA2025" s="59"/>
      <c r="AB2025" s="59"/>
      <c r="AC2025" s="59"/>
      <c r="AD2025" s="59"/>
      <c r="AE2025" s="59"/>
      <c r="AF2025" s="59"/>
    </row>
    <row r="2026" spans="1:32" ht="15.75" customHeight="1">
      <c r="A2026" s="59"/>
      <c r="B2026" s="59"/>
      <c r="C2026" s="59"/>
      <c r="D2026" s="59"/>
      <c r="E2026" s="59"/>
      <c r="F2026" s="59"/>
      <c r="G2026" s="59"/>
      <c r="H2026" s="59"/>
      <c r="I2026" s="59"/>
      <c r="J2026" s="59"/>
      <c r="K2026" s="59"/>
      <c r="L2026" s="59"/>
      <c r="M2026" s="59"/>
      <c r="N2026" s="59"/>
      <c r="O2026" s="59"/>
      <c r="P2026" s="59"/>
      <c r="Q2026" s="59"/>
      <c r="R2026" s="59"/>
      <c r="S2026" s="59"/>
      <c r="T2026" s="59"/>
      <c r="U2026" s="59"/>
      <c r="V2026" s="59"/>
      <c r="W2026" s="59"/>
      <c r="X2026" s="59"/>
      <c r="Y2026" s="59"/>
      <c r="Z2026" s="59"/>
      <c r="AA2026" s="59"/>
      <c r="AB2026" s="59"/>
      <c r="AC2026" s="59"/>
      <c r="AD2026" s="59"/>
      <c r="AE2026" s="59"/>
      <c r="AF2026" s="59"/>
    </row>
    <row r="2027" spans="1:32" ht="15.75" customHeight="1">
      <c r="A2027" s="59"/>
      <c r="B2027" s="59"/>
      <c r="C2027" s="59"/>
      <c r="D2027" s="59"/>
      <c r="E2027" s="59"/>
      <c r="F2027" s="59"/>
      <c r="G2027" s="59"/>
      <c r="H2027" s="59"/>
      <c r="I2027" s="59"/>
      <c r="J2027" s="59"/>
      <c r="K2027" s="59"/>
      <c r="L2027" s="59"/>
      <c r="M2027" s="59"/>
      <c r="N2027" s="59"/>
      <c r="O2027" s="59"/>
      <c r="P2027" s="59"/>
      <c r="Q2027" s="59"/>
      <c r="R2027" s="59"/>
      <c r="S2027" s="59"/>
      <c r="T2027" s="59"/>
      <c r="U2027" s="59"/>
      <c r="V2027" s="59"/>
      <c r="W2027" s="59"/>
      <c r="X2027" s="59"/>
      <c r="Y2027" s="59"/>
      <c r="Z2027" s="59"/>
      <c r="AA2027" s="59"/>
      <c r="AB2027" s="59"/>
      <c r="AC2027" s="59"/>
      <c r="AD2027" s="59"/>
      <c r="AE2027" s="59"/>
      <c r="AF2027" s="59"/>
    </row>
    <row r="2028" spans="1:32" ht="15.75" customHeight="1">
      <c r="A2028" s="59"/>
      <c r="B2028" s="59"/>
      <c r="C2028" s="59"/>
      <c r="D2028" s="59"/>
      <c r="E2028" s="59"/>
      <c r="F2028" s="59"/>
      <c r="G2028" s="59"/>
      <c r="H2028" s="59"/>
      <c r="I2028" s="59"/>
      <c r="J2028" s="59"/>
      <c r="K2028" s="59"/>
      <c r="L2028" s="59"/>
      <c r="M2028" s="59"/>
      <c r="N2028" s="59"/>
      <c r="O2028" s="59"/>
      <c r="P2028" s="59"/>
      <c r="Q2028" s="59"/>
      <c r="R2028" s="59"/>
      <c r="S2028" s="59"/>
      <c r="T2028" s="59"/>
      <c r="U2028" s="59"/>
      <c r="V2028" s="59"/>
      <c r="W2028" s="59"/>
      <c r="X2028" s="59"/>
      <c r="Y2028" s="59"/>
      <c r="Z2028" s="59"/>
      <c r="AA2028" s="59"/>
      <c r="AB2028" s="59"/>
      <c r="AC2028" s="59"/>
      <c r="AD2028" s="59"/>
      <c r="AE2028" s="59"/>
      <c r="AF2028" s="59"/>
    </row>
    <row r="2029" spans="1:32" ht="15.75" customHeight="1">
      <c r="A2029" s="59"/>
      <c r="B2029" s="59"/>
      <c r="C2029" s="59"/>
      <c r="D2029" s="59"/>
      <c r="E2029" s="59"/>
      <c r="F2029" s="59"/>
      <c r="G2029" s="59"/>
      <c r="H2029" s="59"/>
      <c r="I2029" s="59"/>
      <c r="J2029" s="59"/>
      <c r="K2029" s="59"/>
      <c r="L2029" s="59"/>
      <c r="M2029" s="59"/>
      <c r="N2029" s="59"/>
      <c r="O2029" s="59"/>
      <c r="P2029" s="59"/>
      <c r="Q2029" s="59"/>
      <c r="R2029" s="59"/>
      <c r="S2029" s="59"/>
      <c r="T2029" s="59"/>
      <c r="U2029" s="59"/>
      <c r="V2029" s="59"/>
      <c r="W2029" s="59"/>
      <c r="X2029" s="59"/>
      <c r="Y2029" s="59"/>
      <c r="Z2029" s="59"/>
      <c r="AA2029" s="59"/>
      <c r="AB2029" s="59"/>
      <c r="AC2029" s="59"/>
      <c r="AD2029" s="59"/>
      <c r="AE2029" s="59"/>
      <c r="AF2029" s="59"/>
    </row>
    <row r="2030" spans="1:32" ht="15.75" customHeight="1">
      <c r="A2030" s="59"/>
      <c r="B2030" s="59"/>
      <c r="C2030" s="59"/>
      <c r="D2030" s="59"/>
      <c r="E2030" s="59"/>
      <c r="F2030" s="59"/>
      <c r="G2030" s="59"/>
      <c r="H2030" s="59"/>
      <c r="I2030" s="59"/>
      <c r="J2030" s="59"/>
      <c r="K2030" s="59"/>
      <c r="L2030" s="59"/>
      <c r="M2030" s="59"/>
      <c r="N2030" s="59"/>
      <c r="O2030" s="59"/>
      <c r="P2030" s="59"/>
      <c r="Q2030" s="59"/>
      <c r="R2030" s="59"/>
      <c r="S2030" s="59"/>
      <c r="T2030" s="59"/>
      <c r="U2030" s="59"/>
      <c r="V2030" s="59"/>
      <c r="W2030" s="59"/>
      <c r="X2030" s="59"/>
      <c r="Y2030" s="59"/>
      <c r="Z2030" s="59"/>
      <c r="AA2030" s="59"/>
      <c r="AB2030" s="59"/>
      <c r="AC2030" s="59"/>
      <c r="AD2030" s="59"/>
      <c r="AE2030" s="59"/>
      <c r="AF2030" s="59"/>
    </row>
    <row r="2031" spans="1:32" ht="15.75" customHeight="1">
      <c r="A2031" s="59"/>
      <c r="B2031" s="59"/>
      <c r="C2031" s="59"/>
      <c r="D2031" s="59"/>
      <c r="E2031" s="59"/>
      <c r="F2031" s="59"/>
      <c r="G2031" s="59"/>
      <c r="H2031" s="59"/>
      <c r="I2031" s="59"/>
      <c r="J2031" s="59"/>
      <c r="K2031" s="59"/>
      <c r="L2031" s="59"/>
      <c r="M2031" s="59"/>
      <c r="N2031" s="59"/>
      <c r="O2031" s="59"/>
      <c r="P2031" s="59"/>
      <c r="Q2031" s="59"/>
      <c r="R2031" s="59"/>
      <c r="S2031" s="59"/>
      <c r="T2031" s="59"/>
      <c r="U2031" s="59"/>
      <c r="V2031" s="59"/>
      <c r="W2031" s="59"/>
      <c r="X2031" s="59"/>
      <c r="Y2031" s="59"/>
      <c r="Z2031" s="59"/>
      <c r="AA2031" s="59"/>
      <c r="AB2031" s="59"/>
      <c r="AC2031" s="59"/>
      <c r="AD2031" s="59"/>
      <c r="AE2031" s="59"/>
      <c r="AF2031" s="59"/>
    </row>
    <row r="2032" spans="1:32" ht="15.75" customHeight="1">
      <c r="A2032" s="59"/>
      <c r="B2032" s="59"/>
      <c r="C2032" s="59"/>
      <c r="D2032" s="59"/>
      <c r="E2032" s="59"/>
      <c r="F2032" s="59"/>
      <c r="G2032" s="59"/>
      <c r="H2032" s="59"/>
      <c r="I2032" s="59"/>
      <c r="J2032" s="59"/>
      <c r="K2032" s="59"/>
      <c r="L2032" s="59"/>
      <c r="M2032" s="59"/>
      <c r="N2032" s="59"/>
      <c r="O2032" s="59"/>
      <c r="P2032" s="59"/>
      <c r="Q2032" s="59"/>
      <c r="R2032" s="59"/>
      <c r="S2032" s="59"/>
      <c r="T2032" s="59"/>
      <c r="U2032" s="59"/>
      <c r="V2032" s="59"/>
      <c r="W2032" s="59"/>
      <c r="X2032" s="59"/>
      <c r="Y2032" s="59"/>
      <c r="Z2032" s="59"/>
      <c r="AA2032" s="59"/>
      <c r="AB2032" s="59"/>
      <c r="AC2032" s="59"/>
      <c r="AD2032" s="59"/>
      <c r="AE2032" s="59"/>
      <c r="AF2032" s="59"/>
    </row>
    <row r="2033" spans="1:32" ht="15.75" customHeight="1">
      <c r="A2033" s="59"/>
      <c r="B2033" s="59"/>
      <c r="C2033" s="59"/>
      <c r="D2033" s="59"/>
      <c r="E2033" s="59"/>
      <c r="F2033" s="59"/>
      <c r="G2033" s="59"/>
      <c r="H2033" s="59"/>
      <c r="I2033" s="59"/>
      <c r="J2033" s="59"/>
      <c r="K2033" s="59"/>
      <c r="L2033" s="59"/>
      <c r="M2033" s="59"/>
      <c r="N2033" s="59"/>
      <c r="O2033" s="59"/>
      <c r="P2033" s="59"/>
      <c r="Q2033" s="59"/>
      <c r="R2033" s="59"/>
      <c r="S2033" s="59"/>
      <c r="T2033" s="59"/>
      <c r="U2033" s="59"/>
      <c r="V2033" s="59"/>
      <c r="W2033" s="59"/>
      <c r="X2033" s="59"/>
      <c r="Y2033" s="59"/>
      <c r="Z2033" s="59"/>
      <c r="AA2033" s="59"/>
      <c r="AB2033" s="59"/>
      <c r="AC2033" s="59"/>
      <c r="AD2033" s="59"/>
      <c r="AE2033" s="59"/>
      <c r="AF2033" s="59"/>
    </row>
    <row r="2034" spans="1:32" ht="15.75" customHeight="1">
      <c r="A2034" s="59"/>
      <c r="B2034" s="59"/>
      <c r="C2034" s="59"/>
      <c r="D2034" s="59"/>
      <c r="E2034" s="59"/>
      <c r="F2034" s="59"/>
      <c r="G2034" s="59"/>
      <c r="H2034" s="59"/>
      <c r="I2034" s="59"/>
      <c r="J2034" s="59"/>
      <c r="K2034" s="59"/>
      <c r="L2034" s="59"/>
      <c r="M2034" s="59"/>
      <c r="N2034" s="59"/>
      <c r="O2034" s="59"/>
      <c r="P2034" s="59"/>
      <c r="Q2034" s="59"/>
      <c r="R2034" s="59"/>
      <c r="S2034" s="59"/>
      <c r="T2034" s="59"/>
      <c r="U2034" s="59"/>
      <c r="V2034" s="59"/>
      <c r="W2034" s="59"/>
      <c r="X2034" s="59"/>
      <c r="Y2034" s="59"/>
      <c r="Z2034" s="59"/>
      <c r="AA2034" s="59"/>
      <c r="AB2034" s="59"/>
      <c r="AC2034" s="59"/>
      <c r="AD2034" s="59"/>
      <c r="AE2034" s="59"/>
      <c r="AF2034" s="59"/>
    </row>
    <row r="2035" spans="1:32" ht="15.75" customHeight="1">
      <c r="A2035" s="59"/>
      <c r="B2035" s="59"/>
      <c r="C2035" s="59"/>
      <c r="D2035" s="59"/>
      <c r="E2035" s="59"/>
      <c r="F2035" s="59"/>
      <c r="G2035" s="59"/>
      <c r="H2035" s="59"/>
      <c r="I2035" s="59"/>
      <c r="J2035" s="59"/>
      <c r="K2035" s="59"/>
      <c r="L2035" s="59"/>
      <c r="M2035" s="59"/>
      <c r="N2035" s="59"/>
      <c r="O2035" s="59"/>
      <c r="P2035" s="59"/>
      <c r="Q2035" s="59"/>
      <c r="R2035" s="59"/>
      <c r="S2035" s="59"/>
      <c r="T2035" s="59"/>
      <c r="U2035" s="59"/>
      <c r="V2035" s="59"/>
      <c r="W2035" s="59"/>
      <c r="X2035" s="59"/>
      <c r="Y2035" s="59"/>
      <c r="Z2035" s="59"/>
      <c r="AA2035" s="59"/>
      <c r="AB2035" s="59"/>
      <c r="AC2035" s="59"/>
      <c r="AD2035" s="59"/>
      <c r="AE2035" s="59"/>
      <c r="AF2035" s="59"/>
    </row>
    <row r="2036" spans="1:32" ht="15.75" customHeight="1">
      <c r="A2036" s="59"/>
      <c r="B2036" s="59"/>
      <c r="C2036" s="59"/>
      <c r="D2036" s="59"/>
      <c r="E2036" s="59"/>
      <c r="F2036" s="59"/>
      <c r="G2036" s="59"/>
      <c r="H2036" s="59"/>
      <c r="I2036" s="59"/>
      <c r="J2036" s="59"/>
      <c r="K2036" s="59"/>
      <c r="L2036" s="59"/>
      <c r="M2036" s="59"/>
      <c r="N2036" s="59"/>
      <c r="O2036" s="59"/>
      <c r="P2036" s="59"/>
      <c r="Q2036" s="59"/>
      <c r="R2036" s="59"/>
      <c r="S2036" s="59"/>
      <c r="T2036" s="59"/>
      <c r="U2036" s="59"/>
      <c r="V2036" s="59"/>
      <c r="W2036" s="59"/>
      <c r="X2036" s="59"/>
      <c r="Y2036" s="59"/>
      <c r="Z2036" s="59"/>
      <c r="AA2036" s="59"/>
      <c r="AB2036" s="59"/>
      <c r="AC2036" s="59"/>
      <c r="AD2036" s="59"/>
      <c r="AE2036" s="59"/>
      <c r="AF2036" s="59"/>
    </row>
    <row r="2037" spans="1:32" ht="15.75" customHeight="1">
      <c r="A2037" s="59"/>
      <c r="B2037" s="59"/>
      <c r="C2037" s="59"/>
      <c r="D2037" s="59"/>
      <c r="E2037" s="59"/>
      <c r="F2037" s="59"/>
      <c r="G2037" s="59"/>
      <c r="H2037" s="59"/>
      <c r="I2037" s="59"/>
      <c r="J2037" s="59"/>
      <c r="K2037" s="59"/>
      <c r="L2037" s="59"/>
      <c r="M2037" s="59"/>
      <c r="N2037" s="59"/>
      <c r="O2037" s="59"/>
      <c r="P2037" s="59"/>
      <c r="Q2037" s="59"/>
      <c r="R2037" s="59"/>
      <c r="S2037" s="59"/>
      <c r="T2037" s="59"/>
      <c r="U2037" s="59"/>
      <c r="V2037" s="59"/>
      <c r="W2037" s="59"/>
      <c r="X2037" s="59"/>
      <c r="Y2037" s="59"/>
      <c r="Z2037" s="59"/>
      <c r="AA2037" s="59"/>
      <c r="AB2037" s="59"/>
      <c r="AC2037" s="59"/>
      <c r="AD2037" s="59"/>
      <c r="AE2037" s="59"/>
      <c r="AF2037" s="59"/>
    </row>
    <row r="2038" spans="1:32" ht="15.75" customHeight="1">
      <c r="A2038" s="59"/>
      <c r="B2038" s="59"/>
      <c r="C2038" s="59"/>
      <c r="D2038" s="59"/>
      <c r="E2038" s="59"/>
      <c r="F2038" s="59"/>
      <c r="G2038" s="59"/>
      <c r="H2038" s="59"/>
      <c r="I2038" s="59"/>
      <c r="J2038" s="59"/>
      <c r="K2038" s="59"/>
      <c r="L2038" s="59"/>
      <c r="M2038" s="59"/>
      <c r="N2038" s="59"/>
      <c r="O2038" s="59"/>
      <c r="P2038" s="59"/>
      <c r="Q2038" s="59"/>
      <c r="R2038" s="59"/>
      <c r="S2038" s="59"/>
      <c r="T2038" s="59"/>
      <c r="U2038" s="59"/>
      <c r="V2038" s="59"/>
      <c r="W2038" s="59"/>
      <c r="X2038" s="59"/>
      <c r="Y2038" s="59"/>
      <c r="Z2038" s="59"/>
      <c r="AA2038" s="59"/>
      <c r="AB2038" s="59"/>
      <c r="AC2038" s="59"/>
      <c r="AD2038" s="59"/>
      <c r="AE2038" s="59"/>
      <c r="AF2038" s="59"/>
    </row>
    <row r="2039" spans="1:32" ht="15.75" customHeight="1">
      <c r="A2039" s="59"/>
      <c r="B2039" s="59"/>
      <c r="C2039" s="59"/>
      <c r="D2039" s="59"/>
      <c r="E2039" s="59"/>
      <c r="F2039" s="59"/>
      <c r="G2039" s="59"/>
      <c r="H2039" s="59"/>
      <c r="I2039" s="59"/>
      <c r="J2039" s="59"/>
      <c r="K2039" s="59"/>
      <c r="L2039" s="59"/>
      <c r="M2039" s="59"/>
      <c r="N2039" s="59"/>
      <c r="O2039" s="59"/>
      <c r="P2039" s="59"/>
      <c r="Q2039" s="59"/>
      <c r="R2039" s="59"/>
      <c r="S2039" s="59"/>
      <c r="T2039" s="59"/>
      <c r="U2039" s="59"/>
      <c r="V2039" s="59"/>
      <c r="W2039" s="59"/>
      <c r="X2039" s="59"/>
      <c r="Y2039" s="59"/>
      <c r="Z2039" s="59"/>
      <c r="AA2039" s="59"/>
      <c r="AB2039" s="59"/>
      <c r="AC2039" s="59"/>
      <c r="AD2039" s="59"/>
      <c r="AE2039" s="59"/>
      <c r="AF2039" s="59"/>
    </row>
    <row r="2040" spans="1:32" ht="15.75" customHeight="1">
      <c r="A2040" s="59"/>
      <c r="B2040" s="59"/>
      <c r="C2040" s="59"/>
      <c r="D2040" s="59"/>
      <c r="E2040" s="59"/>
      <c r="F2040" s="59"/>
      <c r="G2040" s="59"/>
      <c r="H2040" s="59"/>
      <c r="I2040" s="59"/>
      <c r="J2040" s="59"/>
      <c r="K2040" s="59"/>
      <c r="L2040" s="59"/>
      <c r="M2040" s="59"/>
      <c r="N2040" s="59"/>
      <c r="O2040" s="59"/>
      <c r="P2040" s="59"/>
      <c r="Q2040" s="59"/>
      <c r="R2040" s="59"/>
      <c r="S2040" s="59"/>
      <c r="T2040" s="59"/>
      <c r="U2040" s="59"/>
      <c r="V2040" s="59"/>
      <c r="W2040" s="59"/>
      <c r="X2040" s="59"/>
      <c r="Y2040" s="59"/>
      <c r="Z2040" s="59"/>
      <c r="AA2040" s="59"/>
      <c r="AB2040" s="59"/>
      <c r="AC2040" s="59"/>
      <c r="AD2040" s="59"/>
      <c r="AE2040" s="59"/>
      <c r="AF2040" s="59"/>
    </row>
    <row r="2041" spans="1:32" ht="15.75" customHeight="1">
      <c r="A2041" s="59"/>
      <c r="B2041" s="59"/>
      <c r="C2041" s="59"/>
      <c r="D2041" s="59"/>
      <c r="E2041" s="59"/>
      <c r="F2041" s="59"/>
      <c r="G2041" s="59"/>
      <c r="H2041" s="59"/>
      <c r="I2041" s="59"/>
      <c r="J2041" s="59"/>
      <c r="K2041" s="59"/>
      <c r="L2041" s="59"/>
      <c r="M2041" s="59"/>
      <c r="N2041" s="59"/>
      <c r="O2041" s="59"/>
      <c r="P2041" s="59"/>
      <c r="Q2041" s="59"/>
      <c r="R2041" s="59"/>
      <c r="S2041" s="59"/>
      <c r="T2041" s="59"/>
      <c r="U2041" s="59"/>
      <c r="V2041" s="59"/>
      <c r="W2041" s="59"/>
      <c r="X2041" s="59"/>
      <c r="Y2041" s="59"/>
      <c r="Z2041" s="59"/>
      <c r="AA2041" s="59"/>
      <c r="AB2041" s="59"/>
      <c r="AC2041" s="59"/>
      <c r="AD2041" s="59"/>
      <c r="AE2041" s="59"/>
      <c r="AF2041" s="59"/>
    </row>
    <row r="2042" spans="1:32" ht="15.75" customHeight="1">
      <c r="A2042" s="59"/>
      <c r="B2042" s="59"/>
      <c r="C2042" s="59"/>
      <c r="D2042" s="59"/>
      <c r="E2042" s="59"/>
      <c r="F2042" s="59"/>
      <c r="G2042" s="59"/>
      <c r="H2042" s="59"/>
      <c r="I2042" s="59"/>
      <c r="J2042" s="59"/>
      <c r="K2042" s="59"/>
      <c r="L2042" s="59"/>
      <c r="M2042" s="59"/>
      <c r="N2042" s="59"/>
      <c r="O2042" s="59"/>
      <c r="P2042" s="59"/>
      <c r="Q2042" s="59"/>
      <c r="R2042" s="59"/>
      <c r="S2042" s="59"/>
      <c r="T2042" s="59"/>
      <c r="U2042" s="59"/>
      <c r="V2042" s="59"/>
      <c r="W2042" s="59"/>
      <c r="X2042" s="59"/>
      <c r="Y2042" s="59"/>
      <c r="Z2042" s="59"/>
      <c r="AA2042" s="59"/>
      <c r="AB2042" s="59"/>
      <c r="AC2042" s="59"/>
      <c r="AD2042" s="59"/>
      <c r="AE2042" s="59"/>
      <c r="AF2042" s="59"/>
    </row>
    <row r="2043" spans="1:32" ht="15.75" customHeight="1">
      <c r="A2043" s="59"/>
      <c r="B2043" s="59"/>
      <c r="C2043" s="59"/>
      <c r="D2043" s="59"/>
      <c r="E2043" s="59"/>
      <c r="F2043" s="59"/>
      <c r="G2043" s="59"/>
      <c r="H2043" s="59"/>
      <c r="I2043" s="59"/>
      <c r="J2043" s="59"/>
      <c r="K2043" s="59"/>
      <c r="L2043" s="59"/>
      <c r="M2043" s="59"/>
      <c r="N2043" s="59"/>
      <c r="O2043" s="59"/>
      <c r="P2043" s="59"/>
      <c r="Q2043" s="59"/>
      <c r="R2043" s="59"/>
      <c r="S2043" s="59"/>
      <c r="T2043" s="59"/>
      <c r="U2043" s="59"/>
      <c r="V2043" s="59"/>
      <c r="W2043" s="59"/>
      <c r="X2043" s="59"/>
      <c r="Y2043" s="59"/>
      <c r="Z2043" s="59"/>
      <c r="AA2043" s="59"/>
      <c r="AB2043" s="59"/>
      <c r="AC2043" s="59"/>
      <c r="AD2043" s="59"/>
      <c r="AE2043" s="59"/>
      <c r="AF2043" s="59"/>
    </row>
    <row r="2044" spans="1:32" ht="15.75" customHeight="1">
      <c r="A2044" s="59"/>
      <c r="B2044" s="59"/>
      <c r="C2044" s="59"/>
      <c r="D2044" s="59"/>
      <c r="E2044" s="59"/>
      <c r="F2044" s="59"/>
      <c r="G2044" s="59"/>
      <c r="H2044" s="59"/>
      <c r="I2044" s="59"/>
      <c r="J2044" s="59"/>
      <c r="K2044" s="59"/>
      <c r="L2044" s="59"/>
      <c r="M2044" s="59"/>
      <c r="N2044" s="59"/>
      <c r="O2044" s="59"/>
      <c r="P2044" s="59"/>
      <c r="Q2044" s="59"/>
      <c r="R2044" s="59"/>
      <c r="S2044" s="59"/>
      <c r="T2044" s="59"/>
      <c r="U2044" s="59"/>
      <c r="V2044" s="59"/>
      <c r="W2044" s="59"/>
      <c r="X2044" s="59"/>
      <c r="Y2044" s="59"/>
      <c r="Z2044" s="59"/>
      <c r="AA2044" s="59"/>
      <c r="AB2044" s="59"/>
      <c r="AC2044" s="59"/>
      <c r="AD2044" s="59"/>
      <c r="AE2044" s="59"/>
      <c r="AF2044" s="59"/>
    </row>
    <row r="2045" spans="1:32" ht="15.75" customHeight="1">
      <c r="A2045" s="59"/>
      <c r="B2045" s="59"/>
      <c r="C2045" s="59"/>
      <c r="D2045" s="59"/>
      <c r="E2045" s="59"/>
      <c r="F2045" s="59"/>
      <c r="G2045" s="59"/>
      <c r="H2045" s="59"/>
      <c r="I2045" s="59"/>
      <c r="J2045" s="59"/>
      <c r="K2045" s="59"/>
      <c r="L2045" s="59"/>
      <c r="M2045" s="59"/>
      <c r="N2045" s="59"/>
      <c r="O2045" s="59"/>
      <c r="P2045" s="59"/>
      <c r="Q2045" s="59"/>
      <c r="R2045" s="59"/>
      <c r="S2045" s="59"/>
      <c r="T2045" s="59"/>
      <c r="U2045" s="59"/>
      <c r="V2045" s="59"/>
      <c r="W2045" s="59"/>
      <c r="X2045" s="59"/>
      <c r="Y2045" s="59"/>
      <c r="Z2045" s="59"/>
      <c r="AA2045" s="59"/>
      <c r="AB2045" s="59"/>
      <c r="AC2045" s="59"/>
      <c r="AD2045" s="59"/>
      <c r="AE2045" s="59"/>
      <c r="AF2045" s="59"/>
    </row>
    <row r="2046" spans="1:32" ht="15.75" customHeight="1">
      <c r="A2046" s="59"/>
      <c r="B2046" s="59"/>
      <c r="C2046" s="59"/>
      <c r="D2046" s="59"/>
      <c r="E2046" s="59"/>
      <c r="F2046" s="59"/>
      <c r="G2046" s="59"/>
      <c r="H2046" s="59"/>
      <c r="I2046" s="59"/>
      <c r="J2046" s="59"/>
      <c r="K2046" s="59"/>
      <c r="L2046" s="59"/>
      <c r="M2046" s="59"/>
      <c r="N2046" s="59"/>
      <c r="O2046" s="59"/>
      <c r="P2046" s="59"/>
      <c r="Q2046" s="59"/>
      <c r="R2046" s="59"/>
      <c r="S2046" s="59"/>
      <c r="T2046" s="59"/>
      <c r="U2046" s="59"/>
      <c r="V2046" s="59"/>
      <c r="W2046" s="59"/>
      <c r="X2046" s="59"/>
      <c r="Y2046" s="59"/>
      <c r="Z2046" s="59"/>
      <c r="AA2046" s="59"/>
      <c r="AB2046" s="59"/>
      <c r="AC2046" s="59"/>
      <c r="AD2046" s="59"/>
      <c r="AE2046" s="59"/>
      <c r="AF2046" s="59"/>
    </row>
    <row r="2047" spans="1:32" ht="15.75" customHeight="1">
      <c r="A2047" s="59"/>
      <c r="B2047" s="59"/>
      <c r="C2047" s="59"/>
      <c r="D2047" s="59"/>
      <c r="E2047" s="59"/>
      <c r="F2047" s="59"/>
      <c r="G2047" s="59"/>
      <c r="H2047" s="59"/>
      <c r="I2047" s="59"/>
      <c r="J2047" s="59"/>
      <c r="K2047" s="59"/>
      <c r="L2047" s="59"/>
      <c r="M2047" s="59"/>
      <c r="N2047" s="59"/>
      <c r="O2047" s="59"/>
      <c r="P2047" s="59"/>
      <c r="Q2047" s="59"/>
      <c r="R2047" s="59"/>
      <c r="S2047" s="59"/>
      <c r="T2047" s="59"/>
      <c r="U2047" s="59"/>
      <c r="V2047" s="59"/>
      <c r="W2047" s="59"/>
      <c r="X2047" s="59"/>
      <c r="Y2047" s="59"/>
      <c r="Z2047" s="59"/>
      <c r="AA2047" s="59"/>
      <c r="AB2047" s="59"/>
      <c r="AC2047" s="59"/>
      <c r="AD2047" s="59"/>
      <c r="AE2047" s="59"/>
      <c r="AF2047" s="59"/>
    </row>
    <row r="2048" spans="1:32" ht="15.75" customHeight="1">
      <c r="A2048" s="59"/>
      <c r="B2048" s="59"/>
      <c r="C2048" s="59"/>
      <c r="D2048" s="59"/>
      <c r="E2048" s="59"/>
      <c r="F2048" s="59"/>
      <c r="G2048" s="59"/>
      <c r="H2048" s="59"/>
      <c r="I2048" s="59"/>
      <c r="J2048" s="59"/>
      <c r="K2048" s="59"/>
      <c r="L2048" s="59"/>
      <c r="M2048" s="59"/>
      <c r="N2048" s="59"/>
      <c r="O2048" s="59"/>
      <c r="P2048" s="59"/>
      <c r="Q2048" s="59"/>
      <c r="R2048" s="59"/>
      <c r="S2048" s="59"/>
      <c r="T2048" s="59"/>
      <c r="U2048" s="59"/>
      <c r="V2048" s="59"/>
      <c r="W2048" s="59"/>
      <c r="X2048" s="59"/>
      <c r="Y2048" s="59"/>
      <c r="Z2048" s="59"/>
      <c r="AA2048" s="59"/>
      <c r="AB2048" s="59"/>
      <c r="AC2048" s="59"/>
      <c r="AD2048" s="59"/>
      <c r="AE2048" s="59"/>
      <c r="AF2048" s="59"/>
    </row>
    <row r="2049" spans="1:32" ht="15.75" customHeight="1">
      <c r="A2049" s="59"/>
      <c r="B2049" s="59"/>
      <c r="C2049" s="59"/>
      <c r="D2049" s="59"/>
      <c r="E2049" s="59"/>
      <c r="F2049" s="59"/>
      <c r="G2049" s="59"/>
      <c r="H2049" s="59"/>
      <c r="I2049" s="59"/>
      <c r="J2049" s="59"/>
      <c r="K2049" s="59"/>
      <c r="L2049" s="59"/>
      <c r="M2049" s="59"/>
      <c r="N2049" s="59"/>
      <c r="O2049" s="59"/>
      <c r="P2049" s="59"/>
      <c r="Q2049" s="59"/>
      <c r="R2049" s="59"/>
      <c r="S2049" s="59"/>
      <c r="T2049" s="59"/>
      <c r="U2049" s="59"/>
      <c r="V2049" s="59"/>
      <c r="W2049" s="59"/>
      <c r="X2049" s="59"/>
      <c r="Y2049" s="59"/>
      <c r="Z2049" s="59"/>
      <c r="AA2049" s="59"/>
      <c r="AB2049" s="59"/>
      <c r="AC2049" s="59"/>
      <c r="AD2049" s="59"/>
      <c r="AE2049" s="59"/>
      <c r="AF2049" s="59"/>
    </row>
    <row r="2050" spans="1:32" ht="15.75" customHeight="1">
      <c r="A2050" s="59"/>
      <c r="B2050" s="59"/>
      <c r="C2050" s="59"/>
      <c r="D2050" s="59"/>
      <c r="E2050" s="59"/>
      <c r="F2050" s="59"/>
      <c r="G2050" s="59"/>
      <c r="H2050" s="59"/>
      <c r="I2050" s="59"/>
      <c r="J2050" s="59"/>
      <c r="K2050" s="59"/>
      <c r="L2050" s="59"/>
      <c r="M2050" s="59"/>
      <c r="N2050" s="59"/>
      <c r="O2050" s="59"/>
      <c r="P2050" s="59"/>
      <c r="Q2050" s="59"/>
      <c r="R2050" s="59"/>
      <c r="S2050" s="59"/>
      <c r="T2050" s="59"/>
      <c r="U2050" s="59"/>
      <c r="V2050" s="59"/>
      <c r="W2050" s="59"/>
      <c r="X2050" s="59"/>
      <c r="Y2050" s="59"/>
      <c r="Z2050" s="59"/>
      <c r="AA2050" s="59"/>
      <c r="AB2050" s="59"/>
      <c r="AC2050" s="59"/>
      <c r="AD2050" s="59"/>
      <c r="AE2050" s="59"/>
      <c r="AF2050" s="59"/>
    </row>
    <row r="2051" spans="1:32" ht="15.75" customHeight="1">
      <c r="A2051" s="59"/>
      <c r="B2051" s="59"/>
      <c r="C2051" s="59"/>
      <c r="D2051" s="59"/>
      <c r="E2051" s="59"/>
      <c r="F2051" s="59"/>
      <c r="G2051" s="59"/>
      <c r="H2051" s="59"/>
      <c r="I2051" s="59"/>
      <c r="J2051" s="59"/>
      <c r="K2051" s="59"/>
      <c r="L2051" s="59"/>
      <c r="M2051" s="59"/>
      <c r="N2051" s="59"/>
      <c r="O2051" s="59"/>
      <c r="P2051" s="59"/>
      <c r="Q2051" s="59"/>
      <c r="R2051" s="59"/>
      <c r="S2051" s="59"/>
      <c r="T2051" s="59"/>
      <c r="U2051" s="59"/>
      <c r="V2051" s="59"/>
      <c r="W2051" s="59"/>
      <c r="X2051" s="59"/>
      <c r="Y2051" s="59"/>
      <c r="Z2051" s="59"/>
      <c r="AA2051" s="59"/>
      <c r="AB2051" s="59"/>
      <c r="AC2051" s="59"/>
      <c r="AD2051" s="59"/>
      <c r="AE2051" s="59"/>
      <c r="AF2051" s="59"/>
    </row>
    <row r="2052" spans="1:32" ht="15.75" customHeight="1">
      <c r="A2052" s="59"/>
      <c r="B2052" s="59"/>
      <c r="C2052" s="59"/>
      <c r="D2052" s="59"/>
      <c r="E2052" s="59"/>
      <c r="F2052" s="59"/>
      <c r="G2052" s="59"/>
      <c r="H2052" s="59"/>
      <c r="I2052" s="59"/>
      <c r="J2052" s="59"/>
      <c r="K2052" s="59"/>
      <c r="L2052" s="59"/>
      <c r="M2052" s="59"/>
      <c r="N2052" s="59"/>
      <c r="O2052" s="59"/>
      <c r="P2052" s="59"/>
      <c r="Q2052" s="59"/>
      <c r="R2052" s="59"/>
      <c r="S2052" s="59"/>
      <c r="T2052" s="59"/>
      <c r="U2052" s="59"/>
      <c r="V2052" s="59"/>
      <c r="W2052" s="59"/>
      <c r="X2052" s="59"/>
      <c r="Y2052" s="59"/>
      <c r="Z2052" s="59"/>
      <c r="AA2052" s="59"/>
      <c r="AB2052" s="59"/>
      <c r="AC2052" s="59"/>
      <c r="AD2052" s="59"/>
      <c r="AE2052" s="59"/>
      <c r="AF2052" s="59"/>
    </row>
    <row r="2053" spans="1:32" ht="15.75" customHeight="1">
      <c r="A2053" s="59"/>
      <c r="B2053" s="59"/>
      <c r="C2053" s="59"/>
      <c r="D2053" s="59"/>
      <c r="E2053" s="59"/>
      <c r="F2053" s="59"/>
      <c r="G2053" s="59"/>
      <c r="H2053" s="59"/>
      <c r="I2053" s="59"/>
      <c r="J2053" s="59"/>
      <c r="K2053" s="59"/>
      <c r="L2053" s="59"/>
      <c r="M2053" s="59"/>
      <c r="N2053" s="59"/>
      <c r="O2053" s="59"/>
      <c r="P2053" s="59"/>
      <c r="Q2053" s="59"/>
      <c r="R2053" s="59"/>
      <c r="S2053" s="59"/>
      <c r="T2053" s="59"/>
      <c r="U2053" s="59"/>
      <c r="V2053" s="59"/>
      <c r="W2053" s="59"/>
      <c r="X2053" s="59"/>
      <c r="Y2053" s="59"/>
      <c r="Z2053" s="59"/>
      <c r="AA2053" s="59"/>
      <c r="AB2053" s="59"/>
      <c r="AC2053" s="59"/>
      <c r="AD2053" s="59"/>
      <c r="AE2053" s="59"/>
      <c r="AF2053" s="59"/>
    </row>
    <row r="2054" spans="1:32" ht="15.75" customHeight="1">
      <c r="A2054" s="59"/>
      <c r="B2054" s="59"/>
      <c r="C2054" s="59"/>
      <c r="D2054" s="59"/>
      <c r="E2054" s="59"/>
      <c r="F2054" s="59"/>
      <c r="G2054" s="59"/>
      <c r="H2054" s="59"/>
      <c r="I2054" s="59"/>
      <c r="J2054" s="59"/>
      <c r="K2054" s="59"/>
      <c r="L2054" s="59"/>
      <c r="M2054" s="59"/>
      <c r="N2054" s="59"/>
      <c r="O2054" s="59"/>
      <c r="P2054" s="59"/>
      <c r="Q2054" s="59"/>
      <c r="R2054" s="59"/>
      <c r="S2054" s="59"/>
      <c r="T2054" s="59"/>
      <c r="U2054" s="59"/>
      <c r="V2054" s="59"/>
      <c r="W2054" s="59"/>
      <c r="X2054" s="59"/>
      <c r="Y2054" s="59"/>
      <c r="Z2054" s="59"/>
      <c r="AA2054" s="59"/>
      <c r="AB2054" s="59"/>
      <c r="AC2054" s="59"/>
      <c r="AD2054" s="59"/>
      <c r="AE2054" s="59"/>
      <c r="AF2054" s="59"/>
    </row>
    <row r="2055" spans="1:32" ht="15.75" customHeight="1">
      <c r="A2055" s="59"/>
      <c r="B2055" s="59"/>
      <c r="C2055" s="59"/>
      <c r="D2055" s="59"/>
      <c r="E2055" s="59"/>
      <c r="F2055" s="59"/>
      <c r="G2055" s="59"/>
      <c r="H2055" s="59"/>
      <c r="I2055" s="59"/>
      <c r="J2055" s="59"/>
      <c r="K2055" s="59"/>
      <c r="L2055" s="59"/>
      <c r="M2055" s="59"/>
      <c r="N2055" s="59"/>
      <c r="O2055" s="59"/>
      <c r="P2055" s="59"/>
      <c r="Q2055" s="59"/>
      <c r="R2055" s="59"/>
      <c r="S2055" s="59"/>
      <c r="T2055" s="59"/>
      <c r="U2055" s="59"/>
      <c r="V2055" s="59"/>
      <c r="W2055" s="59"/>
      <c r="X2055" s="59"/>
      <c r="Y2055" s="59"/>
      <c r="Z2055" s="59"/>
      <c r="AA2055" s="59"/>
      <c r="AB2055" s="59"/>
      <c r="AC2055" s="59"/>
      <c r="AD2055" s="59"/>
      <c r="AE2055" s="59"/>
      <c r="AF2055" s="59"/>
    </row>
    <row r="2056" spans="1:32" ht="15.75" customHeight="1">
      <c r="A2056" s="59"/>
      <c r="B2056" s="59"/>
      <c r="C2056" s="59"/>
      <c r="D2056" s="59"/>
      <c r="E2056" s="59"/>
      <c r="F2056" s="59"/>
      <c r="G2056" s="59"/>
      <c r="H2056" s="59"/>
      <c r="I2056" s="59"/>
      <c r="J2056" s="59"/>
      <c r="K2056" s="59"/>
      <c r="L2056" s="59"/>
      <c r="M2056" s="59"/>
      <c r="N2056" s="59"/>
      <c r="O2056" s="59"/>
      <c r="P2056" s="59"/>
      <c r="Q2056" s="59"/>
      <c r="R2056" s="59"/>
      <c r="S2056" s="59"/>
      <c r="T2056" s="59"/>
      <c r="U2056" s="59"/>
      <c r="V2056" s="59"/>
      <c r="W2056" s="59"/>
      <c r="X2056" s="59"/>
      <c r="Y2056" s="59"/>
      <c r="Z2056" s="59"/>
      <c r="AA2056" s="59"/>
      <c r="AB2056" s="59"/>
      <c r="AC2056" s="59"/>
      <c r="AD2056" s="59"/>
      <c r="AE2056" s="59"/>
      <c r="AF2056" s="59"/>
    </row>
    <row r="2057" spans="1:32" ht="15.75" customHeight="1">
      <c r="A2057" s="59"/>
      <c r="B2057" s="59"/>
      <c r="C2057" s="59"/>
      <c r="D2057" s="59"/>
      <c r="E2057" s="59"/>
      <c r="F2057" s="59"/>
      <c r="G2057" s="59"/>
      <c r="H2057" s="59"/>
      <c r="I2057" s="59"/>
      <c r="J2057" s="59"/>
      <c r="K2057" s="59"/>
      <c r="L2057" s="59"/>
      <c r="M2057" s="59"/>
      <c r="N2057" s="59"/>
      <c r="O2057" s="59"/>
      <c r="P2057" s="59"/>
      <c r="Q2057" s="59"/>
      <c r="R2057" s="59"/>
      <c r="S2057" s="59"/>
      <c r="T2057" s="59"/>
      <c r="U2057" s="59"/>
      <c r="V2057" s="59"/>
      <c r="W2057" s="59"/>
      <c r="X2057" s="59"/>
      <c r="Y2057" s="59"/>
      <c r="Z2057" s="59"/>
      <c r="AA2057" s="59"/>
      <c r="AB2057" s="59"/>
      <c r="AC2057" s="59"/>
      <c r="AD2057" s="59"/>
      <c r="AE2057" s="59"/>
      <c r="AF2057" s="59"/>
    </row>
    <row r="2058" spans="1:32" ht="15.75" customHeight="1">
      <c r="A2058" s="59"/>
      <c r="B2058" s="59"/>
      <c r="C2058" s="59"/>
      <c r="D2058" s="59"/>
      <c r="E2058" s="59"/>
      <c r="F2058" s="59"/>
      <c r="G2058" s="59"/>
      <c r="H2058" s="59"/>
      <c r="I2058" s="59"/>
      <c r="J2058" s="59"/>
      <c r="K2058" s="59"/>
      <c r="L2058" s="59"/>
      <c r="M2058" s="59"/>
      <c r="N2058" s="59"/>
      <c r="O2058" s="59"/>
      <c r="P2058" s="59"/>
      <c r="Q2058" s="59"/>
      <c r="R2058" s="59"/>
      <c r="S2058" s="59"/>
      <c r="T2058" s="59"/>
      <c r="U2058" s="59"/>
      <c r="V2058" s="59"/>
      <c r="W2058" s="59"/>
      <c r="X2058" s="59"/>
      <c r="Y2058" s="59"/>
      <c r="Z2058" s="59"/>
      <c r="AA2058" s="59"/>
      <c r="AB2058" s="59"/>
      <c r="AC2058" s="59"/>
      <c r="AD2058" s="59"/>
      <c r="AE2058" s="59"/>
      <c r="AF2058" s="59"/>
    </row>
    <row r="2059" spans="1:32" ht="15.75" customHeight="1">
      <c r="A2059" s="59"/>
      <c r="B2059" s="59"/>
      <c r="C2059" s="59"/>
      <c r="D2059" s="59"/>
      <c r="E2059" s="59"/>
      <c r="F2059" s="59"/>
      <c r="G2059" s="59"/>
      <c r="H2059" s="59"/>
      <c r="I2059" s="59"/>
      <c r="J2059" s="59"/>
      <c r="K2059" s="59"/>
      <c r="L2059" s="59"/>
      <c r="M2059" s="59"/>
      <c r="N2059" s="59"/>
      <c r="O2059" s="59"/>
      <c r="P2059" s="59"/>
      <c r="Q2059" s="59"/>
      <c r="R2059" s="59"/>
      <c r="S2059" s="59"/>
      <c r="T2059" s="59"/>
      <c r="U2059" s="59"/>
      <c r="V2059" s="59"/>
      <c r="W2059" s="59"/>
      <c r="X2059" s="59"/>
      <c r="Y2059" s="59"/>
      <c r="Z2059" s="59"/>
      <c r="AA2059" s="59"/>
      <c r="AB2059" s="59"/>
      <c r="AC2059" s="59"/>
      <c r="AD2059" s="59"/>
      <c r="AE2059" s="59"/>
      <c r="AF2059" s="59"/>
    </row>
    <row r="2060" spans="1:32" ht="15.75" customHeight="1">
      <c r="A2060" s="59"/>
      <c r="B2060" s="59"/>
      <c r="C2060" s="59"/>
      <c r="D2060" s="59"/>
      <c r="E2060" s="59"/>
      <c r="F2060" s="59"/>
      <c r="G2060" s="59"/>
      <c r="H2060" s="59"/>
      <c r="I2060" s="59"/>
      <c r="J2060" s="59"/>
      <c r="K2060" s="59"/>
      <c r="L2060" s="59"/>
      <c r="M2060" s="59"/>
      <c r="N2060" s="59"/>
      <c r="O2060" s="59"/>
      <c r="P2060" s="59"/>
      <c r="Q2060" s="59"/>
      <c r="R2060" s="59"/>
      <c r="S2060" s="59"/>
      <c r="T2060" s="59"/>
      <c r="U2060" s="59"/>
      <c r="V2060" s="59"/>
      <c r="W2060" s="59"/>
      <c r="X2060" s="59"/>
      <c r="Y2060" s="59"/>
      <c r="Z2060" s="59"/>
      <c r="AA2060" s="59"/>
      <c r="AB2060" s="59"/>
      <c r="AC2060" s="59"/>
      <c r="AD2060" s="59"/>
      <c r="AE2060" s="59"/>
      <c r="AF2060" s="59"/>
    </row>
    <row r="2061" spans="1:32" ht="15.75" customHeight="1">
      <c r="A2061" s="59"/>
      <c r="B2061" s="59"/>
      <c r="C2061" s="59"/>
      <c r="D2061" s="59"/>
      <c r="E2061" s="59"/>
      <c r="F2061" s="59"/>
      <c r="G2061" s="59"/>
      <c r="H2061" s="59"/>
      <c r="I2061" s="59"/>
      <c r="J2061" s="59"/>
      <c r="K2061" s="59"/>
      <c r="L2061" s="59"/>
      <c r="M2061" s="59"/>
      <c r="N2061" s="59"/>
      <c r="O2061" s="59"/>
      <c r="P2061" s="59"/>
      <c r="Q2061" s="59"/>
      <c r="R2061" s="59"/>
      <c r="S2061" s="59"/>
      <c r="T2061" s="59"/>
      <c r="U2061" s="59"/>
      <c r="V2061" s="59"/>
      <c r="W2061" s="59"/>
      <c r="X2061" s="59"/>
      <c r="Y2061" s="59"/>
      <c r="Z2061" s="59"/>
      <c r="AA2061" s="59"/>
      <c r="AB2061" s="59"/>
      <c r="AC2061" s="59"/>
      <c r="AD2061" s="59"/>
      <c r="AE2061" s="59"/>
      <c r="AF2061" s="59"/>
    </row>
    <row r="2062" spans="1:32" ht="15.75" customHeight="1">
      <c r="A2062" s="59"/>
      <c r="B2062" s="59"/>
      <c r="C2062" s="59"/>
      <c r="D2062" s="59"/>
      <c r="E2062" s="59"/>
      <c r="F2062" s="59"/>
      <c r="G2062" s="59"/>
      <c r="H2062" s="59"/>
      <c r="I2062" s="59"/>
      <c r="J2062" s="59"/>
      <c r="K2062" s="59"/>
      <c r="L2062" s="59"/>
      <c r="M2062" s="59"/>
      <c r="N2062" s="59"/>
      <c r="O2062" s="59"/>
      <c r="P2062" s="59"/>
      <c r="Q2062" s="59"/>
      <c r="R2062" s="59"/>
      <c r="S2062" s="59"/>
      <c r="T2062" s="59"/>
      <c r="U2062" s="59"/>
      <c r="V2062" s="59"/>
      <c r="W2062" s="59"/>
      <c r="X2062" s="59"/>
      <c r="Y2062" s="59"/>
      <c r="Z2062" s="59"/>
      <c r="AA2062" s="59"/>
      <c r="AB2062" s="59"/>
      <c r="AC2062" s="59"/>
      <c r="AD2062" s="59"/>
      <c r="AE2062" s="59"/>
      <c r="AF2062" s="59"/>
    </row>
    <row r="2063" spans="1:32" ht="15.75" customHeight="1">
      <c r="A2063" s="59"/>
      <c r="B2063" s="59"/>
      <c r="C2063" s="59"/>
      <c r="D2063" s="59"/>
      <c r="E2063" s="59"/>
      <c r="F2063" s="59"/>
      <c r="G2063" s="59"/>
      <c r="H2063" s="59"/>
      <c r="I2063" s="59"/>
      <c r="J2063" s="59"/>
      <c r="K2063" s="59"/>
      <c r="L2063" s="59"/>
      <c r="M2063" s="59"/>
      <c r="N2063" s="59"/>
      <c r="O2063" s="59"/>
      <c r="P2063" s="59"/>
      <c r="Q2063" s="59"/>
      <c r="R2063" s="59"/>
      <c r="S2063" s="59"/>
      <c r="T2063" s="59"/>
      <c r="U2063" s="59"/>
      <c r="V2063" s="59"/>
      <c r="W2063" s="59"/>
      <c r="X2063" s="59"/>
      <c r="Y2063" s="59"/>
      <c r="Z2063" s="59"/>
      <c r="AA2063" s="59"/>
      <c r="AB2063" s="59"/>
      <c r="AC2063" s="59"/>
      <c r="AD2063" s="59"/>
      <c r="AE2063" s="59"/>
      <c r="AF2063" s="59"/>
    </row>
    <row r="2064" spans="1:32" ht="15.75" customHeight="1">
      <c r="A2064" s="59"/>
      <c r="B2064" s="59"/>
      <c r="C2064" s="59"/>
      <c r="D2064" s="59"/>
      <c r="E2064" s="59"/>
      <c r="F2064" s="59"/>
      <c r="G2064" s="59"/>
      <c r="H2064" s="59"/>
      <c r="I2064" s="59"/>
      <c r="J2064" s="59"/>
      <c r="K2064" s="59"/>
      <c r="L2064" s="59"/>
      <c r="M2064" s="59"/>
      <c r="N2064" s="59"/>
      <c r="O2064" s="59"/>
      <c r="P2064" s="59"/>
      <c r="Q2064" s="59"/>
      <c r="R2064" s="59"/>
      <c r="S2064" s="59"/>
      <c r="T2064" s="59"/>
      <c r="U2064" s="59"/>
      <c r="V2064" s="59"/>
      <c r="W2064" s="59"/>
      <c r="X2064" s="59"/>
      <c r="Y2064" s="59"/>
      <c r="Z2064" s="59"/>
      <c r="AA2064" s="59"/>
      <c r="AB2064" s="59"/>
      <c r="AC2064" s="59"/>
      <c r="AD2064" s="59"/>
      <c r="AE2064" s="59"/>
      <c r="AF2064" s="59"/>
    </row>
    <row r="2065" spans="1:32" ht="15.75" customHeight="1">
      <c r="A2065" s="59"/>
      <c r="B2065" s="59"/>
      <c r="C2065" s="59"/>
      <c r="D2065" s="59"/>
      <c r="E2065" s="59"/>
      <c r="F2065" s="59"/>
      <c r="G2065" s="59"/>
      <c r="H2065" s="59"/>
      <c r="I2065" s="59"/>
      <c r="J2065" s="59"/>
      <c r="K2065" s="59"/>
      <c r="L2065" s="59"/>
      <c r="M2065" s="59"/>
      <c r="N2065" s="59"/>
      <c r="O2065" s="59"/>
      <c r="P2065" s="59"/>
      <c r="Q2065" s="59"/>
      <c r="R2065" s="59"/>
      <c r="S2065" s="59"/>
      <c r="T2065" s="59"/>
      <c r="U2065" s="59"/>
      <c r="V2065" s="59"/>
      <c r="W2065" s="59"/>
      <c r="X2065" s="59"/>
      <c r="Y2065" s="59"/>
      <c r="Z2065" s="59"/>
      <c r="AA2065" s="59"/>
      <c r="AB2065" s="59"/>
      <c r="AC2065" s="59"/>
      <c r="AD2065" s="59"/>
      <c r="AE2065" s="59"/>
      <c r="AF2065" s="59"/>
    </row>
    <row r="2066" spans="1:32" ht="15.75" customHeight="1">
      <c r="A2066" s="59"/>
      <c r="B2066" s="59"/>
      <c r="C2066" s="59"/>
      <c r="D2066" s="59"/>
      <c r="E2066" s="59"/>
      <c r="F2066" s="59"/>
      <c r="G2066" s="59"/>
      <c r="H2066" s="59"/>
      <c r="I2066" s="59"/>
      <c r="J2066" s="59"/>
      <c r="K2066" s="59"/>
      <c r="L2066" s="59"/>
      <c r="M2066" s="59"/>
      <c r="N2066" s="59"/>
      <c r="O2066" s="59"/>
      <c r="P2066" s="59"/>
      <c r="Q2066" s="59"/>
      <c r="R2066" s="59"/>
      <c r="S2066" s="59"/>
      <c r="T2066" s="59"/>
      <c r="U2066" s="59"/>
      <c r="V2066" s="59"/>
      <c r="W2066" s="59"/>
      <c r="X2066" s="59"/>
      <c r="Y2066" s="59"/>
      <c r="Z2066" s="59"/>
      <c r="AA2066" s="59"/>
      <c r="AB2066" s="59"/>
      <c r="AC2066" s="59"/>
      <c r="AD2066" s="59"/>
      <c r="AE2066" s="59"/>
      <c r="AF2066" s="59"/>
    </row>
    <row r="2067" spans="1:32" ht="15.75" customHeight="1">
      <c r="A2067" s="59"/>
      <c r="B2067" s="59"/>
      <c r="C2067" s="59"/>
      <c r="D2067" s="59"/>
      <c r="E2067" s="59"/>
      <c r="F2067" s="59"/>
      <c r="G2067" s="59"/>
      <c r="H2067" s="59"/>
      <c r="I2067" s="59"/>
      <c r="J2067" s="59"/>
      <c r="K2067" s="59"/>
      <c r="L2067" s="59"/>
      <c r="M2067" s="59"/>
      <c r="N2067" s="59"/>
      <c r="O2067" s="59"/>
      <c r="P2067" s="59"/>
      <c r="Q2067" s="59"/>
      <c r="R2067" s="59"/>
      <c r="S2067" s="59"/>
      <c r="T2067" s="59"/>
      <c r="U2067" s="59"/>
      <c r="V2067" s="59"/>
      <c r="W2067" s="59"/>
      <c r="X2067" s="59"/>
      <c r="Y2067" s="59"/>
      <c r="Z2067" s="59"/>
      <c r="AA2067" s="59"/>
      <c r="AB2067" s="59"/>
      <c r="AC2067" s="59"/>
      <c r="AD2067" s="59"/>
      <c r="AE2067" s="59"/>
      <c r="AF2067" s="59"/>
    </row>
    <row r="2068" spans="1:32" ht="15.75" customHeight="1">
      <c r="A2068" s="59"/>
      <c r="B2068" s="59"/>
      <c r="C2068" s="59"/>
      <c r="D2068" s="59"/>
      <c r="E2068" s="59"/>
      <c r="F2068" s="59"/>
      <c r="G2068" s="59"/>
      <c r="H2068" s="59"/>
      <c r="I2068" s="59"/>
      <c r="J2068" s="59"/>
      <c r="K2068" s="59"/>
      <c r="L2068" s="59"/>
      <c r="M2068" s="59"/>
      <c r="N2068" s="59"/>
      <c r="O2068" s="59"/>
      <c r="P2068" s="59"/>
      <c r="Q2068" s="59"/>
      <c r="R2068" s="59"/>
      <c r="S2068" s="59"/>
      <c r="T2068" s="59"/>
      <c r="U2068" s="59"/>
      <c r="V2068" s="59"/>
      <c r="W2068" s="59"/>
      <c r="X2068" s="59"/>
      <c r="Y2068" s="59"/>
      <c r="Z2068" s="59"/>
      <c r="AA2068" s="59"/>
      <c r="AB2068" s="59"/>
      <c r="AC2068" s="59"/>
      <c r="AD2068" s="59"/>
      <c r="AE2068" s="59"/>
      <c r="AF2068" s="59"/>
    </row>
    <row r="2069" spans="1:32" ht="15.75" customHeight="1">
      <c r="A2069" s="59"/>
      <c r="B2069" s="59"/>
      <c r="C2069" s="59"/>
      <c r="D2069" s="59"/>
      <c r="E2069" s="59"/>
      <c r="F2069" s="59"/>
      <c r="G2069" s="59"/>
      <c r="H2069" s="59"/>
      <c r="I2069" s="59"/>
      <c r="J2069" s="59"/>
      <c r="K2069" s="59"/>
      <c r="L2069" s="59"/>
      <c r="M2069" s="59"/>
      <c r="N2069" s="59"/>
      <c r="O2069" s="59"/>
      <c r="P2069" s="59"/>
      <c r="Q2069" s="59"/>
      <c r="R2069" s="59"/>
      <c r="S2069" s="59"/>
      <c r="T2069" s="59"/>
      <c r="U2069" s="59"/>
      <c r="V2069" s="59"/>
      <c r="W2069" s="59"/>
      <c r="X2069" s="59"/>
      <c r="Y2069" s="59"/>
      <c r="Z2069" s="59"/>
      <c r="AA2069" s="59"/>
      <c r="AB2069" s="59"/>
      <c r="AC2069" s="59"/>
      <c r="AD2069" s="59"/>
      <c r="AE2069" s="59"/>
      <c r="AF2069" s="59"/>
    </row>
    <row r="2070" spans="1:32" ht="15.75" customHeight="1">
      <c r="A2070" s="59"/>
      <c r="B2070" s="59"/>
      <c r="C2070" s="59"/>
      <c r="D2070" s="59"/>
      <c r="E2070" s="59"/>
      <c r="F2070" s="59"/>
      <c r="G2070" s="59"/>
      <c r="H2070" s="59"/>
      <c r="I2070" s="59"/>
      <c r="J2070" s="59"/>
      <c r="K2070" s="59"/>
      <c r="L2070" s="59"/>
      <c r="M2070" s="59"/>
      <c r="N2070" s="59"/>
      <c r="O2070" s="59"/>
      <c r="P2070" s="59"/>
      <c r="Q2070" s="59"/>
      <c r="R2070" s="59"/>
      <c r="S2070" s="59"/>
      <c r="T2070" s="59"/>
      <c r="U2070" s="59"/>
      <c r="V2070" s="59"/>
      <c r="W2070" s="59"/>
      <c r="X2070" s="59"/>
      <c r="Y2070" s="59"/>
      <c r="Z2070" s="59"/>
      <c r="AA2070" s="59"/>
      <c r="AB2070" s="59"/>
      <c r="AC2070" s="59"/>
      <c r="AD2070" s="59"/>
      <c r="AE2070" s="59"/>
      <c r="AF2070" s="59"/>
    </row>
    <row r="2071" spans="1:32" ht="15.75" customHeight="1">
      <c r="A2071" s="59"/>
      <c r="B2071" s="59"/>
      <c r="C2071" s="59"/>
      <c r="D2071" s="59"/>
      <c r="E2071" s="59"/>
      <c r="F2071" s="59"/>
      <c r="G2071" s="59"/>
      <c r="H2071" s="59"/>
      <c r="I2071" s="59"/>
      <c r="J2071" s="59"/>
      <c r="K2071" s="59"/>
      <c r="L2071" s="59"/>
      <c r="M2071" s="59"/>
      <c r="N2071" s="59"/>
      <c r="O2071" s="59"/>
      <c r="P2071" s="59"/>
      <c r="Q2071" s="59"/>
      <c r="R2071" s="59"/>
      <c r="S2071" s="59"/>
      <c r="T2071" s="59"/>
      <c r="U2071" s="59"/>
      <c r="V2071" s="59"/>
      <c r="W2071" s="59"/>
      <c r="X2071" s="59"/>
      <c r="Y2071" s="59"/>
      <c r="Z2071" s="59"/>
      <c r="AA2071" s="59"/>
      <c r="AB2071" s="59"/>
      <c r="AC2071" s="59"/>
      <c r="AD2071" s="59"/>
      <c r="AE2071" s="59"/>
      <c r="AF2071" s="59"/>
    </row>
    <row r="2072" spans="1:32" ht="15.75" customHeight="1">
      <c r="A2072" s="59"/>
      <c r="B2072" s="59"/>
      <c r="C2072" s="59"/>
      <c r="D2072" s="59"/>
      <c r="E2072" s="59"/>
      <c r="F2072" s="59"/>
      <c r="G2072" s="59"/>
      <c r="H2072" s="59"/>
      <c r="I2072" s="59"/>
      <c r="J2072" s="59"/>
      <c r="K2072" s="59"/>
      <c r="L2072" s="59"/>
      <c r="M2072" s="59"/>
      <c r="N2072" s="59"/>
      <c r="O2072" s="59"/>
      <c r="P2072" s="59"/>
      <c r="Q2072" s="59"/>
      <c r="R2072" s="59"/>
      <c r="S2072" s="59"/>
      <c r="T2072" s="59"/>
      <c r="U2072" s="59"/>
      <c r="V2072" s="59"/>
      <c r="W2072" s="59"/>
      <c r="X2072" s="59"/>
      <c r="Y2072" s="59"/>
      <c r="Z2072" s="59"/>
      <c r="AA2072" s="59"/>
      <c r="AB2072" s="59"/>
      <c r="AC2072" s="59"/>
      <c r="AD2072" s="59"/>
      <c r="AE2072" s="59"/>
      <c r="AF2072" s="59"/>
    </row>
    <row r="2073" spans="1:32" ht="15.75" customHeight="1">
      <c r="A2073" s="59"/>
      <c r="B2073" s="59"/>
      <c r="C2073" s="59"/>
      <c r="D2073" s="59"/>
      <c r="E2073" s="59"/>
      <c r="F2073" s="59"/>
      <c r="G2073" s="59"/>
      <c r="H2073" s="59"/>
      <c r="I2073" s="59"/>
      <c r="J2073" s="59"/>
      <c r="K2073" s="59"/>
      <c r="L2073" s="59"/>
      <c r="M2073" s="59"/>
      <c r="N2073" s="59"/>
      <c r="O2073" s="59"/>
      <c r="P2073" s="59"/>
      <c r="Q2073" s="59"/>
      <c r="R2073" s="59"/>
      <c r="S2073" s="59"/>
      <c r="T2073" s="59"/>
      <c r="U2073" s="59"/>
      <c r="V2073" s="59"/>
      <c r="W2073" s="59"/>
      <c r="X2073" s="59"/>
      <c r="Y2073" s="59"/>
      <c r="Z2073" s="59"/>
      <c r="AA2073" s="59"/>
      <c r="AB2073" s="59"/>
      <c r="AC2073" s="59"/>
      <c r="AD2073" s="59"/>
      <c r="AE2073" s="59"/>
      <c r="AF2073" s="59"/>
    </row>
    <row r="2074" spans="1:32" ht="15.75" customHeight="1">
      <c r="A2074" s="59"/>
      <c r="B2074" s="59"/>
      <c r="C2074" s="59"/>
      <c r="D2074" s="59"/>
      <c r="E2074" s="59"/>
      <c r="F2074" s="59"/>
      <c r="G2074" s="59"/>
      <c r="H2074" s="59"/>
      <c r="I2074" s="59"/>
      <c r="J2074" s="59"/>
      <c r="K2074" s="59"/>
      <c r="L2074" s="59"/>
      <c r="M2074" s="59"/>
      <c r="N2074" s="59"/>
      <c r="O2074" s="59"/>
      <c r="P2074" s="59"/>
      <c r="Q2074" s="59"/>
      <c r="R2074" s="59"/>
      <c r="S2074" s="59"/>
      <c r="T2074" s="59"/>
      <c r="U2074" s="59"/>
      <c r="V2074" s="59"/>
      <c r="W2074" s="59"/>
      <c r="X2074" s="59"/>
      <c r="Y2074" s="59"/>
      <c r="Z2074" s="59"/>
      <c r="AA2074" s="59"/>
      <c r="AB2074" s="59"/>
      <c r="AC2074" s="59"/>
      <c r="AD2074" s="59"/>
      <c r="AE2074" s="59"/>
      <c r="AF2074" s="59"/>
    </row>
    <row r="2075" spans="1:32" ht="15.75" customHeight="1">
      <c r="A2075" s="59"/>
      <c r="B2075" s="59"/>
      <c r="C2075" s="59"/>
      <c r="D2075" s="59"/>
      <c r="E2075" s="59"/>
      <c r="F2075" s="59"/>
      <c r="G2075" s="59"/>
      <c r="H2075" s="59"/>
      <c r="I2075" s="59"/>
      <c r="J2075" s="59"/>
      <c r="K2075" s="59"/>
      <c r="L2075" s="59"/>
      <c r="M2075" s="59"/>
      <c r="N2075" s="59"/>
      <c r="O2075" s="59"/>
      <c r="P2075" s="59"/>
      <c r="Q2075" s="59"/>
      <c r="R2075" s="59"/>
      <c r="S2075" s="59"/>
      <c r="T2075" s="59"/>
      <c r="U2075" s="59"/>
      <c r="V2075" s="59"/>
      <c r="W2075" s="59"/>
      <c r="X2075" s="59"/>
      <c r="Y2075" s="59"/>
      <c r="Z2075" s="59"/>
      <c r="AA2075" s="59"/>
      <c r="AB2075" s="59"/>
      <c r="AC2075" s="59"/>
      <c r="AD2075" s="59"/>
      <c r="AE2075" s="59"/>
      <c r="AF2075" s="59"/>
    </row>
    <row r="2076" spans="1:32" ht="15.75" customHeight="1">
      <c r="A2076" s="59"/>
      <c r="B2076" s="59"/>
      <c r="C2076" s="59"/>
      <c r="D2076" s="59"/>
      <c r="E2076" s="59"/>
      <c r="F2076" s="59"/>
      <c r="G2076" s="59"/>
      <c r="H2076" s="59"/>
      <c r="I2076" s="59"/>
      <c r="J2076" s="59"/>
      <c r="K2076" s="59"/>
      <c r="L2076" s="59"/>
      <c r="M2076" s="59"/>
      <c r="N2076" s="59"/>
      <c r="O2076" s="59"/>
      <c r="P2076" s="59"/>
      <c r="Q2076" s="59"/>
      <c r="R2076" s="59"/>
      <c r="S2076" s="59"/>
      <c r="T2076" s="59"/>
      <c r="U2076" s="59"/>
      <c r="V2076" s="59"/>
      <c r="W2076" s="59"/>
      <c r="X2076" s="59"/>
      <c r="Y2076" s="59"/>
      <c r="Z2076" s="59"/>
      <c r="AA2076" s="59"/>
      <c r="AB2076" s="59"/>
      <c r="AC2076" s="59"/>
      <c r="AD2076" s="59"/>
      <c r="AE2076" s="59"/>
      <c r="AF2076" s="59"/>
    </row>
    <row r="2077" spans="1:32" ht="15.75" customHeight="1">
      <c r="A2077" s="59"/>
      <c r="B2077" s="59"/>
      <c r="C2077" s="59"/>
      <c r="D2077" s="59"/>
      <c r="E2077" s="59"/>
      <c r="F2077" s="59"/>
      <c r="G2077" s="59"/>
      <c r="H2077" s="59"/>
      <c r="I2077" s="59"/>
      <c r="J2077" s="59"/>
      <c r="K2077" s="59"/>
      <c r="L2077" s="59"/>
      <c r="M2077" s="59"/>
      <c r="N2077" s="59"/>
      <c r="O2077" s="59"/>
      <c r="P2077" s="59"/>
      <c r="Q2077" s="59"/>
      <c r="R2077" s="59"/>
      <c r="S2077" s="59"/>
      <c r="T2077" s="59"/>
      <c r="U2077" s="59"/>
      <c r="V2077" s="59"/>
      <c r="W2077" s="59"/>
      <c r="X2077" s="59"/>
      <c r="Y2077" s="59"/>
      <c r="Z2077" s="59"/>
      <c r="AA2077" s="59"/>
      <c r="AB2077" s="59"/>
      <c r="AC2077" s="59"/>
      <c r="AD2077" s="59"/>
      <c r="AE2077" s="59"/>
      <c r="AF2077" s="59"/>
    </row>
    <row r="2078" spans="1:32" ht="15.75" customHeight="1">
      <c r="A2078" s="59"/>
      <c r="B2078" s="59"/>
      <c r="C2078" s="59"/>
      <c r="D2078" s="59"/>
      <c r="E2078" s="59"/>
      <c r="F2078" s="59"/>
      <c r="G2078" s="59"/>
      <c r="H2078" s="59"/>
      <c r="I2078" s="59"/>
      <c r="J2078" s="59"/>
      <c r="K2078" s="59"/>
      <c r="L2078" s="59"/>
      <c r="M2078" s="59"/>
      <c r="N2078" s="59"/>
      <c r="O2078" s="59"/>
      <c r="P2078" s="59"/>
      <c r="Q2078" s="59"/>
      <c r="R2078" s="59"/>
      <c r="S2078" s="59"/>
      <c r="T2078" s="59"/>
      <c r="U2078" s="59"/>
      <c r="V2078" s="59"/>
      <c r="W2078" s="59"/>
      <c r="X2078" s="59"/>
      <c r="Y2078" s="59"/>
      <c r="Z2078" s="59"/>
      <c r="AA2078" s="59"/>
      <c r="AB2078" s="59"/>
      <c r="AC2078" s="59"/>
      <c r="AD2078" s="59"/>
      <c r="AE2078" s="59"/>
      <c r="AF2078" s="59"/>
    </row>
    <row r="2079" spans="1:32" ht="15.75" customHeight="1">
      <c r="A2079" s="59"/>
      <c r="B2079" s="59"/>
      <c r="C2079" s="59"/>
      <c r="D2079" s="59"/>
      <c r="E2079" s="59"/>
      <c r="F2079" s="59"/>
      <c r="G2079" s="59"/>
      <c r="H2079" s="59"/>
      <c r="I2079" s="59"/>
      <c r="J2079" s="59"/>
      <c r="K2079" s="59"/>
      <c r="L2079" s="59"/>
      <c r="M2079" s="59"/>
      <c r="N2079" s="59"/>
      <c r="O2079" s="59"/>
      <c r="P2079" s="59"/>
      <c r="Q2079" s="59"/>
      <c r="R2079" s="59"/>
      <c r="S2079" s="59"/>
      <c r="T2079" s="59"/>
      <c r="U2079" s="59"/>
      <c r="V2079" s="59"/>
      <c r="W2079" s="59"/>
      <c r="X2079" s="59"/>
      <c r="Y2079" s="59"/>
      <c r="Z2079" s="59"/>
      <c r="AA2079" s="59"/>
      <c r="AB2079" s="59"/>
      <c r="AC2079" s="59"/>
      <c r="AD2079" s="59"/>
      <c r="AE2079" s="59"/>
      <c r="AF2079" s="59"/>
    </row>
    <row r="2080" spans="1:32" ht="15.75" customHeight="1">
      <c r="A2080" s="59"/>
      <c r="B2080" s="59"/>
      <c r="C2080" s="59"/>
      <c r="D2080" s="59"/>
      <c r="E2080" s="59"/>
      <c r="F2080" s="59"/>
      <c r="G2080" s="59"/>
      <c r="H2080" s="59"/>
      <c r="I2080" s="59"/>
      <c r="J2080" s="59"/>
      <c r="K2080" s="59"/>
      <c r="L2080" s="59"/>
      <c r="M2080" s="59"/>
      <c r="N2080" s="59"/>
      <c r="O2080" s="59"/>
      <c r="P2080" s="59"/>
      <c r="Q2080" s="59"/>
      <c r="R2080" s="59"/>
      <c r="S2080" s="59"/>
      <c r="T2080" s="59"/>
      <c r="U2080" s="59"/>
      <c r="V2080" s="59"/>
      <c r="W2080" s="59"/>
      <c r="X2080" s="59"/>
      <c r="Y2080" s="59"/>
      <c r="Z2080" s="59"/>
      <c r="AA2080" s="59"/>
      <c r="AB2080" s="59"/>
      <c r="AC2080" s="59"/>
      <c r="AD2080" s="59"/>
      <c r="AE2080" s="59"/>
      <c r="AF2080" s="59"/>
    </row>
    <row r="2081" spans="1:32" ht="15.75" customHeight="1">
      <c r="A2081" s="59"/>
      <c r="B2081" s="59"/>
      <c r="C2081" s="59"/>
      <c r="D2081" s="59"/>
      <c r="E2081" s="59"/>
      <c r="F2081" s="59"/>
      <c r="G2081" s="59"/>
      <c r="H2081" s="59"/>
      <c r="I2081" s="59"/>
      <c r="J2081" s="59"/>
      <c r="K2081" s="59"/>
      <c r="L2081" s="59"/>
      <c r="M2081" s="59"/>
      <c r="N2081" s="59"/>
      <c r="O2081" s="59"/>
      <c r="P2081" s="59"/>
      <c r="Q2081" s="59"/>
      <c r="R2081" s="59"/>
      <c r="S2081" s="59"/>
      <c r="T2081" s="59"/>
      <c r="U2081" s="59"/>
      <c r="V2081" s="59"/>
      <c r="W2081" s="59"/>
      <c r="X2081" s="59"/>
      <c r="Y2081" s="59"/>
      <c r="Z2081" s="59"/>
      <c r="AA2081" s="59"/>
      <c r="AB2081" s="59"/>
      <c r="AC2081" s="59"/>
      <c r="AD2081" s="59"/>
      <c r="AE2081" s="59"/>
      <c r="AF2081" s="59"/>
    </row>
    <row r="2082" spans="1:32" ht="15.75" customHeight="1">
      <c r="A2082" s="59"/>
      <c r="B2082" s="59"/>
      <c r="C2082" s="59"/>
      <c r="D2082" s="59"/>
      <c r="E2082" s="59"/>
      <c r="F2082" s="59"/>
      <c r="G2082" s="59"/>
      <c r="H2082" s="59"/>
      <c r="I2082" s="59"/>
      <c r="J2082" s="59"/>
      <c r="K2082" s="59"/>
      <c r="L2082" s="59"/>
      <c r="M2082" s="59"/>
      <c r="N2082" s="59"/>
      <c r="O2082" s="59"/>
      <c r="P2082" s="59"/>
      <c r="Q2082" s="59"/>
      <c r="R2082" s="59"/>
      <c r="S2082" s="59"/>
      <c r="T2082" s="59"/>
      <c r="U2082" s="59"/>
      <c r="V2082" s="59"/>
      <c r="W2082" s="59"/>
      <c r="X2082" s="59"/>
      <c r="Y2082" s="59"/>
      <c r="Z2082" s="59"/>
      <c r="AA2082" s="59"/>
      <c r="AB2082" s="59"/>
      <c r="AC2082" s="59"/>
      <c r="AD2082" s="59"/>
      <c r="AE2082" s="59"/>
      <c r="AF2082" s="59"/>
    </row>
    <row r="2083" spans="1:32" ht="15.75" customHeight="1">
      <c r="A2083" s="59"/>
      <c r="B2083" s="59"/>
      <c r="C2083" s="59"/>
      <c r="D2083" s="59"/>
      <c r="E2083" s="59"/>
      <c r="F2083" s="59"/>
      <c r="G2083" s="59"/>
      <c r="H2083" s="59"/>
      <c r="I2083" s="59"/>
      <c r="J2083" s="59"/>
      <c r="K2083" s="59"/>
      <c r="L2083" s="59"/>
      <c r="M2083" s="59"/>
      <c r="N2083" s="59"/>
      <c r="O2083" s="59"/>
      <c r="P2083" s="59"/>
      <c r="Q2083" s="59"/>
      <c r="R2083" s="59"/>
      <c r="S2083" s="59"/>
      <c r="T2083" s="59"/>
      <c r="U2083" s="59"/>
      <c r="V2083" s="59"/>
      <c r="W2083" s="59"/>
      <c r="X2083" s="59"/>
      <c r="Y2083" s="59"/>
      <c r="Z2083" s="59"/>
      <c r="AA2083" s="59"/>
      <c r="AB2083" s="59"/>
      <c r="AC2083" s="59"/>
      <c r="AD2083" s="59"/>
      <c r="AE2083" s="59"/>
      <c r="AF2083" s="59"/>
    </row>
    <row r="2084" spans="1:32" ht="15.75" customHeight="1">
      <c r="A2084" s="59"/>
      <c r="B2084" s="59"/>
      <c r="C2084" s="59"/>
      <c r="D2084" s="59"/>
      <c r="E2084" s="59"/>
      <c r="F2084" s="59"/>
      <c r="G2084" s="59"/>
      <c r="H2084" s="59"/>
      <c r="I2084" s="59"/>
      <c r="J2084" s="59"/>
      <c r="K2084" s="59"/>
      <c r="L2084" s="59"/>
      <c r="M2084" s="59"/>
      <c r="N2084" s="59"/>
      <c r="O2084" s="59"/>
      <c r="P2084" s="59"/>
      <c r="Q2084" s="59"/>
      <c r="R2084" s="59"/>
      <c r="S2084" s="59"/>
      <c r="T2084" s="59"/>
      <c r="U2084" s="59"/>
      <c r="V2084" s="59"/>
      <c r="W2084" s="59"/>
      <c r="X2084" s="59"/>
      <c r="Y2084" s="59"/>
      <c r="Z2084" s="59"/>
      <c r="AA2084" s="59"/>
      <c r="AB2084" s="59"/>
      <c r="AC2084" s="59"/>
      <c r="AD2084" s="59"/>
      <c r="AE2084" s="59"/>
      <c r="AF2084" s="59"/>
    </row>
    <row r="2085" spans="1:32" ht="15.75" customHeight="1">
      <c r="A2085" s="59"/>
      <c r="B2085" s="59"/>
      <c r="C2085" s="59"/>
      <c r="D2085" s="59"/>
      <c r="E2085" s="59"/>
      <c r="F2085" s="59"/>
      <c r="G2085" s="59"/>
      <c r="H2085" s="59"/>
      <c r="I2085" s="59"/>
      <c r="J2085" s="59"/>
      <c r="K2085" s="59"/>
      <c r="L2085" s="59"/>
      <c r="M2085" s="59"/>
      <c r="N2085" s="59"/>
      <c r="O2085" s="59"/>
      <c r="P2085" s="59"/>
      <c r="Q2085" s="59"/>
      <c r="R2085" s="59"/>
      <c r="S2085" s="59"/>
      <c r="T2085" s="59"/>
      <c r="U2085" s="59"/>
      <c r="V2085" s="59"/>
      <c r="W2085" s="59"/>
      <c r="X2085" s="59"/>
      <c r="Y2085" s="59"/>
      <c r="Z2085" s="59"/>
      <c r="AA2085" s="59"/>
      <c r="AB2085" s="59"/>
      <c r="AC2085" s="59"/>
      <c r="AD2085" s="59"/>
      <c r="AE2085" s="59"/>
      <c r="AF2085" s="59"/>
    </row>
    <row r="2086" spans="1:32" ht="15.75" customHeight="1">
      <c r="A2086" s="59"/>
      <c r="B2086" s="59"/>
      <c r="C2086" s="59"/>
      <c r="D2086" s="59"/>
      <c r="E2086" s="59"/>
      <c r="F2086" s="59"/>
      <c r="G2086" s="59"/>
      <c r="H2086" s="59"/>
      <c r="I2086" s="59"/>
      <c r="J2086" s="59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59"/>
      <c r="W2086" s="59"/>
      <c r="X2086" s="59"/>
      <c r="Y2086" s="59"/>
      <c r="Z2086" s="59"/>
      <c r="AA2086" s="59"/>
      <c r="AB2086" s="59"/>
      <c r="AC2086" s="59"/>
      <c r="AD2086" s="59"/>
      <c r="AE2086" s="59"/>
      <c r="AF2086" s="59"/>
    </row>
    <row r="2087" spans="1:32" ht="15.75" customHeight="1">
      <c r="A2087" s="59"/>
      <c r="B2087" s="59"/>
      <c r="C2087" s="59"/>
      <c r="D2087" s="59"/>
      <c r="E2087" s="59"/>
      <c r="F2087" s="59"/>
      <c r="G2087" s="59"/>
      <c r="H2087" s="59"/>
      <c r="I2087" s="59"/>
      <c r="J2087" s="59"/>
      <c r="K2087" s="59"/>
      <c r="L2087" s="59"/>
      <c r="M2087" s="59"/>
      <c r="N2087" s="59"/>
      <c r="O2087" s="59"/>
      <c r="P2087" s="59"/>
      <c r="Q2087" s="59"/>
      <c r="R2087" s="59"/>
      <c r="S2087" s="59"/>
      <c r="T2087" s="59"/>
      <c r="U2087" s="59"/>
      <c r="V2087" s="59"/>
      <c r="W2087" s="59"/>
      <c r="X2087" s="59"/>
      <c r="Y2087" s="59"/>
      <c r="Z2087" s="59"/>
      <c r="AA2087" s="59"/>
      <c r="AB2087" s="59"/>
      <c r="AC2087" s="59"/>
      <c r="AD2087" s="59"/>
      <c r="AE2087" s="59"/>
      <c r="AF2087" s="59"/>
    </row>
    <row r="2088" spans="1:32" ht="15.75" customHeight="1">
      <c r="A2088" s="59"/>
      <c r="B2088" s="59"/>
      <c r="C2088" s="59"/>
      <c r="D2088" s="59"/>
      <c r="E2088" s="59"/>
      <c r="F2088" s="59"/>
      <c r="G2088" s="59"/>
      <c r="H2088" s="59"/>
      <c r="I2088" s="59"/>
      <c r="J2088" s="59"/>
      <c r="K2088" s="59"/>
      <c r="L2088" s="59"/>
      <c r="M2088" s="59"/>
      <c r="N2088" s="59"/>
      <c r="O2088" s="59"/>
      <c r="P2088" s="59"/>
      <c r="Q2088" s="59"/>
      <c r="R2088" s="59"/>
      <c r="S2088" s="59"/>
      <c r="T2088" s="59"/>
      <c r="U2088" s="59"/>
      <c r="V2088" s="59"/>
      <c r="W2088" s="59"/>
      <c r="X2088" s="59"/>
      <c r="Y2088" s="59"/>
      <c r="Z2088" s="59"/>
      <c r="AA2088" s="59"/>
      <c r="AB2088" s="59"/>
      <c r="AC2088" s="59"/>
      <c r="AD2088" s="59"/>
      <c r="AE2088" s="59"/>
      <c r="AF2088" s="59"/>
    </row>
    <row r="2089" spans="1:32" ht="15.75" customHeight="1">
      <c r="A2089" s="59"/>
      <c r="B2089" s="59"/>
      <c r="C2089" s="59"/>
      <c r="D2089" s="59"/>
      <c r="E2089" s="59"/>
      <c r="F2089" s="59"/>
      <c r="G2089" s="59"/>
      <c r="H2089" s="59"/>
      <c r="I2089" s="59"/>
      <c r="J2089" s="59"/>
      <c r="K2089" s="59"/>
      <c r="L2089" s="59"/>
      <c r="M2089" s="59"/>
      <c r="N2089" s="59"/>
      <c r="O2089" s="59"/>
      <c r="P2089" s="59"/>
      <c r="Q2089" s="59"/>
      <c r="R2089" s="59"/>
      <c r="S2089" s="59"/>
      <c r="T2089" s="59"/>
      <c r="U2089" s="59"/>
      <c r="V2089" s="59"/>
      <c r="W2089" s="59"/>
      <c r="X2089" s="59"/>
      <c r="Y2089" s="59"/>
      <c r="Z2089" s="59"/>
      <c r="AA2089" s="59"/>
      <c r="AB2089" s="59"/>
      <c r="AC2089" s="59"/>
      <c r="AD2089" s="59"/>
      <c r="AE2089" s="59"/>
      <c r="AF2089" s="59"/>
    </row>
    <row r="2090" spans="1:32" ht="15.75" customHeight="1">
      <c r="A2090" s="59"/>
      <c r="B2090" s="59"/>
      <c r="C2090" s="59"/>
      <c r="D2090" s="59"/>
      <c r="E2090" s="59"/>
      <c r="F2090" s="59"/>
      <c r="G2090" s="59"/>
      <c r="H2090" s="59"/>
      <c r="I2090" s="59"/>
      <c r="J2090" s="59"/>
      <c r="K2090" s="59"/>
      <c r="L2090" s="59"/>
      <c r="M2090" s="59"/>
      <c r="N2090" s="59"/>
      <c r="O2090" s="59"/>
      <c r="P2090" s="59"/>
      <c r="Q2090" s="59"/>
      <c r="R2090" s="59"/>
      <c r="S2090" s="59"/>
      <c r="T2090" s="59"/>
      <c r="U2090" s="59"/>
      <c r="V2090" s="59"/>
      <c r="W2090" s="59"/>
      <c r="X2090" s="59"/>
      <c r="Y2090" s="59"/>
      <c r="Z2090" s="59"/>
      <c r="AA2090" s="59"/>
      <c r="AB2090" s="59"/>
      <c r="AC2090" s="59"/>
      <c r="AD2090" s="59"/>
      <c r="AE2090" s="59"/>
      <c r="AF2090" s="59"/>
    </row>
    <row r="2091" spans="1:32" ht="15.75" customHeight="1">
      <c r="A2091" s="59"/>
      <c r="B2091" s="59"/>
      <c r="C2091" s="59"/>
      <c r="D2091" s="59"/>
      <c r="E2091" s="59"/>
      <c r="F2091" s="59"/>
      <c r="G2091" s="59"/>
      <c r="H2091" s="59"/>
      <c r="I2091" s="59"/>
      <c r="J2091" s="59"/>
      <c r="K2091" s="59"/>
      <c r="L2091" s="59"/>
      <c r="M2091" s="59"/>
      <c r="N2091" s="59"/>
      <c r="O2091" s="59"/>
      <c r="P2091" s="59"/>
      <c r="Q2091" s="59"/>
      <c r="R2091" s="59"/>
      <c r="S2091" s="59"/>
      <c r="T2091" s="59"/>
      <c r="U2091" s="59"/>
      <c r="V2091" s="59"/>
      <c r="W2091" s="59"/>
      <c r="X2091" s="59"/>
      <c r="Y2091" s="59"/>
      <c r="Z2091" s="59"/>
      <c r="AA2091" s="59"/>
      <c r="AB2091" s="59"/>
      <c r="AC2091" s="59"/>
      <c r="AD2091" s="59"/>
      <c r="AE2091" s="59"/>
      <c r="AF2091" s="59"/>
    </row>
    <row r="2092" spans="1:32" ht="15.75" customHeight="1">
      <c r="A2092" s="59"/>
      <c r="B2092" s="59"/>
      <c r="C2092" s="59"/>
      <c r="D2092" s="59"/>
      <c r="E2092" s="59"/>
      <c r="F2092" s="59"/>
      <c r="G2092" s="59"/>
      <c r="H2092" s="59"/>
      <c r="I2092" s="59"/>
      <c r="J2092" s="59"/>
      <c r="K2092" s="59"/>
      <c r="L2092" s="59"/>
      <c r="M2092" s="59"/>
      <c r="N2092" s="59"/>
      <c r="O2092" s="59"/>
      <c r="P2092" s="59"/>
      <c r="Q2092" s="59"/>
      <c r="R2092" s="59"/>
      <c r="S2092" s="59"/>
      <c r="T2092" s="59"/>
      <c r="U2092" s="59"/>
      <c r="V2092" s="59"/>
      <c r="W2092" s="59"/>
      <c r="X2092" s="59"/>
      <c r="Y2092" s="59"/>
      <c r="Z2092" s="59"/>
      <c r="AA2092" s="59"/>
      <c r="AB2092" s="59"/>
      <c r="AC2092" s="59"/>
      <c r="AD2092" s="59"/>
      <c r="AE2092" s="59"/>
      <c r="AF2092" s="59"/>
    </row>
    <row r="2093" spans="1:32" ht="15.75" customHeight="1">
      <c r="A2093" s="59"/>
      <c r="B2093" s="59"/>
      <c r="C2093" s="59"/>
      <c r="D2093" s="59"/>
      <c r="E2093" s="59"/>
      <c r="F2093" s="59"/>
      <c r="G2093" s="59"/>
      <c r="H2093" s="59"/>
      <c r="I2093" s="59"/>
      <c r="J2093" s="59"/>
      <c r="K2093" s="59"/>
      <c r="L2093" s="59"/>
      <c r="M2093" s="59"/>
      <c r="N2093" s="59"/>
      <c r="O2093" s="59"/>
      <c r="P2093" s="59"/>
      <c r="Q2093" s="59"/>
      <c r="R2093" s="59"/>
      <c r="S2093" s="59"/>
      <c r="T2093" s="59"/>
      <c r="U2093" s="59"/>
      <c r="V2093" s="59"/>
      <c r="W2093" s="59"/>
      <c r="X2093" s="59"/>
      <c r="Y2093" s="59"/>
      <c r="Z2093" s="59"/>
      <c r="AA2093" s="59"/>
      <c r="AB2093" s="59"/>
      <c r="AC2093" s="59"/>
      <c r="AD2093" s="59"/>
      <c r="AE2093" s="59"/>
      <c r="AF2093" s="59"/>
    </row>
    <row r="2094" spans="1:32" ht="15.75" customHeight="1">
      <c r="A2094" s="59"/>
      <c r="B2094" s="59"/>
      <c r="C2094" s="59"/>
      <c r="D2094" s="59"/>
      <c r="E2094" s="59"/>
      <c r="F2094" s="59"/>
      <c r="G2094" s="59"/>
      <c r="H2094" s="59"/>
      <c r="I2094" s="59"/>
      <c r="J2094" s="59"/>
      <c r="K2094" s="59"/>
      <c r="L2094" s="59"/>
      <c r="M2094" s="59"/>
      <c r="N2094" s="59"/>
      <c r="O2094" s="59"/>
      <c r="P2094" s="59"/>
      <c r="Q2094" s="59"/>
      <c r="R2094" s="59"/>
      <c r="S2094" s="59"/>
      <c r="T2094" s="59"/>
      <c r="U2094" s="59"/>
      <c r="V2094" s="59"/>
      <c r="W2094" s="59"/>
      <c r="X2094" s="59"/>
      <c r="Y2094" s="59"/>
      <c r="Z2094" s="59"/>
      <c r="AA2094" s="59"/>
      <c r="AB2094" s="59"/>
      <c r="AC2094" s="59"/>
      <c r="AD2094" s="59"/>
      <c r="AE2094" s="59"/>
      <c r="AF2094" s="59"/>
    </row>
    <row r="2095" spans="1:32" ht="15.75" customHeight="1">
      <c r="A2095" s="59"/>
      <c r="B2095" s="59"/>
      <c r="C2095" s="59"/>
      <c r="D2095" s="59"/>
      <c r="E2095" s="59"/>
      <c r="F2095" s="59"/>
      <c r="G2095" s="59"/>
      <c r="H2095" s="59"/>
      <c r="I2095" s="59"/>
      <c r="J2095" s="59"/>
      <c r="K2095" s="59"/>
      <c r="L2095" s="59"/>
      <c r="M2095" s="59"/>
      <c r="N2095" s="59"/>
      <c r="O2095" s="59"/>
      <c r="P2095" s="59"/>
      <c r="Q2095" s="59"/>
      <c r="R2095" s="59"/>
      <c r="S2095" s="59"/>
      <c r="T2095" s="59"/>
      <c r="U2095" s="59"/>
      <c r="V2095" s="59"/>
      <c r="W2095" s="59"/>
      <c r="X2095" s="59"/>
      <c r="Y2095" s="59"/>
      <c r="Z2095" s="59"/>
      <c r="AA2095" s="59"/>
      <c r="AB2095" s="59"/>
      <c r="AC2095" s="59"/>
      <c r="AD2095" s="59"/>
      <c r="AE2095" s="59"/>
      <c r="AF2095" s="59"/>
    </row>
    <row r="2096" spans="1:32" ht="15.75" customHeight="1">
      <c r="A2096" s="59"/>
      <c r="B2096" s="59"/>
      <c r="C2096" s="59"/>
      <c r="D2096" s="59"/>
      <c r="E2096" s="59"/>
      <c r="F2096" s="59"/>
      <c r="G2096" s="59"/>
      <c r="H2096" s="59"/>
      <c r="I2096" s="59"/>
      <c r="J2096" s="59"/>
      <c r="K2096" s="59"/>
      <c r="L2096" s="59"/>
      <c r="M2096" s="59"/>
      <c r="N2096" s="59"/>
      <c r="O2096" s="59"/>
      <c r="P2096" s="59"/>
      <c r="Q2096" s="59"/>
      <c r="R2096" s="59"/>
      <c r="S2096" s="59"/>
      <c r="T2096" s="59"/>
      <c r="U2096" s="59"/>
      <c r="V2096" s="59"/>
      <c r="W2096" s="59"/>
      <c r="X2096" s="59"/>
      <c r="Y2096" s="59"/>
      <c r="Z2096" s="59"/>
      <c r="AA2096" s="59"/>
      <c r="AB2096" s="59"/>
      <c r="AC2096" s="59"/>
      <c r="AD2096" s="59"/>
      <c r="AE2096" s="59"/>
      <c r="AF2096" s="59"/>
    </row>
    <row r="2097" spans="1:32" ht="15.75" customHeight="1">
      <c r="A2097" s="59"/>
      <c r="B2097" s="59"/>
      <c r="C2097" s="59"/>
      <c r="D2097" s="59"/>
      <c r="E2097" s="59"/>
      <c r="F2097" s="59"/>
      <c r="G2097" s="59"/>
      <c r="H2097" s="59"/>
      <c r="I2097" s="59"/>
      <c r="J2097" s="59"/>
      <c r="K2097" s="59"/>
      <c r="L2097" s="59"/>
      <c r="M2097" s="59"/>
      <c r="N2097" s="59"/>
      <c r="O2097" s="59"/>
      <c r="P2097" s="59"/>
      <c r="Q2097" s="59"/>
      <c r="R2097" s="59"/>
      <c r="S2097" s="59"/>
      <c r="T2097" s="59"/>
      <c r="U2097" s="59"/>
      <c r="V2097" s="59"/>
      <c r="W2097" s="59"/>
      <c r="X2097" s="59"/>
      <c r="Y2097" s="59"/>
      <c r="Z2097" s="59"/>
      <c r="AA2097" s="59"/>
      <c r="AB2097" s="59"/>
      <c r="AC2097" s="59"/>
      <c r="AD2097" s="59"/>
      <c r="AE2097" s="59"/>
      <c r="AF2097" s="59"/>
    </row>
    <row r="2098" spans="1:32" ht="15.75" customHeight="1">
      <c r="A2098" s="59"/>
      <c r="B2098" s="59"/>
      <c r="C2098" s="59"/>
      <c r="D2098" s="59"/>
      <c r="E2098" s="59"/>
      <c r="F2098" s="59"/>
      <c r="G2098" s="59"/>
      <c r="H2098" s="59"/>
      <c r="I2098" s="59"/>
      <c r="J2098" s="59"/>
      <c r="K2098" s="59"/>
      <c r="L2098" s="59"/>
      <c r="M2098" s="59"/>
      <c r="N2098" s="59"/>
      <c r="O2098" s="59"/>
      <c r="P2098" s="59"/>
      <c r="Q2098" s="59"/>
      <c r="R2098" s="59"/>
      <c r="S2098" s="59"/>
      <c r="T2098" s="59"/>
      <c r="U2098" s="59"/>
      <c r="V2098" s="59"/>
      <c r="W2098" s="59"/>
      <c r="X2098" s="59"/>
      <c r="Y2098" s="59"/>
      <c r="Z2098" s="59"/>
      <c r="AA2098" s="59"/>
      <c r="AB2098" s="59"/>
      <c r="AC2098" s="59"/>
      <c r="AD2098" s="59"/>
      <c r="AE2098" s="59"/>
      <c r="AF2098" s="59"/>
    </row>
    <row r="2099" spans="1:32" ht="15.75" customHeight="1">
      <c r="A2099" s="59"/>
      <c r="B2099" s="59"/>
      <c r="C2099" s="59"/>
      <c r="D2099" s="59"/>
      <c r="E2099" s="59"/>
      <c r="F2099" s="59"/>
      <c r="G2099" s="59"/>
      <c r="H2099" s="59"/>
      <c r="I2099" s="59"/>
      <c r="J2099" s="59"/>
      <c r="K2099" s="59"/>
      <c r="L2099" s="59"/>
      <c r="M2099" s="59"/>
      <c r="N2099" s="59"/>
      <c r="O2099" s="59"/>
      <c r="P2099" s="59"/>
      <c r="Q2099" s="59"/>
      <c r="R2099" s="59"/>
      <c r="S2099" s="59"/>
      <c r="T2099" s="59"/>
      <c r="U2099" s="59"/>
      <c r="V2099" s="59"/>
      <c r="W2099" s="59"/>
      <c r="X2099" s="59"/>
      <c r="Y2099" s="59"/>
      <c r="Z2099" s="59"/>
      <c r="AA2099" s="59"/>
      <c r="AB2099" s="59"/>
      <c r="AC2099" s="59"/>
      <c r="AD2099" s="59"/>
      <c r="AE2099" s="59"/>
      <c r="AF2099" s="59"/>
    </row>
    <row r="2100" spans="1:32" ht="15.75" customHeight="1">
      <c r="A2100" s="59"/>
      <c r="B2100" s="59"/>
      <c r="C2100" s="59"/>
      <c r="D2100" s="59"/>
      <c r="E2100" s="59"/>
      <c r="F2100" s="59"/>
      <c r="G2100" s="59"/>
      <c r="H2100" s="59"/>
      <c r="I2100" s="59"/>
      <c r="J2100" s="59"/>
      <c r="K2100" s="59"/>
      <c r="L2100" s="59"/>
      <c r="M2100" s="59"/>
      <c r="N2100" s="59"/>
      <c r="O2100" s="59"/>
      <c r="P2100" s="59"/>
      <c r="Q2100" s="59"/>
      <c r="R2100" s="59"/>
      <c r="S2100" s="59"/>
      <c r="T2100" s="59"/>
      <c r="U2100" s="59"/>
      <c r="V2100" s="59"/>
      <c r="W2100" s="59"/>
      <c r="X2100" s="59"/>
      <c r="Y2100" s="59"/>
      <c r="Z2100" s="59"/>
      <c r="AA2100" s="59"/>
      <c r="AB2100" s="59"/>
      <c r="AC2100" s="59"/>
      <c r="AD2100" s="59"/>
      <c r="AE2100" s="59"/>
      <c r="AF2100" s="59"/>
    </row>
    <row r="2101" spans="1:32" ht="15.75" customHeight="1">
      <c r="A2101" s="59"/>
      <c r="B2101" s="59"/>
      <c r="C2101" s="59"/>
      <c r="D2101" s="59"/>
      <c r="E2101" s="59"/>
      <c r="F2101" s="59"/>
      <c r="G2101" s="59"/>
      <c r="H2101" s="59"/>
      <c r="I2101" s="59"/>
      <c r="J2101" s="59"/>
      <c r="K2101" s="59"/>
      <c r="L2101" s="59"/>
      <c r="M2101" s="59"/>
      <c r="N2101" s="59"/>
      <c r="O2101" s="59"/>
      <c r="P2101" s="59"/>
      <c r="Q2101" s="59"/>
      <c r="R2101" s="59"/>
      <c r="S2101" s="59"/>
      <c r="T2101" s="59"/>
      <c r="U2101" s="59"/>
      <c r="V2101" s="59"/>
      <c r="W2101" s="59"/>
      <c r="X2101" s="59"/>
      <c r="Y2101" s="59"/>
      <c r="Z2101" s="59"/>
      <c r="AA2101" s="59"/>
      <c r="AB2101" s="59"/>
      <c r="AC2101" s="59"/>
      <c r="AD2101" s="59"/>
      <c r="AE2101" s="59"/>
      <c r="AF2101" s="59"/>
    </row>
    <row r="2102" spans="1:32" ht="15.75" customHeight="1">
      <c r="A2102" s="59"/>
      <c r="B2102" s="59"/>
      <c r="C2102" s="59"/>
      <c r="D2102" s="59"/>
      <c r="E2102" s="59"/>
      <c r="F2102" s="59"/>
      <c r="G2102" s="59"/>
      <c r="H2102" s="59"/>
      <c r="I2102" s="59"/>
      <c r="J2102" s="59"/>
      <c r="K2102" s="59"/>
      <c r="L2102" s="59"/>
      <c r="M2102" s="59"/>
      <c r="N2102" s="59"/>
      <c r="O2102" s="59"/>
      <c r="P2102" s="59"/>
      <c r="Q2102" s="59"/>
      <c r="R2102" s="59"/>
      <c r="S2102" s="59"/>
      <c r="T2102" s="59"/>
      <c r="U2102" s="59"/>
      <c r="V2102" s="59"/>
      <c r="W2102" s="59"/>
      <c r="X2102" s="59"/>
      <c r="Y2102" s="59"/>
      <c r="Z2102" s="59"/>
      <c r="AA2102" s="59"/>
      <c r="AB2102" s="59"/>
      <c r="AC2102" s="59"/>
      <c r="AD2102" s="59"/>
      <c r="AE2102" s="59"/>
      <c r="AF2102" s="59"/>
    </row>
    <row r="2103" spans="1:32" ht="15.75" customHeight="1">
      <c r="A2103" s="59"/>
      <c r="B2103" s="59"/>
      <c r="C2103" s="59"/>
      <c r="D2103" s="59"/>
      <c r="E2103" s="59"/>
      <c r="F2103" s="59"/>
      <c r="G2103" s="59"/>
      <c r="H2103" s="59"/>
      <c r="I2103" s="59"/>
      <c r="J2103" s="59"/>
      <c r="K2103" s="59"/>
      <c r="L2103" s="59"/>
      <c r="M2103" s="59"/>
      <c r="N2103" s="59"/>
      <c r="O2103" s="59"/>
      <c r="P2103" s="59"/>
      <c r="Q2103" s="59"/>
      <c r="R2103" s="59"/>
      <c r="S2103" s="59"/>
      <c r="T2103" s="59"/>
      <c r="U2103" s="59"/>
      <c r="V2103" s="59"/>
      <c r="W2103" s="59"/>
      <c r="X2103" s="59"/>
      <c r="Y2103" s="59"/>
      <c r="Z2103" s="59"/>
      <c r="AA2103" s="59"/>
      <c r="AB2103" s="59"/>
      <c r="AC2103" s="59"/>
      <c r="AD2103" s="59"/>
      <c r="AE2103" s="59"/>
      <c r="AF2103" s="59"/>
    </row>
    <row r="2104" spans="1:32" ht="15.75" customHeight="1">
      <c r="A2104" s="59"/>
      <c r="B2104" s="59"/>
      <c r="C2104" s="59"/>
      <c r="D2104" s="59"/>
      <c r="E2104" s="59"/>
      <c r="F2104" s="59"/>
      <c r="G2104" s="59"/>
      <c r="H2104" s="59"/>
      <c r="I2104" s="59"/>
      <c r="J2104" s="59"/>
      <c r="K2104" s="59"/>
      <c r="L2104" s="59"/>
      <c r="M2104" s="59"/>
      <c r="N2104" s="59"/>
      <c r="O2104" s="59"/>
      <c r="P2104" s="59"/>
      <c r="Q2104" s="59"/>
      <c r="R2104" s="59"/>
      <c r="S2104" s="59"/>
      <c r="T2104" s="59"/>
      <c r="U2104" s="59"/>
      <c r="V2104" s="59"/>
      <c r="W2104" s="59"/>
      <c r="X2104" s="59"/>
      <c r="Y2104" s="59"/>
      <c r="Z2104" s="59"/>
      <c r="AA2104" s="59"/>
      <c r="AB2104" s="59"/>
      <c r="AC2104" s="59"/>
      <c r="AD2104" s="59"/>
      <c r="AE2104" s="59"/>
      <c r="AF2104" s="59"/>
    </row>
    <row r="2105" spans="1:32" ht="15.75" customHeight="1">
      <c r="A2105" s="59"/>
      <c r="B2105" s="59"/>
      <c r="C2105" s="59"/>
      <c r="D2105" s="59"/>
      <c r="E2105" s="59"/>
      <c r="F2105" s="59"/>
      <c r="G2105" s="59"/>
      <c r="H2105" s="59"/>
      <c r="I2105" s="59"/>
      <c r="J2105" s="59"/>
      <c r="K2105" s="59"/>
      <c r="L2105" s="59"/>
      <c r="M2105" s="59"/>
      <c r="N2105" s="59"/>
      <c r="O2105" s="59"/>
      <c r="P2105" s="59"/>
      <c r="Q2105" s="59"/>
      <c r="R2105" s="59"/>
      <c r="S2105" s="59"/>
      <c r="T2105" s="59"/>
      <c r="U2105" s="59"/>
      <c r="V2105" s="59"/>
      <c r="W2105" s="59"/>
      <c r="X2105" s="59"/>
      <c r="Y2105" s="59"/>
      <c r="Z2105" s="59"/>
      <c r="AA2105" s="59"/>
      <c r="AB2105" s="59"/>
      <c r="AC2105" s="59"/>
      <c r="AD2105" s="59"/>
      <c r="AE2105" s="59"/>
      <c r="AF2105" s="59"/>
    </row>
    <row r="2106" spans="1:32" ht="15.75" customHeight="1">
      <c r="A2106" s="59"/>
      <c r="B2106" s="59"/>
      <c r="C2106" s="59"/>
      <c r="D2106" s="59"/>
      <c r="E2106" s="59"/>
      <c r="F2106" s="59"/>
      <c r="G2106" s="59"/>
      <c r="H2106" s="59"/>
      <c r="I2106" s="59"/>
      <c r="J2106" s="59"/>
      <c r="K2106" s="59"/>
      <c r="L2106" s="59"/>
      <c r="M2106" s="59"/>
      <c r="N2106" s="59"/>
      <c r="O2106" s="59"/>
      <c r="P2106" s="59"/>
      <c r="Q2106" s="59"/>
      <c r="R2106" s="59"/>
      <c r="S2106" s="59"/>
      <c r="T2106" s="59"/>
      <c r="U2106" s="59"/>
      <c r="V2106" s="59"/>
      <c r="W2106" s="59"/>
      <c r="X2106" s="59"/>
      <c r="Y2106" s="59"/>
      <c r="Z2106" s="59"/>
      <c r="AA2106" s="59"/>
      <c r="AB2106" s="59"/>
      <c r="AC2106" s="59"/>
      <c r="AD2106" s="59"/>
      <c r="AE2106" s="59"/>
      <c r="AF2106" s="59"/>
    </row>
    <row r="2107" spans="1:32" ht="15.75" customHeight="1">
      <c r="A2107" s="59"/>
      <c r="B2107" s="59"/>
      <c r="C2107" s="59"/>
      <c r="D2107" s="59"/>
      <c r="E2107" s="59"/>
      <c r="F2107" s="59"/>
      <c r="G2107" s="59"/>
      <c r="H2107" s="59"/>
      <c r="I2107" s="59"/>
      <c r="J2107" s="59"/>
      <c r="K2107" s="59"/>
      <c r="L2107" s="59"/>
      <c r="M2107" s="59"/>
      <c r="N2107" s="59"/>
      <c r="O2107" s="59"/>
      <c r="P2107" s="59"/>
      <c r="Q2107" s="59"/>
      <c r="R2107" s="59"/>
      <c r="S2107" s="59"/>
      <c r="T2107" s="59"/>
      <c r="U2107" s="59"/>
      <c r="V2107" s="59"/>
      <c r="W2107" s="59"/>
      <c r="X2107" s="59"/>
      <c r="Y2107" s="59"/>
      <c r="Z2107" s="59"/>
      <c r="AA2107" s="59"/>
      <c r="AB2107" s="59"/>
      <c r="AC2107" s="59"/>
      <c r="AD2107" s="59"/>
      <c r="AE2107" s="59"/>
      <c r="AF2107" s="59"/>
    </row>
    <row r="2108" spans="1:32" ht="15.75" customHeight="1">
      <c r="A2108" s="59"/>
      <c r="B2108" s="59"/>
      <c r="C2108" s="59"/>
      <c r="D2108" s="59"/>
      <c r="E2108" s="59"/>
      <c r="F2108" s="59"/>
      <c r="G2108" s="59"/>
      <c r="H2108" s="59"/>
      <c r="I2108" s="59"/>
      <c r="J2108" s="59"/>
      <c r="K2108" s="59"/>
      <c r="L2108" s="59"/>
      <c r="M2108" s="59"/>
      <c r="N2108" s="59"/>
      <c r="O2108" s="59"/>
      <c r="P2108" s="59"/>
      <c r="Q2108" s="59"/>
      <c r="R2108" s="59"/>
      <c r="S2108" s="59"/>
      <c r="T2108" s="59"/>
      <c r="U2108" s="59"/>
      <c r="V2108" s="59"/>
      <c r="W2108" s="59"/>
      <c r="X2108" s="59"/>
      <c r="Y2108" s="59"/>
      <c r="Z2108" s="59"/>
      <c r="AA2108" s="59"/>
      <c r="AB2108" s="59"/>
      <c r="AC2108" s="59"/>
      <c r="AD2108" s="59"/>
      <c r="AE2108" s="59"/>
      <c r="AF2108" s="59"/>
    </row>
    <row r="2109" spans="1:32" ht="15.75" customHeight="1">
      <c r="A2109" s="59"/>
      <c r="B2109" s="59"/>
      <c r="C2109" s="59"/>
      <c r="D2109" s="59"/>
      <c r="E2109" s="59"/>
      <c r="F2109" s="59"/>
      <c r="G2109" s="59"/>
      <c r="H2109" s="59"/>
      <c r="I2109" s="59"/>
      <c r="J2109" s="59"/>
      <c r="K2109" s="59"/>
      <c r="L2109" s="59"/>
      <c r="M2109" s="59"/>
      <c r="N2109" s="59"/>
      <c r="O2109" s="59"/>
      <c r="P2109" s="59"/>
      <c r="Q2109" s="59"/>
      <c r="R2109" s="59"/>
      <c r="S2109" s="59"/>
      <c r="T2109" s="59"/>
      <c r="U2109" s="59"/>
      <c r="V2109" s="59"/>
      <c r="W2109" s="59"/>
      <c r="X2109" s="59"/>
      <c r="Y2109" s="59"/>
      <c r="Z2109" s="59"/>
      <c r="AA2109" s="59"/>
      <c r="AB2109" s="59"/>
      <c r="AC2109" s="59"/>
      <c r="AD2109" s="59"/>
      <c r="AE2109" s="59"/>
      <c r="AF2109" s="59"/>
    </row>
    <row r="2110" spans="1:32" ht="15.75" customHeight="1">
      <c r="A2110" s="59"/>
      <c r="B2110" s="59"/>
      <c r="C2110" s="59"/>
      <c r="D2110" s="59"/>
      <c r="E2110" s="59"/>
      <c r="F2110" s="59"/>
      <c r="G2110" s="59"/>
      <c r="H2110" s="59"/>
      <c r="I2110" s="59"/>
      <c r="J2110" s="59"/>
      <c r="K2110" s="59"/>
      <c r="L2110" s="59"/>
      <c r="M2110" s="59"/>
      <c r="N2110" s="59"/>
      <c r="O2110" s="59"/>
      <c r="P2110" s="59"/>
      <c r="Q2110" s="59"/>
      <c r="R2110" s="59"/>
      <c r="S2110" s="59"/>
      <c r="T2110" s="59"/>
      <c r="U2110" s="59"/>
      <c r="V2110" s="59"/>
      <c r="W2110" s="59"/>
      <c r="X2110" s="59"/>
      <c r="Y2110" s="59"/>
      <c r="Z2110" s="59"/>
      <c r="AA2110" s="59"/>
      <c r="AB2110" s="59"/>
      <c r="AC2110" s="59"/>
      <c r="AD2110" s="59"/>
      <c r="AE2110" s="59"/>
      <c r="AF2110" s="59"/>
    </row>
    <row r="2111" spans="1:32" ht="15.75" customHeight="1">
      <c r="A2111" s="59"/>
      <c r="B2111" s="59"/>
      <c r="C2111" s="59"/>
      <c r="D2111" s="59"/>
      <c r="E2111" s="59"/>
      <c r="F2111" s="59"/>
      <c r="G2111" s="59"/>
      <c r="H2111" s="59"/>
      <c r="I2111" s="59"/>
      <c r="J2111" s="59"/>
      <c r="K2111" s="59"/>
      <c r="L2111" s="59"/>
      <c r="M2111" s="59"/>
      <c r="N2111" s="59"/>
      <c r="O2111" s="59"/>
      <c r="P2111" s="59"/>
      <c r="Q2111" s="59"/>
      <c r="R2111" s="59"/>
      <c r="S2111" s="59"/>
      <c r="T2111" s="59"/>
      <c r="U2111" s="59"/>
      <c r="V2111" s="59"/>
      <c r="W2111" s="59"/>
      <c r="X2111" s="59"/>
      <c r="Y2111" s="59"/>
      <c r="Z2111" s="59"/>
      <c r="AA2111" s="59"/>
      <c r="AB2111" s="59"/>
      <c r="AC2111" s="59"/>
      <c r="AD2111" s="59"/>
      <c r="AE2111" s="59"/>
      <c r="AF2111" s="59"/>
    </row>
    <row r="2112" spans="1:32" ht="15.75" customHeight="1">
      <c r="A2112" s="59"/>
      <c r="B2112" s="59"/>
      <c r="C2112" s="59"/>
      <c r="D2112" s="59"/>
      <c r="E2112" s="59"/>
      <c r="F2112" s="59"/>
      <c r="G2112" s="59"/>
      <c r="H2112" s="59"/>
      <c r="I2112" s="59"/>
      <c r="J2112" s="59"/>
      <c r="K2112" s="59"/>
      <c r="L2112" s="59"/>
      <c r="M2112" s="59"/>
      <c r="N2112" s="59"/>
      <c r="O2112" s="59"/>
      <c r="P2112" s="59"/>
      <c r="Q2112" s="59"/>
      <c r="R2112" s="59"/>
      <c r="S2112" s="59"/>
      <c r="T2112" s="59"/>
      <c r="U2112" s="59"/>
      <c r="V2112" s="59"/>
      <c r="W2112" s="59"/>
      <c r="X2112" s="59"/>
      <c r="Y2112" s="59"/>
      <c r="Z2112" s="59"/>
      <c r="AA2112" s="59"/>
      <c r="AB2112" s="59"/>
      <c r="AC2112" s="59"/>
      <c r="AD2112" s="59"/>
      <c r="AE2112" s="59"/>
      <c r="AF2112" s="59"/>
    </row>
    <row r="2113" spans="1:32" ht="15.75" customHeight="1">
      <c r="A2113" s="59"/>
      <c r="B2113" s="59"/>
      <c r="C2113" s="59"/>
      <c r="D2113" s="59"/>
      <c r="E2113" s="59"/>
      <c r="F2113" s="59"/>
      <c r="G2113" s="59"/>
      <c r="H2113" s="59"/>
      <c r="I2113" s="59"/>
      <c r="J2113" s="59"/>
      <c r="K2113" s="59"/>
      <c r="L2113" s="59"/>
      <c r="M2113" s="59"/>
      <c r="N2113" s="59"/>
      <c r="O2113" s="59"/>
      <c r="P2113" s="59"/>
      <c r="Q2113" s="59"/>
      <c r="R2113" s="59"/>
      <c r="S2113" s="59"/>
      <c r="T2113" s="59"/>
      <c r="U2113" s="59"/>
      <c r="V2113" s="59"/>
      <c r="W2113" s="59"/>
      <c r="X2113" s="59"/>
      <c r="Y2113" s="59"/>
      <c r="Z2113" s="59"/>
      <c r="AA2113" s="59"/>
      <c r="AB2113" s="59"/>
      <c r="AC2113" s="59"/>
      <c r="AD2113" s="59"/>
      <c r="AE2113" s="59"/>
      <c r="AF2113" s="59"/>
    </row>
    <row r="2114" spans="1:32" ht="15.75" customHeight="1">
      <c r="A2114" s="59"/>
      <c r="B2114" s="59"/>
      <c r="C2114" s="59"/>
      <c r="D2114" s="59"/>
      <c r="E2114" s="59"/>
      <c r="F2114" s="59"/>
      <c r="G2114" s="59"/>
      <c r="H2114" s="59"/>
      <c r="I2114" s="59"/>
      <c r="J2114" s="59"/>
      <c r="K2114" s="59"/>
      <c r="L2114" s="59"/>
      <c r="M2114" s="59"/>
      <c r="N2114" s="59"/>
      <c r="O2114" s="59"/>
      <c r="P2114" s="59"/>
      <c r="Q2114" s="59"/>
      <c r="R2114" s="59"/>
      <c r="S2114" s="59"/>
      <c r="T2114" s="59"/>
      <c r="U2114" s="59"/>
      <c r="V2114" s="59"/>
      <c r="W2114" s="59"/>
      <c r="X2114" s="59"/>
      <c r="Y2114" s="59"/>
      <c r="Z2114" s="59"/>
      <c r="AA2114" s="59"/>
      <c r="AB2114" s="59"/>
      <c r="AC2114" s="59"/>
      <c r="AD2114" s="59"/>
      <c r="AE2114" s="59"/>
      <c r="AF2114" s="59"/>
    </row>
    <row r="2115" spans="1:32" ht="15.75" customHeight="1">
      <c r="A2115" s="59"/>
      <c r="B2115" s="59"/>
      <c r="C2115" s="59"/>
      <c r="D2115" s="59"/>
      <c r="E2115" s="59"/>
      <c r="F2115" s="59"/>
      <c r="G2115" s="59"/>
      <c r="H2115" s="59"/>
      <c r="I2115" s="59"/>
      <c r="J2115" s="59"/>
      <c r="K2115" s="59"/>
      <c r="L2115" s="59"/>
      <c r="M2115" s="59"/>
      <c r="N2115" s="59"/>
      <c r="O2115" s="59"/>
      <c r="P2115" s="59"/>
      <c r="Q2115" s="59"/>
      <c r="R2115" s="59"/>
      <c r="S2115" s="59"/>
      <c r="T2115" s="59"/>
      <c r="U2115" s="59"/>
      <c r="V2115" s="59"/>
      <c r="W2115" s="59"/>
      <c r="X2115" s="59"/>
      <c r="Y2115" s="59"/>
      <c r="Z2115" s="59"/>
      <c r="AA2115" s="59"/>
      <c r="AB2115" s="59"/>
      <c r="AC2115" s="59"/>
      <c r="AD2115" s="59"/>
      <c r="AE2115" s="59"/>
      <c r="AF2115" s="59"/>
    </row>
    <row r="2116" spans="1:32" ht="15.75" customHeight="1">
      <c r="A2116" s="59"/>
      <c r="B2116" s="59"/>
      <c r="C2116" s="59"/>
      <c r="D2116" s="59"/>
      <c r="E2116" s="59"/>
      <c r="F2116" s="59"/>
      <c r="G2116" s="59"/>
      <c r="H2116" s="59"/>
      <c r="I2116" s="59"/>
      <c r="J2116" s="59"/>
      <c r="K2116" s="59"/>
      <c r="L2116" s="59"/>
      <c r="M2116" s="59"/>
      <c r="N2116" s="59"/>
      <c r="O2116" s="59"/>
      <c r="P2116" s="59"/>
      <c r="Q2116" s="59"/>
      <c r="R2116" s="59"/>
      <c r="S2116" s="59"/>
      <c r="T2116" s="59"/>
      <c r="U2116" s="59"/>
      <c r="V2116" s="59"/>
      <c r="W2116" s="59"/>
      <c r="X2116" s="59"/>
      <c r="Y2116" s="59"/>
      <c r="Z2116" s="59"/>
      <c r="AA2116" s="59"/>
      <c r="AB2116" s="59"/>
      <c r="AC2116" s="59"/>
      <c r="AD2116" s="59"/>
      <c r="AE2116" s="59"/>
      <c r="AF2116" s="59"/>
    </row>
    <row r="2117" spans="1:32" ht="15.75" customHeight="1">
      <c r="A2117" s="59"/>
      <c r="B2117" s="59"/>
      <c r="C2117" s="59"/>
      <c r="D2117" s="59"/>
      <c r="E2117" s="59"/>
      <c r="F2117" s="59"/>
      <c r="G2117" s="59"/>
      <c r="H2117" s="59"/>
      <c r="I2117" s="59"/>
      <c r="J2117" s="59"/>
      <c r="K2117" s="59"/>
      <c r="L2117" s="59"/>
      <c r="M2117" s="59"/>
      <c r="N2117" s="59"/>
      <c r="O2117" s="59"/>
      <c r="P2117" s="59"/>
      <c r="Q2117" s="59"/>
      <c r="R2117" s="59"/>
      <c r="S2117" s="59"/>
      <c r="T2117" s="59"/>
      <c r="U2117" s="59"/>
      <c r="V2117" s="59"/>
      <c r="W2117" s="59"/>
      <c r="X2117" s="59"/>
      <c r="Y2117" s="59"/>
      <c r="Z2117" s="59"/>
      <c r="AA2117" s="59"/>
      <c r="AB2117" s="59"/>
      <c r="AC2117" s="59"/>
      <c r="AD2117" s="59"/>
      <c r="AE2117" s="59"/>
      <c r="AF2117" s="59"/>
    </row>
    <row r="2118" spans="1:32" ht="15.75" customHeight="1">
      <c r="A2118" s="59"/>
      <c r="B2118" s="59"/>
      <c r="C2118" s="59"/>
      <c r="D2118" s="59"/>
      <c r="E2118" s="59"/>
      <c r="F2118" s="59"/>
      <c r="G2118" s="59"/>
      <c r="H2118" s="59"/>
      <c r="I2118" s="59"/>
      <c r="J2118" s="59"/>
      <c r="K2118" s="59"/>
      <c r="L2118" s="59"/>
      <c r="M2118" s="59"/>
      <c r="N2118" s="59"/>
      <c r="O2118" s="59"/>
      <c r="P2118" s="59"/>
      <c r="Q2118" s="59"/>
      <c r="R2118" s="59"/>
      <c r="S2118" s="59"/>
      <c r="T2118" s="59"/>
      <c r="U2118" s="59"/>
      <c r="V2118" s="59"/>
      <c r="W2118" s="59"/>
      <c r="X2118" s="59"/>
      <c r="Y2118" s="59"/>
      <c r="Z2118" s="59"/>
      <c r="AA2118" s="59"/>
      <c r="AB2118" s="59"/>
      <c r="AC2118" s="59"/>
      <c r="AD2118" s="59"/>
      <c r="AE2118" s="59"/>
      <c r="AF2118" s="59"/>
    </row>
    <row r="2119" spans="1:32" ht="15.75" customHeight="1">
      <c r="A2119" s="59"/>
      <c r="B2119" s="59"/>
      <c r="C2119" s="59"/>
      <c r="D2119" s="59"/>
      <c r="E2119" s="59"/>
      <c r="F2119" s="59"/>
      <c r="G2119" s="59"/>
      <c r="H2119" s="59"/>
      <c r="I2119" s="59"/>
      <c r="J2119" s="59"/>
      <c r="K2119" s="59"/>
      <c r="L2119" s="59"/>
      <c r="M2119" s="59"/>
      <c r="N2119" s="59"/>
      <c r="O2119" s="59"/>
      <c r="P2119" s="59"/>
      <c r="Q2119" s="59"/>
      <c r="R2119" s="59"/>
      <c r="S2119" s="59"/>
      <c r="T2119" s="59"/>
      <c r="U2119" s="59"/>
      <c r="V2119" s="59"/>
      <c r="W2119" s="59"/>
      <c r="X2119" s="59"/>
      <c r="Y2119" s="59"/>
      <c r="Z2119" s="59"/>
      <c r="AA2119" s="59"/>
      <c r="AB2119" s="59"/>
      <c r="AC2119" s="59"/>
      <c r="AD2119" s="59"/>
      <c r="AE2119" s="59"/>
      <c r="AF2119" s="59"/>
    </row>
    <row r="2120" spans="1:32" ht="15.75" customHeight="1">
      <c r="A2120" s="59"/>
      <c r="B2120" s="59"/>
      <c r="C2120" s="59"/>
      <c r="D2120" s="59"/>
      <c r="E2120" s="59"/>
      <c r="F2120" s="59"/>
      <c r="G2120" s="59"/>
      <c r="H2120" s="59"/>
      <c r="I2120" s="59"/>
      <c r="J2120" s="59"/>
      <c r="K2120" s="59"/>
      <c r="L2120" s="59"/>
      <c r="M2120" s="59"/>
      <c r="N2120" s="59"/>
      <c r="O2120" s="59"/>
      <c r="P2120" s="59"/>
      <c r="Q2120" s="59"/>
      <c r="R2120" s="59"/>
      <c r="S2120" s="59"/>
      <c r="T2120" s="59"/>
      <c r="U2120" s="59"/>
      <c r="V2120" s="59"/>
      <c r="W2120" s="59"/>
      <c r="X2120" s="59"/>
      <c r="Y2120" s="59"/>
      <c r="Z2120" s="59"/>
      <c r="AA2120" s="59"/>
      <c r="AB2120" s="59"/>
      <c r="AC2120" s="59"/>
      <c r="AD2120" s="59"/>
      <c r="AE2120" s="59"/>
      <c r="AF2120" s="59"/>
    </row>
    <row r="2121" spans="1:32" ht="15.75" customHeight="1">
      <c r="A2121" s="59"/>
      <c r="B2121" s="59"/>
      <c r="C2121" s="59"/>
      <c r="D2121" s="59"/>
      <c r="E2121" s="59"/>
      <c r="F2121" s="59"/>
      <c r="G2121" s="59"/>
      <c r="H2121" s="59"/>
      <c r="I2121" s="59"/>
      <c r="J2121" s="59"/>
      <c r="K2121" s="59"/>
      <c r="L2121" s="59"/>
      <c r="M2121" s="59"/>
      <c r="N2121" s="59"/>
      <c r="O2121" s="59"/>
      <c r="P2121" s="59"/>
      <c r="Q2121" s="59"/>
      <c r="R2121" s="59"/>
      <c r="S2121" s="59"/>
      <c r="T2121" s="59"/>
      <c r="U2121" s="59"/>
      <c r="V2121" s="59"/>
      <c r="W2121" s="59"/>
      <c r="X2121" s="59"/>
      <c r="Y2121" s="59"/>
      <c r="Z2121" s="59"/>
      <c r="AA2121" s="59"/>
      <c r="AB2121" s="59"/>
      <c r="AC2121" s="59"/>
      <c r="AD2121" s="59"/>
      <c r="AE2121" s="59"/>
      <c r="AF2121" s="59"/>
    </row>
    <row r="2122" spans="1:32" ht="15.75" customHeight="1">
      <c r="A2122" s="59"/>
      <c r="B2122" s="59"/>
      <c r="C2122" s="59"/>
      <c r="D2122" s="59"/>
      <c r="E2122" s="59"/>
      <c r="F2122" s="59"/>
      <c r="G2122" s="59"/>
      <c r="H2122" s="59"/>
      <c r="I2122" s="59"/>
      <c r="J2122" s="59"/>
      <c r="K2122" s="59"/>
      <c r="L2122" s="59"/>
      <c r="M2122" s="59"/>
      <c r="N2122" s="59"/>
      <c r="O2122" s="59"/>
      <c r="P2122" s="59"/>
      <c r="Q2122" s="59"/>
      <c r="R2122" s="59"/>
      <c r="S2122" s="59"/>
      <c r="T2122" s="59"/>
      <c r="U2122" s="59"/>
      <c r="V2122" s="59"/>
      <c r="W2122" s="59"/>
      <c r="X2122" s="59"/>
      <c r="Y2122" s="59"/>
      <c r="Z2122" s="59"/>
      <c r="AA2122" s="59"/>
      <c r="AB2122" s="59"/>
      <c r="AC2122" s="59"/>
      <c r="AD2122" s="59"/>
      <c r="AE2122" s="59"/>
      <c r="AF2122" s="59"/>
    </row>
    <row r="2123" spans="1:32" ht="15.75" customHeight="1">
      <c r="A2123" s="59"/>
      <c r="B2123" s="59"/>
      <c r="C2123" s="59"/>
      <c r="D2123" s="59"/>
      <c r="E2123" s="59"/>
      <c r="F2123" s="59"/>
      <c r="G2123" s="59"/>
      <c r="H2123" s="59"/>
      <c r="I2123" s="59"/>
      <c r="J2123" s="59"/>
      <c r="K2123" s="59"/>
      <c r="L2123" s="59"/>
      <c r="M2123" s="59"/>
      <c r="N2123" s="59"/>
      <c r="O2123" s="59"/>
      <c r="P2123" s="59"/>
      <c r="Q2123" s="59"/>
      <c r="R2123" s="59"/>
      <c r="S2123" s="59"/>
      <c r="T2123" s="59"/>
      <c r="U2123" s="59"/>
      <c r="V2123" s="59"/>
      <c r="W2123" s="59"/>
      <c r="X2123" s="59"/>
      <c r="Y2123" s="59"/>
      <c r="Z2123" s="59"/>
      <c r="AA2123" s="59"/>
      <c r="AB2123" s="59"/>
      <c r="AC2123" s="59"/>
      <c r="AD2123" s="59"/>
      <c r="AE2123" s="59"/>
      <c r="AF2123" s="59"/>
    </row>
    <row r="2124" spans="1:32" ht="15.75" customHeight="1">
      <c r="A2124" s="59"/>
      <c r="B2124" s="59"/>
      <c r="C2124" s="59"/>
      <c r="D2124" s="59"/>
      <c r="E2124" s="59"/>
      <c r="F2124" s="59"/>
      <c r="G2124" s="59"/>
      <c r="H2124" s="59"/>
      <c r="I2124" s="59"/>
      <c r="J2124" s="59"/>
      <c r="K2124" s="59"/>
      <c r="L2124" s="59"/>
      <c r="M2124" s="59"/>
      <c r="N2124" s="59"/>
      <c r="O2124" s="59"/>
      <c r="P2124" s="59"/>
      <c r="Q2124" s="59"/>
      <c r="R2124" s="59"/>
      <c r="S2124" s="59"/>
      <c r="T2124" s="59"/>
      <c r="U2124" s="59"/>
      <c r="V2124" s="59"/>
      <c r="W2124" s="59"/>
      <c r="X2124" s="59"/>
      <c r="Y2124" s="59"/>
      <c r="Z2124" s="59"/>
      <c r="AA2124" s="59"/>
      <c r="AB2124" s="59"/>
      <c r="AC2124" s="59"/>
      <c r="AD2124" s="59"/>
      <c r="AE2124" s="59"/>
      <c r="AF2124" s="59"/>
    </row>
    <row r="2125" spans="1:32" ht="15.75" customHeight="1">
      <c r="A2125" s="59"/>
      <c r="B2125" s="59"/>
      <c r="C2125" s="59"/>
      <c r="D2125" s="59"/>
      <c r="E2125" s="59"/>
      <c r="F2125" s="59"/>
      <c r="G2125" s="59"/>
      <c r="H2125" s="59"/>
      <c r="I2125" s="59"/>
      <c r="J2125" s="59"/>
      <c r="K2125" s="59"/>
      <c r="L2125" s="59"/>
      <c r="M2125" s="59"/>
      <c r="N2125" s="59"/>
      <c r="O2125" s="59"/>
      <c r="P2125" s="59"/>
      <c r="Q2125" s="59"/>
      <c r="R2125" s="59"/>
      <c r="S2125" s="59"/>
      <c r="T2125" s="59"/>
      <c r="U2125" s="59"/>
      <c r="V2125" s="59"/>
      <c r="W2125" s="59"/>
      <c r="X2125" s="59"/>
      <c r="Y2125" s="59"/>
      <c r="Z2125" s="59"/>
      <c r="AA2125" s="59"/>
      <c r="AB2125" s="59"/>
      <c r="AC2125" s="59"/>
      <c r="AD2125" s="59"/>
      <c r="AE2125" s="59"/>
      <c r="AF2125" s="59"/>
    </row>
    <row r="2126" spans="1:32" ht="15.75" customHeight="1">
      <c r="A2126" s="59"/>
      <c r="B2126" s="59"/>
      <c r="C2126" s="59"/>
      <c r="D2126" s="59"/>
      <c r="E2126" s="59"/>
      <c r="F2126" s="59"/>
      <c r="G2126" s="59"/>
      <c r="H2126" s="59"/>
      <c r="I2126" s="59"/>
      <c r="J2126" s="59"/>
      <c r="K2126" s="59"/>
      <c r="L2126" s="59"/>
      <c r="M2126" s="59"/>
      <c r="N2126" s="59"/>
      <c r="O2126" s="59"/>
      <c r="P2126" s="59"/>
      <c r="Q2126" s="59"/>
      <c r="R2126" s="59"/>
      <c r="S2126" s="59"/>
      <c r="T2126" s="59"/>
      <c r="U2126" s="59"/>
      <c r="V2126" s="59"/>
      <c r="W2126" s="59"/>
      <c r="X2126" s="59"/>
      <c r="Y2126" s="59"/>
      <c r="Z2126" s="59"/>
      <c r="AA2126" s="59"/>
      <c r="AB2126" s="59"/>
      <c r="AC2126" s="59"/>
      <c r="AD2126" s="59"/>
      <c r="AE2126" s="59"/>
      <c r="AF2126" s="59"/>
    </row>
    <row r="2127" spans="1:32" ht="15.75" customHeight="1">
      <c r="A2127" s="59"/>
      <c r="B2127" s="59"/>
      <c r="C2127" s="59"/>
      <c r="D2127" s="59"/>
      <c r="E2127" s="59"/>
      <c r="F2127" s="59"/>
      <c r="G2127" s="59"/>
      <c r="H2127" s="59"/>
      <c r="I2127" s="59"/>
      <c r="J2127" s="59"/>
      <c r="K2127" s="59"/>
      <c r="L2127" s="59"/>
      <c r="M2127" s="59"/>
      <c r="N2127" s="59"/>
      <c r="O2127" s="59"/>
      <c r="P2127" s="59"/>
      <c r="Q2127" s="59"/>
      <c r="R2127" s="59"/>
      <c r="S2127" s="59"/>
      <c r="T2127" s="59"/>
      <c r="U2127" s="59"/>
      <c r="V2127" s="59"/>
      <c r="W2127" s="59"/>
      <c r="X2127" s="59"/>
      <c r="Y2127" s="59"/>
      <c r="Z2127" s="59"/>
      <c r="AA2127" s="59"/>
      <c r="AB2127" s="59"/>
      <c r="AC2127" s="59"/>
      <c r="AD2127" s="59"/>
      <c r="AE2127" s="59"/>
      <c r="AF2127" s="59"/>
    </row>
    <row r="2128" spans="1:32" ht="15.75" customHeight="1">
      <c r="A2128" s="59"/>
      <c r="B2128" s="59"/>
      <c r="C2128" s="59"/>
      <c r="D2128" s="59"/>
      <c r="E2128" s="59"/>
      <c r="F2128" s="59"/>
      <c r="G2128" s="59"/>
      <c r="H2128" s="59"/>
      <c r="I2128" s="59"/>
      <c r="J2128" s="59"/>
      <c r="K2128" s="59"/>
      <c r="L2128" s="59"/>
      <c r="M2128" s="59"/>
      <c r="N2128" s="59"/>
      <c r="O2128" s="59"/>
      <c r="P2128" s="59"/>
      <c r="Q2128" s="59"/>
      <c r="R2128" s="59"/>
      <c r="S2128" s="59"/>
      <c r="T2128" s="59"/>
      <c r="U2128" s="59"/>
      <c r="V2128" s="59"/>
      <c r="W2128" s="59"/>
      <c r="X2128" s="59"/>
      <c r="Y2128" s="59"/>
      <c r="Z2128" s="59"/>
      <c r="AA2128" s="59"/>
      <c r="AB2128" s="59"/>
      <c r="AC2128" s="59"/>
      <c r="AD2128" s="59"/>
      <c r="AE2128" s="59"/>
      <c r="AF2128" s="59"/>
    </row>
    <row r="2129" spans="1:32" ht="15.75" customHeight="1">
      <c r="A2129" s="59"/>
      <c r="B2129" s="59"/>
      <c r="C2129" s="59"/>
      <c r="D2129" s="59"/>
      <c r="E2129" s="59"/>
      <c r="F2129" s="59"/>
      <c r="G2129" s="59"/>
      <c r="H2129" s="59"/>
      <c r="I2129" s="59"/>
      <c r="J2129" s="59"/>
      <c r="K2129" s="59"/>
      <c r="L2129" s="59"/>
      <c r="M2129" s="59"/>
      <c r="N2129" s="59"/>
      <c r="O2129" s="59"/>
      <c r="P2129" s="59"/>
      <c r="Q2129" s="59"/>
      <c r="R2129" s="59"/>
      <c r="S2129" s="59"/>
      <c r="T2129" s="59"/>
      <c r="U2129" s="59"/>
      <c r="V2129" s="59"/>
      <c r="W2129" s="59"/>
      <c r="X2129" s="59"/>
      <c r="Y2129" s="59"/>
      <c r="Z2129" s="59"/>
      <c r="AA2129" s="59"/>
      <c r="AB2129" s="59"/>
      <c r="AC2129" s="59"/>
      <c r="AD2129" s="59"/>
      <c r="AE2129" s="59"/>
      <c r="AF2129" s="59"/>
    </row>
    <row r="2130" spans="1:32" ht="15.75" customHeight="1">
      <c r="A2130" s="59"/>
      <c r="B2130" s="59"/>
      <c r="C2130" s="59"/>
      <c r="D2130" s="59"/>
      <c r="E2130" s="59"/>
      <c r="F2130" s="59"/>
      <c r="G2130" s="59"/>
      <c r="H2130" s="59"/>
      <c r="I2130" s="59"/>
      <c r="J2130" s="59"/>
      <c r="K2130" s="59"/>
      <c r="L2130" s="59"/>
      <c r="M2130" s="59"/>
      <c r="N2130" s="59"/>
      <c r="O2130" s="59"/>
      <c r="P2130" s="59"/>
      <c r="Q2130" s="59"/>
      <c r="R2130" s="59"/>
      <c r="S2130" s="59"/>
      <c r="T2130" s="59"/>
      <c r="U2130" s="59"/>
      <c r="V2130" s="59"/>
      <c r="W2130" s="59"/>
      <c r="X2130" s="59"/>
      <c r="Y2130" s="59"/>
      <c r="Z2130" s="59"/>
      <c r="AA2130" s="59"/>
      <c r="AB2130" s="59"/>
      <c r="AC2130" s="59"/>
      <c r="AD2130" s="59"/>
      <c r="AE2130" s="59"/>
      <c r="AF2130" s="59"/>
    </row>
    <row r="2131" spans="1:32" ht="15.75" customHeight="1">
      <c r="A2131" s="59"/>
      <c r="B2131" s="59"/>
      <c r="C2131" s="59"/>
      <c r="D2131" s="59"/>
      <c r="E2131" s="59"/>
      <c r="F2131" s="59"/>
      <c r="G2131" s="59"/>
      <c r="H2131" s="59"/>
      <c r="I2131" s="59"/>
      <c r="J2131" s="59"/>
      <c r="K2131" s="59"/>
      <c r="L2131" s="59"/>
      <c r="M2131" s="59"/>
      <c r="N2131" s="59"/>
      <c r="O2131" s="59"/>
      <c r="P2131" s="59"/>
      <c r="Q2131" s="59"/>
      <c r="R2131" s="59"/>
      <c r="S2131" s="59"/>
      <c r="T2131" s="59"/>
      <c r="U2131" s="59"/>
      <c r="V2131" s="59"/>
      <c r="W2131" s="59"/>
      <c r="X2131" s="59"/>
      <c r="Y2131" s="59"/>
      <c r="Z2131" s="59"/>
      <c r="AA2131" s="59"/>
      <c r="AB2131" s="59"/>
      <c r="AC2131" s="59"/>
      <c r="AD2131" s="59"/>
      <c r="AE2131" s="59"/>
      <c r="AF2131" s="59"/>
    </row>
    <row r="2132" spans="1:32" ht="15.75" customHeight="1">
      <c r="A2132" s="59"/>
      <c r="B2132" s="59"/>
      <c r="C2132" s="59"/>
      <c r="D2132" s="59"/>
      <c r="E2132" s="59"/>
      <c r="F2132" s="59"/>
      <c r="G2132" s="59"/>
      <c r="H2132" s="59"/>
      <c r="I2132" s="59"/>
      <c r="J2132" s="59"/>
      <c r="K2132" s="59"/>
      <c r="L2132" s="59"/>
      <c r="M2132" s="59"/>
      <c r="N2132" s="59"/>
      <c r="O2132" s="59"/>
      <c r="P2132" s="59"/>
      <c r="Q2132" s="59"/>
      <c r="R2132" s="59"/>
      <c r="S2132" s="59"/>
      <c r="T2132" s="59"/>
      <c r="U2132" s="59"/>
      <c r="V2132" s="59"/>
      <c r="W2132" s="59"/>
      <c r="X2132" s="59"/>
      <c r="Y2132" s="59"/>
      <c r="Z2132" s="59"/>
      <c r="AA2132" s="59"/>
      <c r="AB2132" s="59"/>
      <c r="AC2132" s="59"/>
      <c r="AD2132" s="59"/>
      <c r="AE2132" s="59"/>
      <c r="AF2132" s="59"/>
    </row>
    <row r="2133" spans="1:32" ht="15.75" customHeight="1">
      <c r="A2133" s="59"/>
      <c r="B2133" s="59"/>
      <c r="C2133" s="59"/>
      <c r="D2133" s="59"/>
      <c r="E2133" s="59"/>
      <c r="F2133" s="59"/>
      <c r="G2133" s="59"/>
      <c r="H2133" s="59"/>
      <c r="I2133" s="59"/>
      <c r="J2133" s="59"/>
      <c r="K2133" s="59"/>
      <c r="L2133" s="59"/>
      <c r="M2133" s="59"/>
      <c r="N2133" s="59"/>
      <c r="O2133" s="59"/>
      <c r="P2133" s="59"/>
      <c r="Q2133" s="59"/>
      <c r="R2133" s="59"/>
      <c r="S2133" s="59"/>
      <c r="T2133" s="59"/>
      <c r="U2133" s="59"/>
      <c r="V2133" s="59"/>
      <c r="W2133" s="59"/>
      <c r="X2133" s="59"/>
      <c r="Y2133" s="59"/>
      <c r="Z2133" s="59"/>
      <c r="AA2133" s="59"/>
      <c r="AB2133" s="59"/>
      <c r="AC2133" s="59"/>
      <c r="AD2133" s="59"/>
      <c r="AE2133" s="59"/>
      <c r="AF2133" s="59"/>
    </row>
    <row r="2134" spans="1:32" ht="15.75" customHeight="1">
      <c r="A2134" s="59"/>
      <c r="B2134" s="59"/>
      <c r="C2134" s="59"/>
      <c r="D2134" s="59"/>
      <c r="E2134" s="59"/>
      <c r="F2134" s="59"/>
      <c r="G2134" s="59"/>
      <c r="H2134" s="59"/>
      <c r="I2134" s="59"/>
      <c r="J2134" s="59"/>
      <c r="K2134" s="59"/>
      <c r="L2134" s="59"/>
      <c r="M2134" s="59"/>
      <c r="N2134" s="59"/>
      <c r="O2134" s="59"/>
      <c r="P2134" s="59"/>
      <c r="Q2134" s="59"/>
      <c r="R2134" s="59"/>
      <c r="S2134" s="59"/>
      <c r="T2134" s="59"/>
      <c r="U2134" s="59"/>
      <c r="V2134" s="59"/>
      <c r="W2134" s="59"/>
      <c r="X2134" s="59"/>
      <c r="Y2134" s="59"/>
      <c r="Z2134" s="59"/>
      <c r="AA2134" s="59"/>
      <c r="AB2134" s="59"/>
      <c r="AC2134" s="59"/>
      <c r="AD2134" s="59"/>
      <c r="AE2134" s="59"/>
      <c r="AF2134" s="59"/>
    </row>
    <row r="2135" spans="1:32" ht="15.75" customHeight="1">
      <c r="A2135" s="59"/>
      <c r="B2135" s="59"/>
      <c r="C2135" s="59"/>
      <c r="D2135" s="59"/>
      <c r="E2135" s="59"/>
      <c r="F2135" s="59"/>
      <c r="G2135" s="59"/>
      <c r="H2135" s="59"/>
      <c r="I2135" s="59"/>
      <c r="J2135" s="59"/>
      <c r="K2135" s="59"/>
      <c r="L2135" s="59"/>
      <c r="M2135" s="59"/>
      <c r="N2135" s="59"/>
      <c r="O2135" s="59"/>
      <c r="P2135" s="59"/>
      <c r="Q2135" s="59"/>
      <c r="R2135" s="59"/>
      <c r="S2135" s="59"/>
      <c r="T2135" s="59"/>
      <c r="U2135" s="59"/>
      <c r="V2135" s="59"/>
      <c r="W2135" s="59"/>
      <c r="X2135" s="59"/>
      <c r="Y2135" s="59"/>
      <c r="Z2135" s="59"/>
      <c r="AA2135" s="59"/>
      <c r="AB2135" s="59"/>
      <c r="AC2135" s="59"/>
      <c r="AD2135" s="59"/>
      <c r="AE2135" s="59"/>
      <c r="AF2135" s="59"/>
    </row>
    <row r="2136" spans="1:32" ht="15.75" customHeight="1">
      <c r="A2136" s="59"/>
      <c r="B2136" s="59"/>
      <c r="C2136" s="59"/>
      <c r="D2136" s="59"/>
      <c r="E2136" s="59"/>
      <c r="F2136" s="59"/>
      <c r="G2136" s="59"/>
      <c r="H2136" s="59"/>
      <c r="I2136" s="59"/>
      <c r="J2136" s="59"/>
      <c r="K2136" s="59"/>
      <c r="L2136" s="59"/>
      <c r="M2136" s="59"/>
      <c r="N2136" s="59"/>
      <c r="O2136" s="59"/>
      <c r="P2136" s="59"/>
      <c r="Q2136" s="59"/>
      <c r="R2136" s="59"/>
      <c r="S2136" s="59"/>
      <c r="T2136" s="59"/>
      <c r="U2136" s="59"/>
      <c r="V2136" s="59"/>
      <c r="W2136" s="59"/>
      <c r="X2136" s="59"/>
      <c r="Y2136" s="59"/>
      <c r="Z2136" s="59"/>
      <c r="AA2136" s="59"/>
      <c r="AB2136" s="59"/>
      <c r="AC2136" s="59"/>
      <c r="AD2136" s="59"/>
      <c r="AE2136" s="59"/>
      <c r="AF2136" s="59"/>
    </row>
    <row r="2137" spans="1:32" ht="15.75" customHeight="1">
      <c r="A2137" s="59"/>
      <c r="B2137" s="59"/>
      <c r="C2137" s="59"/>
      <c r="D2137" s="59"/>
      <c r="E2137" s="59"/>
      <c r="F2137" s="59"/>
      <c r="G2137" s="59"/>
      <c r="H2137" s="59"/>
      <c r="I2137" s="59"/>
      <c r="J2137" s="59"/>
      <c r="K2137" s="59"/>
      <c r="L2137" s="59"/>
      <c r="M2137" s="59"/>
      <c r="N2137" s="59"/>
      <c r="O2137" s="59"/>
      <c r="P2137" s="59"/>
      <c r="Q2137" s="59"/>
      <c r="R2137" s="59"/>
      <c r="S2137" s="59"/>
      <c r="T2137" s="59"/>
      <c r="U2137" s="59"/>
      <c r="V2137" s="59"/>
      <c r="W2137" s="59"/>
      <c r="X2137" s="59"/>
      <c r="Y2137" s="59"/>
      <c r="Z2137" s="59"/>
      <c r="AA2137" s="59"/>
      <c r="AB2137" s="59"/>
      <c r="AC2137" s="59"/>
      <c r="AD2137" s="59"/>
      <c r="AE2137" s="59"/>
      <c r="AF2137" s="59"/>
    </row>
    <row r="2138" spans="1:32" ht="15.75" customHeight="1">
      <c r="A2138" s="59"/>
      <c r="B2138" s="59"/>
      <c r="C2138" s="59"/>
      <c r="D2138" s="59"/>
      <c r="E2138" s="59"/>
      <c r="F2138" s="59"/>
      <c r="G2138" s="59"/>
      <c r="H2138" s="59"/>
      <c r="I2138" s="59"/>
      <c r="J2138" s="59"/>
      <c r="K2138" s="59"/>
      <c r="L2138" s="59"/>
      <c r="M2138" s="59"/>
      <c r="N2138" s="59"/>
      <c r="O2138" s="59"/>
      <c r="P2138" s="59"/>
      <c r="Q2138" s="59"/>
      <c r="R2138" s="59"/>
      <c r="S2138" s="59"/>
      <c r="T2138" s="59"/>
      <c r="U2138" s="59"/>
      <c r="V2138" s="59"/>
      <c r="W2138" s="59"/>
      <c r="X2138" s="59"/>
      <c r="Y2138" s="59"/>
      <c r="Z2138" s="59"/>
      <c r="AA2138" s="59"/>
      <c r="AB2138" s="59"/>
      <c r="AC2138" s="59"/>
      <c r="AD2138" s="59"/>
      <c r="AE2138" s="59"/>
      <c r="AF2138" s="59"/>
    </row>
    <row r="2139" spans="1:32" ht="15.75" customHeight="1">
      <c r="A2139" s="59"/>
      <c r="B2139" s="59"/>
      <c r="C2139" s="59"/>
      <c r="D2139" s="59"/>
      <c r="E2139" s="59"/>
      <c r="F2139" s="59"/>
      <c r="G2139" s="59"/>
      <c r="H2139" s="59"/>
      <c r="I2139" s="59"/>
      <c r="J2139" s="59"/>
      <c r="K2139" s="59"/>
      <c r="L2139" s="59"/>
      <c r="M2139" s="59"/>
      <c r="N2139" s="59"/>
      <c r="O2139" s="59"/>
      <c r="P2139" s="59"/>
      <c r="Q2139" s="59"/>
      <c r="R2139" s="59"/>
      <c r="S2139" s="59"/>
      <c r="T2139" s="59"/>
      <c r="U2139" s="59"/>
      <c r="V2139" s="59"/>
      <c r="W2139" s="59"/>
      <c r="X2139" s="59"/>
      <c r="Y2139" s="59"/>
      <c r="Z2139" s="59"/>
      <c r="AA2139" s="59"/>
      <c r="AB2139" s="59"/>
      <c r="AC2139" s="59"/>
      <c r="AD2139" s="59"/>
      <c r="AE2139" s="59"/>
      <c r="AF2139" s="59"/>
    </row>
    <row r="2140" spans="1:32" ht="15.75" customHeight="1">
      <c r="A2140" s="59"/>
      <c r="B2140" s="59"/>
      <c r="C2140" s="59"/>
      <c r="D2140" s="59"/>
      <c r="E2140" s="59"/>
      <c r="F2140" s="59"/>
      <c r="G2140" s="59"/>
      <c r="H2140" s="59"/>
      <c r="I2140" s="59"/>
      <c r="J2140" s="59"/>
      <c r="K2140" s="59"/>
      <c r="L2140" s="59"/>
      <c r="M2140" s="59"/>
      <c r="N2140" s="59"/>
      <c r="O2140" s="59"/>
      <c r="P2140" s="59"/>
      <c r="Q2140" s="59"/>
      <c r="R2140" s="59"/>
      <c r="S2140" s="59"/>
      <c r="T2140" s="59"/>
      <c r="U2140" s="59"/>
      <c r="V2140" s="59"/>
      <c r="W2140" s="59"/>
      <c r="X2140" s="59"/>
      <c r="Y2140" s="59"/>
      <c r="Z2140" s="59"/>
      <c r="AA2140" s="59"/>
      <c r="AB2140" s="59"/>
      <c r="AC2140" s="59"/>
      <c r="AD2140" s="59"/>
      <c r="AE2140" s="59"/>
      <c r="AF2140" s="59"/>
    </row>
    <row r="2141" spans="1:32" ht="15.75" customHeight="1">
      <c r="A2141" s="59"/>
      <c r="B2141" s="59"/>
      <c r="C2141" s="59"/>
      <c r="D2141" s="59"/>
      <c r="E2141" s="59"/>
      <c r="F2141" s="59"/>
      <c r="G2141" s="59"/>
      <c r="H2141" s="59"/>
      <c r="I2141" s="59"/>
      <c r="J2141" s="59"/>
      <c r="K2141" s="59"/>
      <c r="L2141" s="59"/>
      <c r="M2141" s="59"/>
      <c r="N2141" s="59"/>
      <c r="O2141" s="59"/>
      <c r="P2141" s="59"/>
      <c r="Q2141" s="59"/>
      <c r="R2141" s="59"/>
      <c r="S2141" s="59"/>
      <c r="T2141" s="59"/>
      <c r="U2141" s="59"/>
      <c r="V2141" s="59"/>
      <c r="W2141" s="59"/>
      <c r="X2141" s="59"/>
      <c r="Y2141" s="59"/>
      <c r="Z2141" s="59"/>
      <c r="AA2141" s="59"/>
      <c r="AB2141" s="59"/>
      <c r="AC2141" s="59"/>
      <c r="AD2141" s="59"/>
      <c r="AE2141" s="59"/>
      <c r="AF2141" s="59"/>
    </row>
    <row r="2142" spans="1:32" ht="15.75" customHeight="1">
      <c r="A2142" s="59"/>
      <c r="B2142" s="59"/>
      <c r="C2142" s="59"/>
      <c r="D2142" s="59"/>
      <c r="E2142" s="59"/>
      <c r="F2142" s="59"/>
      <c r="G2142" s="59"/>
      <c r="H2142" s="59"/>
      <c r="I2142" s="59"/>
      <c r="J2142" s="59"/>
      <c r="K2142" s="59"/>
      <c r="L2142" s="59"/>
      <c r="M2142" s="59"/>
      <c r="N2142" s="59"/>
      <c r="O2142" s="59"/>
      <c r="P2142" s="59"/>
      <c r="Q2142" s="59"/>
      <c r="R2142" s="59"/>
      <c r="S2142" s="59"/>
      <c r="T2142" s="59"/>
      <c r="U2142" s="59"/>
      <c r="V2142" s="59"/>
      <c r="W2142" s="59"/>
      <c r="X2142" s="59"/>
      <c r="Y2142" s="59"/>
      <c r="Z2142" s="59"/>
      <c r="AA2142" s="59"/>
      <c r="AB2142" s="59"/>
      <c r="AC2142" s="59"/>
      <c r="AD2142" s="59"/>
      <c r="AE2142" s="59"/>
      <c r="AF2142" s="59"/>
    </row>
    <row r="2143" spans="1:32" ht="15.75" customHeight="1">
      <c r="A2143" s="59"/>
      <c r="B2143" s="59"/>
      <c r="C2143" s="59"/>
      <c r="D2143" s="59"/>
      <c r="E2143" s="59"/>
      <c r="F2143" s="59"/>
      <c r="G2143" s="59"/>
      <c r="H2143" s="59"/>
      <c r="I2143" s="59"/>
      <c r="J2143" s="59"/>
      <c r="K2143" s="59"/>
      <c r="L2143" s="59"/>
      <c r="M2143" s="59"/>
      <c r="N2143" s="59"/>
      <c r="O2143" s="59"/>
      <c r="P2143" s="59"/>
      <c r="Q2143" s="59"/>
      <c r="R2143" s="59"/>
      <c r="S2143" s="59"/>
      <c r="T2143" s="59"/>
      <c r="U2143" s="59"/>
      <c r="V2143" s="59"/>
      <c r="W2143" s="59"/>
      <c r="X2143" s="59"/>
      <c r="Y2143" s="59"/>
      <c r="Z2143" s="59"/>
      <c r="AA2143" s="59"/>
      <c r="AB2143" s="59"/>
      <c r="AC2143" s="59"/>
      <c r="AD2143" s="59"/>
      <c r="AE2143" s="59"/>
      <c r="AF2143" s="59"/>
    </row>
    <row r="2144" spans="1:32" ht="15.75" customHeight="1">
      <c r="A2144" s="59"/>
      <c r="B2144" s="59"/>
      <c r="C2144" s="59"/>
      <c r="D2144" s="59"/>
      <c r="E2144" s="59"/>
      <c r="F2144" s="59"/>
      <c r="G2144" s="59"/>
      <c r="H2144" s="59"/>
      <c r="I2144" s="59"/>
      <c r="J2144" s="59"/>
      <c r="K2144" s="59"/>
      <c r="L2144" s="59"/>
      <c r="M2144" s="59"/>
      <c r="N2144" s="59"/>
      <c r="O2144" s="59"/>
      <c r="P2144" s="59"/>
      <c r="Q2144" s="59"/>
      <c r="R2144" s="59"/>
      <c r="S2144" s="59"/>
      <c r="T2144" s="59"/>
      <c r="U2144" s="59"/>
      <c r="V2144" s="59"/>
      <c r="W2144" s="59"/>
      <c r="X2144" s="59"/>
      <c r="Y2144" s="59"/>
      <c r="Z2144" s="59"/>
      <c r="AA2144" s="59"/>
      <c r="AB2144" s="59"/>
      <c r="AC2144" s="59"/>
      <c r="AD2144" s="59"/>
      <c r="AE2144" s="59"/>
      <c r="AF2144" s="59"/>
    </row>
    <row r="2145" spans="1:32" ht="15.75" customHeight="1">
      <c r="A2145" s="59"/>
      <c r="B2145" s="59"/>
      <c r="C2145" s="59"/>
      <c r="D2145" s="59"/>
      <c r="E2145" s="59"/>
      <c r="F2145" s="59"/>
      <c r="G2145" s="59"/>
      <c r="H2145" s="59"/>
      <c r="I2145" s="59"/>
      <c r="J2145" s="59"/>
      <c r="K2145" s="59"/>
      <c r="L2145" s="59"/>
      <c r="M2145" s="59"/>
      <c r="N2145" s="59"/>
      <c r="O2145" s="59"/>
      <c r="P2145" s="59"/>
      <c r="Q2145" s="59"/>
      <c r="R2145" s="59"/>
      <c r="S2145" s="59"/>
      <c r="T2145" s="59"/>
      <c r="U2145" s="59"/>
      <c r="V2145" s="59"/>
      <c r="W2145" s="59"/>
      <c r="X2145" s="59"/>
      <c r="Y2145" s="59"/>
      <c r="Z2145" s="59"/>
      <c r="AA2145" s="59"/>
      <c r="AB2145" s="59"/>
      <c r="AC2145" s="59"/>
      <c r="AD2145" s="59"/>
      <c r="AE2145" s="59"/>
      <c r="AF2145" s="59"/>
    </row>
    <row r="2146" spans="1:32" ht="15.75" customHeight="1">
      <c r="A2146" s="59"/>
      <c r="B2146" s="59"/>
      <c r="C2146" s="59"/>
      <c r="D2146" s="59"/>
      <c r="E2146" s="59"/>
      <c r="F2146" s="59"/>
      <c r="G2146" s="59"/>
      <c r="H2146" s="59"/>
      <c r="I2146" s="59"/>
      <c r="J2146" s="59"/>
      <c r="K2146" s="59"/>
      <c r="L2146" s="59"/>
      <c r="M2146" s="59"/>
      <c r="N2146" s="59"/>
      <c r="O2146" s="59"/>
      <c r="P2146" s="59"/>
      <c r="Q2146" s="59"/>
      <c r="R2146" s="59"/>
      <c r="S2146" s="59"/>
      <c r="T2146" s="59"/>
      <c r="U2146" s="59"/>
      <c r="V2146" s="59"/>
      <c r="W2146" s="59"/>
      <c r="X2146" s="59"/>
      <c r="Y2146" s="59"/>
      <c r="Z2146" s="59"/>
      <c r="AA2146" s="59"/>
      <c r="AB2146" s="59"/>
      <c r="AC2146" s="59"/>
      <c r="AD2146" s="59"/>
      <c r="AE2146" s="59"/>
      <c r="AF2146" s="59"/>
    </row>
    <row r="2147" spans="1:32" ht="15.75" customHeight="1">
      <c r="A2147" s="59"/>
      <c r="B2147" s="59"/>
      <c r="C2147" s="59"/>
      <c r="D2147" s="59"/>
      <c r="E2147" s="59"/>
      <c r="F2147" s="59"/>
      <c r="G2147" s="59"/>
      <c r="H2147" s="59"/>
      <c r="I2147" s="59"/>
      <c r="J2147" s="59"/>
      <c r="K2147" s="59"/>
      <c r="L2147" s="59"/>
      <c r="M2147" s="59"/>
      <c r="N2147" s="59"/>
      <c r="O2147" s="59"/>
      <c r="P2147" s="59"/>
      <c r="Q2147" s="59"/>
      <c r="R2147" s="59"/>
      <c r="S2147" s="59"/>
      <c r="T2147" s="59"/>
      <c r="U2147" s="59"/>
      <c r="V2147" s="59"/>
      <c r="W2147" s="59"/>
      <c r="X2147" s="59"/>
      <c r="Y2147" s="59"/>
      <c r="Z2147" s="59"/>
      <c r="AA2147" s="59"/>
      <c r="AB2147" s="59"/>
      <c r="AC2147" s="59"/>
      <c r="AD2147" s="59"/>
      <c r="AE2147" s="59"/>
      <c r="AF2147" s="59"/>
    </row>
    <row r="2148" spans="1:32" ht="15.75" customHeight="1">
      <c r="A2148" s="59"/>
      <c r="B2148" s="59"/>
      <c r="C2148" s="59"/>
      <c r="D2148" s="59"/>
      <c r="E2148" s="59"/>
      <c r="F2148" s="59"/>
      <c r="G2148" s="59"/>
      <c r="H2148" s="59"/>
      <c r="I2148" s="59"/>
      <c r="J2148" s="59"/>
      <c r="K2148" s="59"/>
      <c r="L2148" s="59"/>
      <c r="M2148" s="59"/>
      <c r="N2148" s="59"/>
      <c r="O2148" s="59"/>
      <c r="P2148" s="59"/>
      <c r="Q2148" s="59"/>
      <c r="R2148" s="59"/>
      <c r="S2148" s="59"/>
      <c r="T2148" s="59"/>
      <c r="U2148" s="59"/>
      <c r="V2148" s="59"/>
      <c r="W2148" s="59"/>
      <c r="X2148" s="59"/>
      <c r="Y2148" s="59"/>
      <c r="Z2148" s="59"/>
      <c r="AA2148" s="59"/>
      <c r="AB2148" s="59"/>
      <c r="AC2148" s="59"/>
      <c r="AD2148" s="59"/>
      <c r="AE2148" s="59"/>
      <c r="AF2148" s="59"/>
    </row>
    <row r="2149" spans="1:32" ht="15.75" customHeight="1">
      <c r="A2149" s="59"/>
      <c r="B2149" s="59"/>
      <c r="C2149" s="59"/>
      <c r="D2149" s="59"/>
      <c r="E2149" s="59"/>
      <c r="F2149" s="59"/>
      <c r="G2149" s="59"/>
      <c r="H2149" s="59"/>
      <c r="I2149" s="59"/>
      <c r="J2149" s="59"/>
      <c r="K2149" s="59"/>
      <c r="L2149" s="59"/>
      <c r="M2149" s="59"/>
      <c r="N2149" s="59"/>
      <c r="O2149" s="59"/>
      <c r="P2149" s="59"/>
      <c r="Q2149" s="59"/>
      <c r="R2149" s="59"/>
      <c r="S2149" s="59"/>
      <c r="T2149" s="59"/>
      <c r="U2149" s="59"/>
      <c r="V2149" s="59"/>
      <c r="W2149" s="59"/>
      <c r="X2149" s="59"/>
      <c r="Y2149" s="59"/>
      <c r="Z2149" s="59"/>
      <c r="AA2149" s="59"/>
      <c r="AB2149" s="59"/>
      <c r="AC2149" s="59"/>
      <c r="AD2149" s="59"/>
      <c r="AE2149" s="59"/>
      <c r="AF2149" s="59"/>
    </row>
    <row r="2150" spans="1:32" ht="15.75" customHeight="1">
      <c r="A2150" s="59"/>
      <c r="B2150" s="59"/>
      <c r="C2150" s="59"/>
      <c r="D2150" s="59"/>
      <c r="E2150" s="59"/>
      <c r="F2150" s="59"/>
      <c r="G2150" s="59"/>
      <c r="H2150" s="59"/>
      <c r="I2150" s="59"/>
      <c r="J2150" s="59"/>
      <c r="K2150" s="59"/>
      <c r="L2150" s="59"/>
      <c r="M2150" s="59"/>
      <c r="N2150" s="59"/>
      <c r="O2150" s="59"/>
      <c r="P2150" s="59"/>
      <c r="Q2150" s="59"/>
      <c r="R2150" s="59"/>
      <c r="S2150" s="59"/>
      <c r="T2150" s="59"/>
      <c r="U2150" s="59"/>
      <c r="V2150" s="59"/>
      <c r="W2150" s="59"/>
      <c r="X2150" s="59"/>
      <c r="Y2150" s="59"/>
      <c r="Z2150" s="59"/>
      <c r="AA2150" s="59"/>
      <c r="AB2150" s="59"/>
      <c r="AC2150" s="59"/>
      <c r="AD2150" s="59"/>
      <c r="AE2150" s="59"/>
      <c r="AF2150" s="59"/>
    </row>
    <row r="2151" spans="1:32" ht="15.75" customHeight="1">
      <c r="A2151" s="59"/>
      <c r="B2151" s="59"/>
      <c r="C2151" s="59"/>
      <c r="D2151" s="59"/>
      <c r="E2151" s="59"/>
      <c r="F2151" s="59"/>
      <c r="G2151" s="59"/>
      <c r="H2151" s="59"/>
      <c r="I2151" s="59"/>
      <c r="J2151" s="59"/>
      <c r="K2151" s="59"/>
      <c r="L2151" s="59"/>
      <c r="M2151" s="59"/>
      <c r="N2151" s="59"/>
      <c r="O2151" s="59"/>
      <c r="P2151" s="59"/>
      <c r="Q2151" s="59"/>
      <c r="R2151" s="59"/>
      <c r="S2151" s="59"/>
      <c r="T2151" s="59"/>
      <c r="U2151" s="59"/>
      <c r="V2151" s="59"/>
      <c r="W2151" s="59"/>
      <c r="X2151" s="59"/>
      <c r="Y2151" s="59"/>
      <c r="Z2151" s="59"/>
      <c r="AA2151" s="59"/>
      <c r="AB2151" s="59"/>
      <c r="AC2151" s="59"/>
      <c r="AD2151" s="59"/>
      <c r="AE2151" s="59"/>
      <c r="AF2151" s="59"/>
    </row>
    <row r="2152" spans="1:32" ht="15.75" customHeight="1">
      <c r="A2152" s="59"/>
      <c r="B2152" s="59"/>
      <c r="C2152" s="59"/>
      <c r="D2152" s="59"/>
      <c r="E2152" s="59"/>
      <c r="F2152" s="59"/>
      <c r="G2152" s="59"/>
      <c r="H2152" s="59"/>
      <c r="I2152" s="59"/>
      <c r="J2152" s="59"/>
      <c r="K2152" s="59"/>
      <c r="L2152" s="59"/>
      <c r="M2152" s="59"/>
      <c r="N2152" s="59"/>
      <c r="O2152" s="59"/>
      <c r="P2152" s="59"/>
      <c r="Q2152" s="59"/>
      <c r="R2152" s="59"/>
      <c r="S2152" s="59"/>
      <c r="T2152" s="59"/>
      <c r="U2152" s="59"/>
      <c r="V2152" s="59"/>
      <c r="W2152" s="59"/>
      <c r="X2152" s="59"/>
      <c r="Y2152" s="59"/>
      <c r="Z2152" s="59"/>
      <c r="AA2152" s="59"/>
      <c r="AB2152" s="59"/>
      <c r="AC2152" s="59"/>
      <c r="AD2152" s="59"/>
      <c r="AE2152" s="59"/>
      <c r="AF2152" s="59"/>
    </row>
    <row r="2153" spans="1:32" ht="15.75" customHeight="1">
      <c r="A2153" s="59"/>
      <c r="B2153" s="59"/>
      <c r="C2153" s="59"/>
      <c r="D2153" s="59"/>
      <c r="E2153" s="59"/>
      <c r="F2153" s="59"/>
      <c r="G2153" s="59"/>
      <c r="H2153" s="59"/>
      <c r="I2153" s="59"/>
      <c r="J2153" s="59"/>
      <c r="K2153" s="59"/>
      <c r="L2153" s="59"/>
      <c r="M2153" s="59"/>
      <c r="N2153" s="59"/>
      <c r="O2153" s="59"/>
      <c r="P2153" s="59"/>
      <c r="Q2153" s="59"/>
      <c r="R2153" s="59"/>
      <c r="S2153" s="59"/>
      <c r="T2153" s="59"/>
      <c r="U2153" s="59"/>
      <c r="V2153" s="59"/>
      <c r="W2153" s="59"/>
      <c r="X2153" s="59"/>
      <c r="Y2153" s="59"/>
      <c r="Z2153" s="59"/>
      <c r="AA2153" s="59"/>
      <c r="AB2153" s="59"/>
      <c r="AC2153" s="59"/>
      <c r="AD2153" s="59"/>
      <c r="AE2153" s="59"/>
      <c r="AF2153" s="59"/>
    </row>
    <row r="2154" spans="1:32" ht="15.75" customHeight="1">
      <c r="A2154" s="59"/>
      <c r="B2154" s="59"/>
      <c r="C2154" s="59"/>
      <c r="D2154" s="59"/>
      <c r="E2154" s="59"/>
      <c r="F2154" s="59"/>
      <c r="G2154" s="59"/>
      <c r="H2154" s="59"/>
      <c r="I2154" s="59"/>
      <c r="J2154" s="59"/>
      <c r="K2154" s="59"/>
      <c r="L2154" s="59"/>
      <c r="M2154" s="59"/>
      <c r="N2154" s="59"/>
      <c r="O2154" s="59"/>
      <c r="P2154" s="59"/>
      <c r="Q2154" s="59"/>
      <c r="R2154" s="59"/>
      <c r="S2154" s="59"/>
      <c r="T2154" s="59"/>
      <c r="U2154" s="59"/>
      <c r="V2154" s="59"/>
      <c r="W2154" s="59"/>
      <c r="X2154" s="59"/>
      <c r="Y2154" s="59"/>
      <c r="Z2154" s="59"/>
      <c r="AA2154" s="59"/>
      <c r="AB2154" s="59"/>
      <c r="AC2154" s="59"/>
      <c r="AD2154" s="59"/>
      <c r="AE2154" s="59"/>
      <c r="AF2154" s="59"/>
    </row>
    <row r="2155" spans="1:32" ht="15.75" customHeight="1">
      <c r="A2155" s="59"/>
      <c r="B2155" s="59"/>
      <c r="C2155" s="59"/>
      <c r="D2155" s="59"/>
      <c r="E2155" s="59"/>
      <c r="F2155" s="59"/>
      <c r="G2155" s="59"/>
      <c r="H2155" s="59"/>
      <c r="I2155" s="59"/>
      <c r="J2155" s="59"/>
      <c r="K2155" s="59"/>
      <c r="L2155" s="59"/>
      <c r="M2155" s="59"/>
      <c r="N2155" s="59"/>
      <c r="O2155" s="59"/>
      <c r="P2155" s="59"/>
      <c r="Q2155" s="59"/>
      <c r="R2155" s="59"/>
      <c r="S2155" s="59"/>
      <c r="T2155" s="59"/>
      <c r="U2155" s="59"/>
      <c r="V2155" s="59"/>
      <c r="W2155" s="59"/>
      <c r="X2155" s="59"/>
      <c r="Y2155" s="59"/>
      <c r="Z2155" s="59"/>
      <c r="AA2155" s="59"/>
      <c r="AB2155" s="59"/>
      <c r="AC2155" s="59"/>
      <c r="AD2155" s="59"/>
      <c r="AE2155" s="59"/>
      <c r="AF2155" s="59"/>
    </row>
    <row r="2156" spans="1:32" ht="15.75" customHeight="1">
      <c r="A2156" s="59"/>
      <c r="B2156" s="59"/>
      <c r="C2156" s="59"/>
      <c r="D2156" s="59"/>
      <c r="E2156" s="59"/>
      <c r="F2156" s="59"/>
      <c r="G2156" s="59"/>
      <c r="H2156" s="59"/>
      <c r="I2156" s="59"/>
      <c r="J2156" s="59"/>
      <c r="K2156" s="59"/>
      <c r="L2156" s="59"/>
      <c r="M2156" s="59"/>
      <c r="N2156" s="59"/>
      <c r="O2156" s="59"/>
      <c r="P2156" s="59"/>
      <c r="Q2156" s="59"/>
      <c r="R2156" s="59"/>
      <c r="S2156" s="59"/>
      <c r="T2156" s="59"/>
      <c r="U2156" s="59"/>
      <c r="V2156" s="59"/>
      <c r="W2156" s="59"/>
      <c r="X2156" s="59"/>
      <c r="Y2156" s="59"/>
      <c r="Z2156" s="59"/>
      <c r="AA2156" s="59"/>
      <c r="AB2156" s="59"/>
      <c r="AC2156" s="59"/>
      <c r="AD2156" s="59"/>
      <c r="AE2156" s="59"/>
      <c r="AF2156" s="59"/>
    </row>
    <row r="2157" spans="1:32" ht="15.75" customHeight="1">
      <c r="A2157" s="59"/>
      <c r="B2157" s="59"/>
      <c r="C2157" s="59"/>
      <c r="D2157" s="59"/>
      <c r="E2157" s="59"/>
      <c r="F2157" s="59"/>
      <c r="G2157" s="59"/>
      <c r="H2157" s="59"/>
      <c r="I2157" s="59"/>
      <c r="J2157" s="59"/>
      <c r="K2157" s="59"/>
      <c r="L2157" s="59"/>
      <c r="M2157" s="59"/>
      <c r="N2157" s="59"/>
      <c r="O2157" s="59"/>
      <c r="P2157" s="59"/>
      <c r="Q2157" s="59"/>
      <c r="R2157" s="59"/>
      <c r="S2157" s="59"/>
      <c r="T2157" s="59"/>
      <c r="U2157" s="59"/>
      <c r="V2157" s="59"/>
      <c r="W2157" s="59"/>
      <c r="X2157" s="59"/>
      <c r="Y2157" s="59"/>
      <c r="Z2157" s="59"/>
      <c r="AA2157" s="59"/>
      <c r="AB2157" s="59"/>
      <c r="AC2157" s="59"/>
      <c r="AD2157" s="59"/>
      <c r="AE2157" s="59"/>
      <c r="AF2157" s="59"/>
    </row>
    <row r="2158" spans="1:32" ht="15.75" customHeight="1">
      <c r="A2158" s="59"/>
      <c r="B2158" s="59"/>
      <c r="C2158" s="59"/>
      <c r="D2158" s="59"/>
      <c r="E2158" s="59"/>
      <c r="F2158" s="59"/>
      <c r="G2158" s="59"/>
      <c r="H2158" s="59"/>
      <c r="I2158" s="59"/>
      <c r="J2158" s="59"/>
      <c r="K2158" s="59"/>
      <c r="L2158" s="59"/>
      <c r="M2158" s="59"/>
      <c r="N2158" s="59"/>
      <c r="O2158" s="59"/>
      <c r="P2158" s="59"/>
      <c r="Q2158" s="59"/>
      <c r="R2158" s="59"/>
      <c r="S2158" s="59"/>
      <c r="T2158" s="59"/>
      <c r="U2158" s="59"/>
      <c r="V2158" s="59"/>
      <c r="W2158" s="59"/>
      <c r="X2158" s="59"/>
      <c r="Y2158" s="59"/>
      <c r="Z2158" s="59"/>
      <c r="AA2158" s="59"/>
      <c r="AB2158" s="59"/>
      <c r="AC2158" s="59"/>
      <c r="AD2158" s="59"/>
      <c r="AE2158" s="59"/>
      <c r="AF2158" s="59"/>
    </row>
    <row r="2159" spans="1:32" ht="15.75" customHeight="1">
      <c r="A2159" s="59"/>
      <c r="B2159" s="59"/>
      <c r="C2159" s="59"/>
      <c r="D2159" s="59"/>
      <c r="E2159" s="59"/>
      <c r="F2159" s="59"/>
      <c r="G2159" s="59"/>
      <c r="H2159" s="59"/>
      <c r="I2159" s="59"/>
      <c r="J2159" s="59"/>
      <c r="K2159" s="59"/>
      <c r="L2159" s="59"/>
      <c r="M2159" s="59"/>
      <c r="N2159" s="59"/>
      <c r="O2159" s="59"/>
      <c r="P2159" s="59"/>
      <c r="Q2159" s="59"/>
      <c r="R2159" s="59"/>
      <c r="S2159" s="59"/>
      <c r="T2159" s="59"/>
      <c r="U2159" s="59"/>
      <c r="V2159" s="59"/>
      <c r="W2159" s="59"/>
      <c r="X2159" s="59"/>
      <c r="Y2159" s="59"/>
      <c r="Z2159" s="59"/>
      <c r="AA2159" s="59"/>
      <c r="AB2159" s="59"/>
      <c r="AC2159" s="59"/>
      <c r="AD2159" s="59"/>
      <c r="AE2159" s="59"/>
      <c r="AF2159" s="59"/>
    </row>
    <row r="2160" spans="1:32" ht="15.75" customHeight="1">
      <c r="A2160" s="59"/>
      <c r="B2160" s="59"/>
      <c r="C2160" s="59"/>
      <c r="D2160" s="59"/>
      <c r="E2160" s="59"/>
      <c r="F2160" s="59"/>
      <c r="G2160" s="59"/>
      <c r="H2160" s="59"/>
      <c r="I2160" s="59"/>
      <c r="J2160" s="59"/>
      <c r="K2160" s="59"/>
      <c r="L2160" s="59"/>
      <c r="M2160" s="59"/>
      <c r="N2160" s="59"/>
      <c r="O2160" s="59"/>
      <c r="P2160" s="59"/>
      <c r="Q2160" s="59"/>
      <c r="R2160" s="59"/>
      <c r="S2160" s="59"/>
      <c r="T2160" s="59"/>
      <c r="U2160" s="59"/>
      <c r="V2160" s="59"/>
      <c r="W2160" s="59"/>
      <c r="X2160" s="59"/>
      <c r="Y2160" s="59"/>
      <c r="Z2160" s="59"/>
      <c r="AA2160" s="59"/>
      <c r="AB2160" s="59"/>
      <c r="AC2160" s="59"/>
      <c r="AD2160" s="59"/>
      <c r="AE2160" s="59"/>
      <c r="AF2160" s="59"/>
    </row>
    <row r="2161" spans="1:32" ht="15.75" customHeight="1">
      <c r="A2161" s="59"/>
      <c r="B2161" s="59"/>
      <c r="C2161" s="59"/>
      <c r="D2161" s="59"/>
      <c r="E2161" s="59"/>
      <c r="F2161" s="59"/>
      <c r="G2161" s="59"/>
      <c r="H2161" s="59"/>
      <c r="I2161" s="59"/>
      <c r="J2161" s="59"/>
      <c r="K2161" s="59"/>
      <c r="L2161" s="59"/>
      <c r="M2161" s="59"/>
      <c r="N2161" s="59"/>
      <c r="O2161" s="59"/>
      <c r="P2161" s="59"/>
      <c r="Q2161" s="59"/>
      <c r="R2161" s="59"/>
      <c r="S2161" s="59"/>
      <c r="T2161" s="59"/>
      <c r="U2161" s="59"/>
      <c r="V2161" s="59"/>
      <c r="W2161" s="59"/>
      <c r="X2161" s="59"/>
      <c r="Y2161" s="59"/>
      <c r="Z2161" s="59"/>
      <c r="AA2161" s="59"/>
      <c r="AB2161" s="59"/>
      <c r="AC2161" s="59"/>
      <c r="AD2161" s="59"/>
      <c r="AE2161" s="59"/>
      <c r="AF2161" s="59"/>
    </row>
    <row r="2162" spans="1:32" ht="15.75" customHeight="1">
      <c r="A2162" s="59"/>
      <c r="B2162" s="59"/>
      <c r="C2162" s="59"/>
      <c r="D2162" s="59"/>
      <c r="E2162" s="59"/>
      <c r="F2162" s="59"/>
      <c r="G2162" s="59"/>
      <c r="H2162" s="59"/>
      <c r="I2162" s="59"/>
      <c r="J2162" s="59"/>
      <c r="K2162" s="59"/>
      <c r="L2162" s="59"/>
      <c r="M2162" s="59"/>
      <c r="N2162" s="59"/>
      <c r="O2162" s="59"/>
      <c r="P2162" s="59"/>
      <c r="Q2162" s="59"/>
      <c r="R2162" s="59"/>
      <c r="S2162" s="59"/>
      <c r="T2162" s="59"/>
      <c r="U2162" s="59"/>
      <c r="V2162" s="59"/>
      <c r="W2162" s="59"/>
      <c r="X2162" s="59"/>
      <c r="Y2162" s="59"/>
      <c r="Z2162" s="59"/>
      <c r="AA2162" s="59"/>
      <c r="AB2162" s="59"/>
      <c r="AC2162" s="59"/>
      <c r="AD2162" s="59"/>
      <c r="AE2162" s="59"/>
      <c r="AF2162" s="59"/>
    </row>
    <row r="2163" spans="1:32" ht="15.75" customHeight="1">
      <c r="A2163" s="59"/>
      <c r="B2163" s="59"/>
      <c r="C2163" s="59"/>
      <c r="D2163" s="59"/>
      <c r="E2163" s="59"/>
      <c r="F2163" s="59"/>
      <c r="G2163" s="59"/>
      <c r="H2163" s="59"/>
      <c r="I2163" s="59"/>
      <c r="J2163" s="59"/>
      <c r="K2163" s="59"/>
      <c r="L2163" s="59"/>
      <c r="M2163" s="59"/>
      <c r="N2163" s="59"/>
      <c r="O2163" s="59"/>
      <c r="P2163" s="59"/>
      <c r="Q2163" s="59"/>
      <c r="R2163" s="59"/>
      <c r="S2163" s="59"/>
      <c r="T2163" s="59"/>
      <c r="U2163" s="59"/>
      <c r="V2163" s="59"/>
      <c r="W2163" s="59"/>
      <c r="X2163" s="59"/>
      <c r="Y2163" s="59"/>
      <c r="Z2163" s="59"/>
      <c r="AA2163" s="59"/>
      <c r="AB2163" s="59"/>
      <c r="AC2163" s="59"/>
      <c r="AD2163" s="59"/>
      <c r="AE2163" s="59"/>
      <c r="AF2163" s="59"/>
    </row>
    <row r="2164" spans="1:32" ht="15.75" customHeight="1">
      <c r="A2164" s="59"/>
      <c r="B2164" s="59"/>
      <c r="C2164" s="59"/>
      <c r="D2164" s="59"/>
      <c r="E2164" s="59"/>
      <c r="F2164" s="59"/>
      <c r="G2164" s="59"/>
      <c r="H2164" s="59"/>
      <c r="I2164" s="59"/>
      <c r="J2164" s="59"/>
      <c r="K2164" s="59"/>
      <c r="L2164" s="59"/>
      <c r="M2164" s="59"/>
      <c r="N2164" s="59"/>
      <c r="O2164" s="59"/>
      <c r="P2164" s="59"/>
      <c r="Q2164" s="59"/>
      <c r="R2164" s="59"/>
      <c r="S2164" s="59"/>
      <c r="T2164" s="59"/>
      <c r="U2164" s="59"/>
      <c r="V2164" s="59"/>
      <c r="W2164" s="59"/>
      <c r="X2164" s="59"/>
      <c r="Y2164" s="59"/>
      <c r="Z2164" s="59"/>
      <c r="AA2164" s="59"/>
      <c r="AB2164" s="59"/>
      <c r="AC2164" s="59"/>
      <c r="AD2164" s="59"/>
      <c r="AE2164" s="59"/>
      <c r="AF2164" s="59"/>
    </row>
    <row r="2165" spans="1:32" ht="15.75" customHeight="1">
      <c r="A2165" s="59"/>
      <c r="B2165" s="59"/>
      <c r="C2165" s="59"/>
      <c r="D2165" s="59"/>
      <c r="E2165" s="59"/>
      <c r="F2165" s="59"/>
      <c r="G2165" s="59"/>
      <c r="H2165" s="59"/>
      <c r="I2165" s="59"/>
      <c r="J2165" s="59"/>
      <c r="K2165" s="59"/>
      <c r="L2165" s="59"/>
      <c r="M2165" s="59"/>
      <c r="N2165" s="59"/>
      <c r="O2165" s="59"/>
      <c r="P2165" s="59"/>
      <c r="Q2165" s="59"/>
      <c r="R2165" s="59"/>
      <c r="S2165" s="59"/>
      <c r="T2165" s="59"/>
      <c r="U2165" s="59"/>
      <c r="V2165" s="59"/>
      <c r="W2165" s="59"/>
      <c r="X2165" s="59"/>
      <c r="Y2165" s="59"/>
      <c r="Z2165" s="59"/>
      <c r="AA2165" s="59"/>
      <c r="AB2165" s="59"/>
      <c r="AC2165" s="59"/>
      <c r="AD2165" s="59"/>
      <c r="AE2165" s="59"/>
      <c r="AF2165" s="59"/>
    </row>
    <row r="2166" spans="1:32" ht="15.75" customHeight="1">
      <c r="A2166" s="59"/>
      <c r="B2166" s="59"/>
      <c r="C2166" s="59"/>
      <c r="D2166" s="59"/>
      <c r="E2166" s="59"/>
      <c r="F2166" s="59"/>
      <c r="G2166" s="59"/>
      <c r="H2166" s="59"/>
      <c r="I2166" s="59"/>
      <c r="J2166" s="59"/>
      <c r="K2166" s="59"/>
      <c r="L2166" s="59"/>
      <c r="M2166" s="59"/>
      <c r="N2166" s="59"/>
      <c r="O2166" s="59"/>
      <c r="P2166" s="59"/>
      <c r="Q2166" s="59"/>
      <c r="R2166" s="59"/>
      <c r="S2166" s="59"/>
      <c r="T2166" s="59"/>
      <c r="U2166" s="59"/>
      <c r="V2166" s="59"/>
      <c r="W2166" s="59"/>
      <c r="X2166" s="59"/>
      <c r="Y2166" s="59"/>
      <c r="Z2166" s="59"/>
      <c r="AA2166" s="59"/>
      <c r="AB2166" s="59"/>
      <c r="AC2166" s="59"/>
      <c r="AD2166" s="59"/>
      <c r="AE2166" s="59"/>
      <c r="AF2166" s="59"/>
    </row>
    <row r="2167" spans="1:32" ht="15.75" customHeight="1">
      <c r="A2167" s="59"/>
      <c r="B2167" s="59"/>
      <c r="C2167" s="59"/>
      <c r="D2167" s="59"/>
      <c r="E2167" s="59"/>
      <c r="F2167" s="59"/>
      <c r="G2167" s="59"/>
      <c r="H2167" s="59"/>
      <c r="I2167" s="59"/>
      <c r="J2167" s="59"/>
      <c r="K2167" s="59"/>
      <c r="L2167" s="59"/>
      <c r="M2167" s="59"/>
      <c r="N2167" s="59"/>
      <c r="O2167" s="59"/>
      <c r="P2167" s="59"/>
      <c r="Q2167" s="59"/>
      <c r="R2167" s="59"/>
      <c r="S2167" s="59"/>
      <c r="T2167" s="59"/>
      <c r="U2167" s="59"/>
      <c r="V2167" s="59"/>
      <c r="W2167" s="59"/>
      <c r="X2167" s="59"/>
      <c r="Y2167" s="59"/>
      <c r="Z2167" s="59"/>
      <c r="AA2167" s="59"/>
      <c r="AB2167" s="59"/>
      <c r="AC2167" s="59"/>
      <c r="AD2167" s="59"/>
      <c r="AE2167" s="59"/>
      <c r="AF2167" s="59"/>
    </row>
    <row r="2168" spans="1:32" ht="15.75" customHeight="1">
      <c r="A2168" s="59"/>
      <c r="B2168" s="59"/>
      <c r="C2168" s="59"/>
      <c r="D2168" s="59"/>
      <c r="E2168" s="59"/>
      <c r="F2168" s="59"/>
      <c r="G2168" s="59"/>
      <c r="H2168" s="59"/>
      <c r="I2168" s="59"/>
      <c r="J2168" s="59"/>
      <c r="K2168" s="59"/>
      <c r="L2168" s="59"/>
      <c r="M2168" s="59"/>
      <c r="N2168" s="59"/>
      <c r="O2168" s="59"/>
      <c r="P2168" s="59"/>
      <c r="Q2168" s="59"/>
      <c r="R2168" s="59"/>
      <c r="S2168" s="59"/>
      <c r="T2168" s="59"/>
      <c r="U2168" s="59"/>
      <c r="V2168" s="59"/>
      <c r="W2168" s="59"/>
      <c r="X2168" s="59"/>
      <c r="Y2168" s="59"/>
      <c r="Z2168" s="59"/>
      <c r="AA2168" s="59"/>
      <c r="AB2168" s="59"/>
      <c r="AC2168" s="59"/>
      <c r="AD2168" s="59"/>
      <c r="AE2168" s="59"/>
      <c r="AF2168" s="59"/>
    </row>
    <row r="2169" spans="1:32" ht="15.75" customHeight="1">
      <c r="A2169" s="59"/>
      <c r="B2169" s="59"/>
      <c r="C2169" s="59"/>
      <c r="D2169" s="59"/>
      <c r="E2169" s="59"/>
      <c r="F2169" s="59"/>
      <c r="G2169" s="59"/>
      <c r="H2169" s="59"/>
      <c r="I2169" s="59"/>
      <c r="J2169" s="59"/>
      <c r="K2169" s="59"/>
      <c r="L2169" s="59"/>
      <c r="M2169" s="59"/>
      <c r="N2169" s="59"/>
      <c r="O2169" s="59"/>
      <c r="P2169" s="59"/>
      <c r="Q2169" s="59"/>
      <c r="R2169" s="59"/>
      <c r="S2169" s="59"/>
      <c r="T2169" s="59"/>
      <c r="U2169" s="59"/>
      <c r="V2169" s="59"/>
      <c r="W2169" s="59"/>
      <c r="X2169" s="59"/>
      <c r="Y2169" s="59"/>
      <c r="Z2169" s="59"/>
      <c r="AA2169" s="59"/>
      <c r="AB2169" s="59"/>
      <c r="AC2169" s="59"/>
      <c r="AD2169" s="59"/>
      <c r="AE2169" s="59"/>
      <c r="AF2169" s="59"/>
    </row>
    <row r="2170" spans="1:32" ht="15.75" customHeight="1">
      <c r="A2170" s="59"/>
      <c r="B2170" s="59"/>
      <c r="C2170" s="59"/>
      <c r="D2170" s="59"/>
      <c r="E2170" s="59"/>
      <c r="F2170" s="59"/>
      <c r="G2170" s="59"/>
      <c r="H2170" s="59"/>
      <c r="I2170" s="59"/>
      <c r="J2170" s="59"/>
      <c r="K2170" s="59"/>
      <c r="L2170" s="59"/>
      <c r="M2170" s="59"/>
      <c r="N2170" s="59"/>
      <c r="O2170" s="59"/>
      <c r="P2170" s="59"/>
      <c r="Q2170" s="59"/>
      <c r="R2170" s="59"/>
      <c r="S2170" s="59"/>
      <c r="T2170" s="59"/>
      <c r="U2170" s="59"/>
      <c r="V2170" s="59"/>
      <c r="W2170" s="59"/>
      <c r="X2170" s="59"/>
      <c r="Y2170" s="59"/>
      <c r="Z2170" s="59"/>
      <c r="AA2170" s="59"/>
      <c r="AB2170" s="59"/>
      <c r="AC2170" s="59"/>
      <c r="AD2170" s="59"/>
      <c r="AE2170" s="59"/>
      <c r="AF2170" s="59"/>
    </row>
    <row r="2171" spans="1:32" ht="15.75" customHeight="1">
      <c r="A2171" s="59"/>
      <c r="B2171" s="59"/>
      <c r="C2171" s="59"/>
      <c r="D2171" s="59"/>
      <c r="E2171" s="59"/>
      <c r="F2171" s="59"/>
      <c r="G2171" s="59"/>
      <c r="H2171" s="59"/>
      <c r="I2171" s="59"/>
      <c r="J2171" s="59"/>
      <c r="K2171" s="59"/>
      <c r="L2171" s="59"/>
      <c r="M2171" s="59"/>
      <c r="N2171" s="59"/>
      <c r="O2171" s="59"/>
      <c r="P2171" s="59"/>
      <c r="Q2171" s="59"/>
      <c r="R2171" s="59"/>
      <c r="S2171" s="59"/>
      <c r="T2171" s="59"/>
      <c r="U2171" s="59"/>
      <c r="V2171" s="59"/>
      <c r="W2171" s="59"/>
      <c r="X2171" s="59"/>
      <c r="Y2171" s="59"/>
      <c r="Z2171" s="59"/>
      <c r="AA2171" s="59"/>
      <c r="AB2171" s="59"/>
      <c r="AC2171" s="59"/>
      <c r="AD2171" s="59"/>
      <c r="AE2171" s="59"/>
      <c r="AF2171" s="59"/>
    </row>
    <row r="2172" spans="1:32" ht="15.75" customHeight="1">
      <c r="A2172" s="59"/>
      <c r="B2172" s="59"/>
      <c r="C2172" s="59"/>
      <c r="D2172" s="59"/>
      <c r="E2172" s="59"/>
      <c r="F2172" s="59"/>
      <c r="G2172" s="59"/>
      <c r="H2172" s="59"/>
      <c r="I2172" s="59"/>
      <c r="J2172" s="59"/>
      <c r="K2172" s="59"/>
      <c r="L2172" s="59"/>
      <c r="M2172" s="59"/>
      <c r="N2172" s="59"/>
      <c r="O2172" s="59"/>
      <c r="P2172" s="59"/>
      <c r="Q2172" s="59"/>
      <c r="R2172" s="59"/>
      <c r="S2172" s="59"/>
      <c r="T2172" s="59"/>
      <c r="U2172" s="59"/>
      <c r="V2172" s="59"/>
      <c r="W2172" s="59"/>
      <c r="X2172" s="59"/>
      <c r="Y2172" s="59"/>
      <c r="Z2172" s="59"/>
      <c r="AA2172" s="59"/>
      <c r="AB2172" s="59"/>
      <c r="AC2172" s="59"/>
      <c r="AD2172" s="59"/>
      <c r="AE2172" s="59"/>
      <c r="AF2172" s="59"/>
    </row>
    <row r="2173" spans="1:32" ht="15.75" customHeight="1">
      <c r="A2173" s="59"/>
      <c r="B2173" s="59"/>
      <c r="C2173" s="59"/>
      <c r="D2173" s="59"/>
      <c r="E2173" s="59"/>
      <c r="F2173" s="59"/>
      <c r="G2173" s="59"/>
      <c r="H2173" s="59"/>
      <c r="I2173" s="59"/>
      <c r="J2173" s="59"/>
      <c r="K2173" s="59"/>
      <c r="L2173" s="59"/>
      <c r="M2173" s="59"/>
      <c r="N2173" s="59"/>
      <c r="O2173" s="59"/>
      <c r="P2173" s="59"/>
      <c r="Q2173" s="59"/>
      <c r="R2173" s="59"/>
      <c r="S2173" s="59"/>
      <c r="T2173" s="59"/>
      <c r="U2173" s="59"/>
      <c r="V2173" s="59"/>
      <c r="W2173" s="59"/>
      <c r="X2173" s="59"/>
      <c r="Y2173" s="59"/>
      <c r="Z2173" s="59"/>
      <c r="AA2173" s="59"/>
      <c r="AB2173" s="59"/>
      <c r="AC2173" s="59"/>
      <c r="AD2173" s="59"/>
      <c r="AE2173" s="59"/>
      <c r="AF2173" s="59"/>
    </row>
    <row r="2174" spans="1:32" ht="15.75" customHeight="1">
      <c r="A2174" s="59"/>
      <c r="B2174" s="59"/>
      <c r="C2174" s="59"/>
      <c r="D2174" s="59"/>
      <c r="E2174" s="59"/>
      <c r="F2174" s="59"/>
      <c r="G2174" s="59"/>
      <c r="H2174" s="59"/>
      <c r="I2174" s="59"/>
      <c r="J2174" s="59"/>
      <c r="K2174" s="59"/>
      <c r="L2174" s="59"/>
      <c r="M2174" s="59"/>
      <c r="N2174" s="59"/>
      <c r="O2174" s="59"/>
      <c r="P2174" s="59"/>
      <c r="Q2174" s="59"/>
      <c r="R2174" s="59"/>
      <c r="S2174" s="59"/>
      <c r="T2174" s="59"/>
      <c r="U2174" s="59"/>
      <c r="V2174" s="59"/>
      <c r="W2174" s="59"/>
      <c r="X2174" s="59"/>
      <c r="Y2174" s="59"/>
      <c r="Z2174" s="59"/>
      <c r="AA2174" s="59"/>
      <c r="AB2174" s="59"/>
      <c r="AC2174" s="59"/>
      <c r="AD2174" s="59"/>
      <c r="AE2174" s="59"/>
      <c r="AF2174" s="59"/>
    </row>
    <row r="2175" spans="1:32" ht="15.75" customHeight="1">
      <c r="A2175" s="59"/>
      <c r="B2175" s="59"/>
      <c r="C2175" s="59"/>
      <c r="D2175" s="59"/>
      <c r="E2175" s="59"/>
      <c r="F2175" s="59"/>
      <c r="G2175" s="59"/>
      <c r="H2175" s="59"/>
      <c r="I2175" s="59"/>
      <c r="J2175" s="59"/>
      <c r="K2175" s="59"/>
      <c r="L2175" s="59"/>
      <c r="M2175" s="59"/>
      <c r="N2175" s="59"/>
      <c r="O2175" s="59"/>
      <c r="P2175" s="59"/>
      <c r="Q2175" s="59"/>
      <c r="R2175" s="59"/>
      <c r="S2175" s="59"/>
      <c r="T2175" s="59"/>
      <c r="U2175" s="59"/>
      <c r="V2175" s="59"/>
      <c r="W2175" s="59"/>
      <c r="X2175" s="59"/>
      <c r="Y2175" s="59"/>
      <c r="Z2175" s="59"/>
      <c r="AA2175" s="59"/>
      <c r="AB2175" s="59"/>
      <c r="AC2175" s="59"/>
      <c r="AD2175" s="59"/>
      <c r="AE2175" s="59"/>
      <c r="AF2175" s="59"/>
    </row>
    <row r="2176" spans="1:32" ht="15.75" customHeight="1">
      <c r="A2176" s="59"/>
      <c r="B2176" s="59"/>
      <c r="C2176" s="59"/>
      <c r="D2176" s="59"/>
      <c r="E2176" s="59"/>
      <c r="F2176" s="59"/>
      <c r="G2176" s="59"/>
      <c r="H2176" s="59"/>
      <c r="I2176" s="59"/>
      <c r="J2176" s="59"/>
      <c r="K2176" s="59"/>
      <c r="L2176" s="59"/>
      <c r="M2176" s="59"/>
      <c r="N2176" s="59"/>
      <c r="O2176" s="59"/>
      <c r="P2176" s="59"/>
      <c r="Q2176" s="59"/>
      <c r="R2176" s="59"/>
      <c r="S2176" s="59"/>
      <c r="T2176" s="59"/>
      <c r="U2176" s="59"/>
      <c r="V2176" s="59"/>
      <c r="W2176" s="59"/>
      <c r="X2176" s="59"/>
      <c r="Y2176" s="59"/>
      <c r="Z2176" s="59"/>
      <c r="AA2176" s="59"/>
      <c r="AB2176" s="59"/>
      <c r="AC2176" s="59"/>
      <c r="AD2176" s="59"/>
      <c r="AE2176" s="59"/>
      <c r="AF2176" s="59"/>
    </row>
    <row r="2177" spans="1:32" ht="15.75" customHeight="1">
      <c r="A2177" s="59"/>
      <c r="B2177" s="59"/>
      <c r="C2177" s="59"/>
      <c r="D2177" s="59"/>
      <c r="E2177" s="59"/>
      <c r="F2177" s="59"/>
      <c r="G2177" s="59"/>
      <c r="H2177" s="59"/>
      <c r="I2177" s="59"/>
      <c r="J2177" s="59"/>
      <c r="K2177" s="59"/>
      <c r="L2177" s="59"/>
      <c r="M2177" s="59"/>
      <c r="N2177" s="59"/>
      <c r="O2177" s="59"/>
      <c r="P2177" s="59"/>
      <c r="Q2177" s="59"/>
      <c r="R2177" s="59"/>
      <c r="S2177" s="59"/>
      <c r="T2177" s="59"/>
      <c r="U2177" s="59"/>
      <c r="V2177" s="59"/>
      <c r="W2177" s="59"/>
      <c r="X2177" s="59"/>
      <c r="Y2177" s="59"/>
      <c r="Z2177" s="59"/>
      <c r="AA2177" s="59"/>
      <c r="AB2177" s="59"/>
      <c r="AC2177" s="59"/>
      <c r="AD2177" s="59"/>
      <c r="AE2177" s="59"/>
      <c r="AF2177" s="59"/>
    </row>
    <row r="2178" spans="1:32" ht="15.75" customHeight="1">
      <c r="A2178" s="59"/>
      <c r="B2178" s="59"/>
      <c r="C2178" s="59"/>
      <c r="D2178" s="59"/>
      <c r="E2178" s="59"/>
      <c r="F2178" s="59"/>
      <c r="G2178" s="59"/>
      <c r="H2178" s="59"/>
      <c r="I2178" s="59"/>
      <c r="J2178" s="59"/>
      <c r="K2178" s="59"/>
      <c r="L2178" s="59"/>
      <c r="M2178" s="59"/>
      <c r="N2178" s="59"/>
      <c r="O2178" s="59"/>
      <c r="P2178" s="59"/>
      <c r="Q2178" s="59"/>
      <c r="R2178" s="59"/>
      <c r="S2178" s="59"/>
      <c r="T2178" s="59"/>
      <c r="U2178" s="59"/>
      <c r="V2178" s="59"/>
      <c r="W2178" s="59"/>
      <c r="X2178" s="59"/>
      <c r="Y2178" s="59"/>
      <c r="Z2178" s="59"/>
      <c r="AA2178" s="59"/>
      <c r="AB2178" s="59"/>
      <c r="AC2178" s="59"/>
      <c r="AD2178" s="59"/>
      <c r="AE2178" s="59"/>
      <c r="AF2178" s="59"/>
    </row>
    <row r="2179" spans="1:32" ht="15.75" customHeight="1">
      <c r="A2179" s="59"/>
      <c r="B2179" s="59"/>
      <c r="C2179" s="59"/>
      <c r="D2179" s="59"/>
      <c r="E2179" s="59"/>
      <c r="F2179" s="59"/>
      <c r="G2179" s="59"/>
      <c r="H2179" s="59"/>
      <c r="I2179" s="59"/>
      <c r="J2179" s="59"/>
      <c r="K2179" s="59"/>
      <c r="L2179" s="59"/>
      <c r="M2179" s="59"/>
      <c r="N2179" s="59"/>
      <c r="O2179" s="59"/>
      <c r="P2179" s="59"/>
      <c r="Q2179" s="59"/>
      <c r="R2179" s="59"/>
      <c r="S2179" s="59"/>
      <c r="T2179" s="59"/>
      <c r="U2179" s="59"/>
      <c r="V2179" s="59"/>
      <c r="W2179" s="59"/>
      <c r="X2179" s="59"/>
      <c r="Y2179" s="59"/>
      <c r="Z2179" s="59"/>
      <c r="AA2179" s="59"/>
      <c r="AB2179" s="59"/>
      <c r="AC2179" s="59"/>
      <c r="AD2179" s="59"/>
      <c r="AE2179" s="59"/>
      <c r="AF2179" s="59"/>
    </row>
    <row r="2180" spans="1:32" ht="15.75" customHeight="1">
      <c r="A2180" s="59"/>
      <c r="B2180" s="59"/>
      <c r="C2180" s="59"/>
      <c r="D2180" s="59"/>
      <c r="E2180" s="59"/>
      <c r="F2180" s="59"/>
      <c r="G2180" s="59"/>
      <c r="H2180" s="59"/>
      <c r="I2180" s="59"/>
      <c r="J2180" s="59"/>
      <c r="K2180" s="59"/>
      <c r="L2180" s="59"/>
      <c r="M2180" s="59"/>
      <c r="N2180" s="59"/>
      <c r="O2180" s="59"/>
      <c r="P2180" s="59"/>
      <c r="Q2180" s="59"/>
      <c r="R2180" s="59"/>
      <c r="S2180" s="59"/>
      <c r="T2180" s="59"/>
      <c r="U2180" s="59"/>
      <c r="V2180" s="59"/>
      <c r="W2180" s="59"/>
      <c r="X2180" s="59"/>
      <c r="Y2180" s="59"/>
      <c r="Z2180" s="59"/>
      <c r="AA2180" s="59"/>
      <c r="AB2180" s="59"/>
      <c r="AC2180" s="59"/>
      <c r="AD2180" s="59"/>
      <c r="AE2180" s="59"/>
      <c r="AF2180" s="59"/>
    </row>
    <row r="2181" spans="1:32" ht="15.75" customHeight="1">
      <c r="A2181" s="59"/>
      <c r="B2181" s="59"/>
      <c r="C2181" s="59"/>
      <c r="D2181" s="59"/>
      <c r="E2181" s="59"/>
      <c r="F2181" s="59"/>
      <c r="G2181" s="59"/>
      <c r="H2181" s="59"/>
      <c r="I2181" s="59"/>
      <c r="J2181" s="59"/>
      <c r="K2181" s="59"/>
      <c r="L2181" s="59"/>
      <c r="M2181" s="59"/>
      <c r="N2181" s="59"/>
      <c r="O2181" s="59"/>
      <c r="P2181" s="59"/>
      <c r="Q2181" s="59"/>
      <c r="R2181" s="59"/>
      <c r="S2181" s="59"/>
      <c r="T2181" s="59"/>
      <c r="U2181" s="59"/>
      <c r="V2181" s="59"/>
      <c r="W2181" s="59"/>
      <c r="X2181" s="59"/>
      <c r="Y2181" s="59"/>
      <c r="Z2181" s="59"/>
      <c r="AA2181" s="59"/>
      <c r="AB2181" s="59"/>
      <c r="AC2181" s="59"/>
      <c r="AD2181" s="59"/>
      <c r="AE2181" s="59"/>
      <c r="AF2181" s="59"/>
    </row>
    <row r="2182" spans="1:32" ht="15.75" customHeight="1">
      <c r="A2182" s="59"/>
      <c r="B2182" s="59"/>
      <c r="C2182" s="59"/>
      <c r="D2182" s="59"/>
      <c r="E2182" s="59"/>
      <c r="F2182" s="59"/>
      <c r="G2182" s="59"/>
      <c r="H2182" s="59"/>
      <c r="I2182" s="59"/>
      <c r="J2182" s="59"/>
      <c r="K2182" s="59"/>
      <c r="L2182" s="59"/>
      <c r="M2182" s="59"/>
      <c r="N2182" s="59"/>
      <c r="O2182" s="59"/>
      <c r="P2182" s="59"/>
      <c r="Q2182" s="59"/>
      <c r="R2182" s="59"/>
      <c r="S2182" s="59"/>
      <c r="T2182" s="59"/>
      <c r="U2182" s="59"/>
      <c r="V2182" s="59"/>
      <c r="W2182" s="59"/>
      <c r="X2182" s="59"/>
      <c r="Y2182" s="59"/>
      <c r="Z2182" s="59"/>
      <c r="AA2182" s="59"/>
      <c r="AB2182" s="59"/>
      <c r="AC2182" s="59"/>
      <c r="AD2182" s="59"/>
      <c r="AE2182" s="59"/>
      <c r="AF2182" s="59"/>
    </row>
    <row r="2183" spans="1:32" ht="15.75" customHeight="1">
      <c r="A2183" s="59"/>
      <c r="B2183" s="59"/>
      <c r="C2183" s="59"/>
      <c r="D2183" s="59"/>
      <c r="E2183" s="59"/>
      <c r="F2183" s="59"/>
      <c r="G2183" s="59"/>
      <c r="H2183" s="59"/>
      <c r="I2183" s="59"/>
      <c r="J2183" s="59"/>
      <c r="K2183" s="59"/>
      <c r="L2183" s="59"/>
      <c r="M2183" s="59"/>
      <c r="N2183" s="59"/>
      <c r="O2183" s="59"/>
      <c r="P2183" s="59"/>
      <c r="Q2183" s="59"/>
      <c r="R2183" s="59"/>
      <c r="S2183" s="59"/>
      <c r="T2183" s="59"/>
      <c r="U2183" s="59"/>
      <c r="V2183" s="59"/>
      <c r="W2183" s="59"/>
      <c r="X2183" s="59"/>
      <c r="Y2183" s="59"/>
      <c r="Z2183" s="59"/>
      <c r="AA2183" s="59"/>
      <c r="AB2183" s="59"/>
      <c r="AC2183" s="59"/>
      <c r="AD2183" s="59"/>
      <c r="AE2183" s="59"/>
      <c r="AF2183" s="59"/>
    </row>
    <row r="2184" spans="1:32" ht="15.75" customHeight="1">
      <c r="A2184" s="59"/>
      <c r="B2184" s="59"/>
      <c r="C2184" s="59"/>
      <c r="D2184" s="59"/>
      <c r="E2184" s="59"/>
      <c r="F2184" s="59"/>
      <c r="G2184" s="59"/>
      <c r="H2184" s="59"/>
      <c r="I2184" s="59"/>
      <c r="J2184" s="59"/>
      <c r="K2184" s="59"/>
      <c r="L2184" s="59"/>
      <c r="M2184" s="59"/>
      <c r="N2184" s="59"/>
      <c r="O2184" s="59"/>
      <c r="P2184" s="59"/>
      <c r="Q2184" s="59"/>
      <c r="R2184" s="59"/>
      <c r="S2184" s="59"/>
      <c r="T2184" s="59"/>
      <c r="U2184" s="59"/>
      <c r="V2184" s="59"/>
      <c r="W2184" s="59"/>
      <c r="X2184" s="59"/>
      <c r="Y2184" s="59"/>
      <c r="Z2184" s="59"/>
      <c r="AA2184" s="59"/>
      <c r="AB2184" s="59"/>
      <c r="AC2184" s="59"/>
      <c r="AD2184" s="59"/>
      <c r="AE2184" s="59"/>
      <c r="AF2184" s="59"/>
    </row>
    <row r="2185" spans="1:32" ht="15.75" customHeight="1">
      <c r="A2185" s="59"/>
      <c r="B2185" s="59"/>
      <c r="C2185" s="59"/>
      <c r="D2185" s="59"/>
      <c r="E2185" s="59"/>
      <c r="F2185" s="59"/>
      <c r="G2185" s="59"/>
      <c r="H2185" s="59"/>
      <c r="I2185" s="59"/>
      <c r="J2185" s="59"/>
      <c r="K2185" s="59"/>
      <c r="L2185" s="59"/>
      <c r="M2185" s="59"/>
      <c r="N2185" s="59"/>
      <c r="O2185" s="59"/>
      <c r="P2185" s="59"/>
      <c r="Q2185" s="59"/>
      <c r="R2185" s="59"/>
      <c r="S2185" s="59"/>
      <c r="T2185" s="59"/>
      <c r="U2185" s="59"/>
      <c r="V2185" s="59"/>
      <c r="W2185" s="59"/>
      <c r="X2185" s="59"/>
      <c r="Y2185" s="59"/>
      <c r="Z2185" s="59"/>
      <c r="AA2185" s="59"/>
      <c r="AB2185" s="59"/>
      <c r="AC2185" s="59"/>
      <c r="AD2185" s="59"/>
      <c r="AE2185" s="59"/>
      <c r="AF2185" s="59"/>
    </row>
    <row r="2186" spans="1:32" ht="15.75" customHeight="1">
      <c r="A2186" s="59"/>
      <c r="B2186" s="59"/>
      <c r="C2186" s="59"/>
      <c r="D2186" s="59"/>
      <c r="E2186" s="59"/>
      <c r="F2186" s="59"/>
      <c r="G2186" s="59"/>
      <c r="H2186" s="59"/>
      <c r="I2186" s="59"/>
      <c r="J2186" s="59"/>
      <c r="K2186" s="59"/>
      <c r="L2186" s="59"/>
      <c r="M2186" s="59"/>
      <c r="N2186" s="59"/>
      <c r="O2186" s="59"/>
      <c r="P2186" s="59"/>
      <c r="Q2186" s="59"/>
      <c r="R2186" s="59"/>
      <c r="S2186" s="59"/>
      <c r="T2186" s="59"/>
      <c r="U2186" s="59"/>
      <c r="V2186" s="59"/>
      <c r="W2186" s="59"/>
      <c r="X2186" s="59"/>
      <c r="Y2186" s="59"/>
      <c r="Z2186" s="59"/>
      <c r="AA2186" s="59"/>
      <c r="AB2186" s="59"/>
      <c r="AC2186" s="59"/>
      <c r="AD2186" s="59"/>
      <c r="AE2186" s="59"/>
      <c r="AF2186" s="59"/>
    </row>
    <row r="2187" spans="1:32" ht="15.75" customHeight="1">
      <c r="A2187" s="59"/>
      <c r="B2187" s="59"/>
      <c r="C2187" s="59"/>
      <c r="D2187" s="59"/>
      <c r="E2187" s="59"/>
      <c r="F2187" s="59"/>
      <c r="G2187" s="59"/>
      <c r="H2187" s="59"/>
      <c r="I2187" s="59"/>
      <c r="J2187" s="59"/>
      <c r="K2187" s="59"/>
      <c r="L2187" s="59"/>
      <c r="M2187" s="59"/>
      <c r="N2187" s="59"/>
      <c r="O2187" s="59"/>
      <c r="P2187" s="59"/>
      <c r="Q2187" s="59"/>
      <c r="R2187" s="59"/>
      <c r="S2187" s="59"/>
      <c r="T2187" s="59"/>
      <c r="U2187" s="59"/>
      <c r="V2187" s="59"/>
      <c r="W2187" s="59"/>
      <c r="X2187" s="59"/>
      <c r="Y2187" s="59"/>
      <c r="Z2187" s="59"/>
      <c r="AA2187" s="59"/>
      <c r="AB2187" s="59"/>
      <c r="AC2187" s="59"/>
      <c r="AD2187" s="59"/>
      <c r="AE2187" s="59"/>
      <c r="AF2187" s="59"/>
    </row>
    <row r="2188" spans="1:32" ht="15.75" customHeight="1">
      <c r="A2188" s="59"/>
      <c r="B2188" s="59"/>
      <c r="C2188" s="59"/>
      <c r="D2188" s="59"/>
      <c r="E2188" s="59"/>
      <c r="F2188" s="59"/>
      <c r="G2188" s="59"/>
      <c r="H2188" s="59"/>
      <c r="I2188" s="59"/>
      <c r="J2188" s="59"/>
      <c r="K2188" s="59"/>
      <c r="L2188" s="59"/>
      <c r="M2188" s="59"/>
      <c r="N2188" s="59"/>
      <c r="O2188" s="59"/>
      <c r="P2188" s="59"/>
      <c r="Q2188" s="59"/>
      <c r="R2188" s="59"/>
      <c r="S2188" s="59"/>
      <c r="T2188" s="59"/>
      <c r="U2188" s="59"/>
      <c r="V2188" s="59"/>
      <c r="W2188" s="59"/>
      <c r="X2188" s="59"/>
      <c r="Y2188" s="59"/>
      <c r="Z2188" s="59"/>
      <c r="AA2188" s="59"/>
      <c r="AB2188" s="59"/>
      <c r="AC2188" s="59"/>
      <c r="AD2188" s="59"/>
      <c r="AE2188" s="59"/>
      <c r="AF2188" s="59"/>
    </row>
    <row r="2189" spans="1:32" ht="15.75" customHeight="1">
      <c r="A2189" s="59"/>
      <c r="B2189" s="59"/>
      <c r="C2189" s="59"/>
      <c r="D2189" s="59"/>
      <c r="E2189" s="59"/>
      <c r="F2189" s="59"/>
      <c r="G2189" s="59"/>
      <c r="H2189" s="59"/>
      <c r="I2189" s="59"/>
      <c r="J2189" s="59"/>
      <c r="K2189" s="59"/>
      <c r="L2189" s="59"/>
      <c r="M2189" s="59"/>
      <c r="N2189" s="59"/>
      <c r="O2189" s="59"/>
      <c r="P2189" s="59"/>
      <c r="Q2189" s="59"/>
      <c r="R2189" s="59"/>
      <c r="S2189" s="59"/>
      <c r="T2189" s="59"/>
      <c r="U2189" s="59"/>
      <c r="V2189" s="59"/>
      <c r="W2189" s="59"/>
      <c r="X2189" s="59"/>
      <c r="Y2189" s="59"/>
      <c r="Z2189" s="59"/>
      <c r="AA2189" s="59"/>
      <c r="AB2189" s="59"/>
      <c r="AC2189" s="59"/>
      <c r="AD2189" s="59"/>
      <c r="AE2189" s="59"/>
      <c r="AF2189" s="59"/>
    </row>
    <row r="2190" spans="1:32" ht="15.75" customHeight="1">
      <c r="A2190" s="59"/>
      <c r="B2190" s="59"/>
      <c r="C2190" s="59"/>
      <c r="D2190" s="59"/>
      <c r="E2190" s="59"/>
      <c r="F2190" s="59"/>
      <c r="G2190" s="59"/>
      <c r="H2190" s="59"/>
      <c r="I2190" s="59"/>
      <c r="J2190" s="59"/>
      <c r="K2190" s="59"/>
      <c r="L2190" s="59"/>
      <c r="M2190" s="59"/>
      <c r="N2190" s="59"/>
      <c r="O2190" s="59"/>
      <c r="P2190" s="59"/>
      <c r="Q2190" s="59"/>
      <c r="R2190" s="59"/>
      <c r="S2190" s="59"/>
      <c r="T2190" s="59"/>
      <c r="U2190" s="59"/>
      <c r="V2190" s="59"/>
      <c r="W2190" s="59"/>
      <c r="X2190" s="59"/>
      <c r="Y2190" s="59"/>
      <c r="Z2190" s="59"/>
      <c r="AA2190" s="59"/>
      <c r="AB2190" s="59"/>
      <c r="AC2190" s="59"/>
      <c r="AD2190" s="59"/>
      <c r="AE2190" s="59"/>
      <c r="AF2190" s="59"/>
    </row>
    <row r="2191" spans="1:32" ht="15.75" customHeight="1">
      <c r="A2191" s="59"/>
      <c r="B2191" s="59"/>
      <c r="C2191" s="59"/>
      <c r="D2191" s="59"/>
      <c r="E2191" s="59"/>
      <c r="F2191" s="59"/>
      <c r="G2191" s="59"/>
      <c r="H2191" s="59"/>
      <c r="I2191" s="59"/>
      <c r="J2191" s="59"/>
      <c r="K2191" s="59"/>
      <c r="L2191" s="59"/>
      <c r="M2191" s="59"/>
      <c r="N2191" s="59"/>
      <c r="O2191" s="59"/>
      <c r="P2191" s="59"/>
      <c r="Q2191" s="59"/>
      <c r="R2191" s="59"/>
      <c r="S2191" s="59"/>
      <c r="T2191" s="59"/>
      <c r="U2191" s="59"/>
      <c r="V2191" s="59"/>
      <c r="W2191" s="59"/>
      <c r="X2191" s="59"/>
      <c r="Y2191" s="59"/>
      <c r="Z2191" s="59"/>
      <c r="AA2191" s="59"/>
      <c r="AB2191" s="59"/>
      <c r="AC2191" s="59"/>
      <c r="AD2191" s="59"/>
      <c r="AE2191" s="59"/>
      <c r="AF2191" s="59"/>
    </row>
    <row r="2192" spans="1:32" ht="15.75" customHeight="1">
      <c r="A2192" s="59"/>
      <c r="B2192" s="59"/>
      <c r="C2192" s="59"/>
      <c r="D2192" s="59"/>
      <c r="E2192" s="59"/>
      <c r="F2192" s="59"/>
      <c r="G2192" s="59"/>
      <c r="H2192" s="59"/>
      <c r="I2192" s="59"/>
      <c r="J2192" s="59"/>
      <c r="K2192" s="59"/>
      <c r="L2192" s="59"/>
      <c r="M2192" s="59"/>
      <c r="N2192" s="59"/>
      <c r="O2192" s="59"/>
      <c r="P2192" s="59"/>
      <c r="Q2192" s="59"/>
      <c r="R2192" s="59"/>
      <c r="S2192" s="59"/>
      <c r="T2192" s="59"/>
      <c r="U2192" s="59"/>
      <c r="V2192" s="59"/>
      <c r="W2192" s="59"/>
      <c r="X2192" s="59"/>
      <c r="Y2192" s="59"/>
      <c r="Z2192" s="59"/>
      <c r="AA2192" s="59"/>
      <c r="AB2192" s="59"/>
      <c r="AC2192" s="59"/>
      <c r="AD2192" s="59"/>
      <c r="AE2192" s="59"/>
      <c r="AF2192" s="59"/>
    </row>
    <row r="2193" spans="1:32" ht="15.75" customHeight="1">
      <c r="A2193" s="59"/>
      <c r="B2193" s="59"/>
      <c r="C2193" s="59"/>
      <c r="D2193" s="59"/>
      <c r="E2193" s="59"/>
      <c r="F2193" s="59"/>
      <c r="G2193" s="59"/>
      <c r="H2193" s="59"/>
      <c r="I2193" s="59"/>
      <c r="J2193" s="59"/>
      <c r="K2193" s="59"/>
      <c r="L2193" s="59"/>
      <c r="M2193" s="59"/>
      <c r="N2193" s="59"/>
      <c r="O2193" s="59"/>
      <c r="P2193" s="59"/>
      <c r="Q2193" s="59"/>
      <c r="R2193" s="59"/>
      <c r="S2193" s="59"/>
      <c r="T2193" s="59"/>
      <c r="U2193" s="59"/>
      <c r="V2193" s="59"/>
      <c r="W2193" s="59"/>
      <c r="X2193" s="59"/>
      <c r="Y2193" s="59"/>
      <c r="Z2193" s="59"/>
      <c r="AA2193" s="59"/>
      <c r="AB2193" s="59"/>
      <c r="AC2193" s="59"/>
      <c r="AD2193" s="59"/>
      <c r="AE2193" s="59"/>
      <c r="AF2193" s="59"/>
    </row>
    <row r="2194" spans="1:32" ht="15.75" customHeight="1">
      <c r="A2194" s="59"/>
      <c r="B2194" s="59"/>
      <c r="C2194" s="59"/>
      <c r="D2194" s="59"/>
      <c r="E2194" s="59"/>
      <c r="F2194" s="59"/>
      <c r="G2194" s="59"/>
      <c r="H2194" s="59"/>
      <c r="I2194" s="59"/>
      <c r="J2194" s="59"/>
      <c r="K2194" s="59"/>
      <c r="L2194" s="59"/>
      <c r="M2194" s="59"/>
      <c r="N2194" s="59"/>
      <c r="O2194" s="59"/>
      <c r="P2194" s="59"/>
      <c r="Q2194" s="59"/>
      <c r="R2194" s="59"/>
      <c r="S2194" s="59"/>
      <c r="T2194" s="59"/>
      <c r="U2194" s="59"/>
      <c r="V2194" s="59"/>
      <c r="W2194" s="59"/>
      <c r="X2194" s="59"/>
      <c r="Y2194" s="59"/>
      <c r="Z2194" s="59"/>
      <c r="AA2194" s="59"/>
      <c r="AB2194" s="59"/>
      <c r="AC2194" s="59"/>
      <c r="AD2194" s="59"/>
      <c r="AE2194" s="59"/>
      <c r="AF2194" s="59"/>
    </row>
    <row r="2195" spans="1:32" ht="15.75" customHeight="1">
      <c r="A2195" s="59"/>
      <c r="B2195" s="59"/>
      <c r="C2195" s="59"/>
      <c r="D2195" s="59"/>
      <c r="E2195" s="59"/>
      <c r="F2195" s="59"/>
      <c r="G2195" s="59"/>
      <c r="H2195" s="59"/>
      <c r="I2195" s="59"/>
      <c r="J2195" s="59"/>
      <c r="K2195" s="59"/>
      <c r="L2195" s="59"/>
      <c r="M2195" s="59"/>
      <c r="N2195" s="59"/>
      <c r="O2195" s="59"/>
      <c r="P2195" s="59"/>
      <c r="Q2195" s="59"/>
      <c r="R2195" s="59"/>
      <c r="S2195" s="59"/>
      <c r="T2195" s="59"/>
      <c r="U2195" s="59"/>
      <c r="V2195" s="59"/>
      <c r="W2195" s="59"/>
      <c r="X2195" s="59"/>
      <c r="Y2195" s="59"/>
      <c r="Z2195" s="59"/>
      <c r="AA2195" s="59"/>
      <c r="AB2195" s="59"/>
      <c r="AC2195" s="59"/>
      <c r="AD2195" s="59"/>
      <c r="AE2195" s="59"/>
      <c r="AF2195" s="59"/>
    </row>
    <row r="2196" spans="1:32" ht="15.75" customHeight="1">
      <c r="A2196" s="59"/>
      <c r="B2196" s="59"/>
      <c r="C2196" s="59"/>
      <c r="D2196" s="59"/>
      <c r="E2196" s="59"/>
      <c r="F2196" s="59"/>
      <c r="G2196" s="59"/>
      <c r="H2196" s="59"/>
      <c r="I2196" s="59"/>
      <c r="J2196" s="59"/>
      <c r="K2196" s="59"/>
      <c r="L2196" s="59"/>
      <c r="M2196" s="59"/>
      <c r="N2196" s="59"/>
      <c r="O2196" s="59"/>
      <c r="P2196" s="59"/>
      <c r="Q2196" s="59"/>
      <c r="R2196" s="59"/>
      <c r="S2196" s="59"/>
      <c r="T2196" s="59"/>
      <c r="U2196" s="59"/>
      <c r="V2196" s="59"/>
      <c r="W2196" s="59"/>
      <c r="X2196" s="59"/>
      <c r="Y2196" s="59"/>
      <c r="Z2196" s="59"/>
      <c r="AA2196" s="59"/>
      <c r="AB2196" s="59"/>
      <c r="AC2196" s="59"/>
      <c r="AD2196" s="59"/>
      <c r="AE2196" s="59"/>
      <c r="AF2196" s="59"/>
    </row>
    <row r="2197" spans="1:32" ht="15.75" customHeight="1">
      <c r="A2197" s="59"/>
      <c r="B2197" s="59"/>
      <c r="C2197" s="59"/>
      <c r="D2197" s="59"/>
      <c r="E2197" s="59"/>
      <c r="F2197" s="59"/>
      <c r="G2197" s="59"/>
      <c r="H2197" s="59"/>
      <c r="I2197" s="59"/>
      <c r="J2197" s="59"/>
      <c r="K2197" s="59"/>
      <c r="L2197" s="59"/>
      <c r="M2197" s="59"/>
      <c r="N2197" s="59"/>
      <c r="O2197" s="59"/>
      <c r="P2197" s="59"/>
      <c r="Q2197" s="59"/>
      <c r="R2197" s="59"/>
      <c r="S2197" s="59"/>
      <c r="T2197" s="59"/>
      <c r="U2197" s="59"/>
      <c r="V2197" s="59"/>
      <c r="W2197" s="59"/>
      <c r="X2197" s="59"/>
      <c r="Y2197" s="59"/>
      <c r="Z2197" s="59"/>
      <c r="AA2197" s="59"/>
      <c r="AB2197" s="59"/>
      <c r="AC2197" s="59"/>
      <c r="AD2197" s="59"/>
      <c r="AE2197" s="59"/>
      <c r="AF2197" s="59"/>
    </row>
    <row r="2198" spans="1:32" ht="15.75" customHeight="1">
      <c r="A2198" s="59"/>
      <c r="B2198" s="59"/>
      <c r="C2198" s="59"/>
      <c r="D2198" s="59"/>
      <c r="E2198" s="59"/>
      <c r="F2198" s="59"/>
      <c r="G2198" s="59"/>
      <c r="H2198" s="59"/>
      <c r="I2198" s="59"/>
      <c r="J2198" s="59"/>
      <c r="K2198" s="59"/>
      <c r="L2198" s="59"/>
      <c r="M2198" s="59"/>
      <c r="N2198" s="59"/>
      <c r="O2198" s="59"/>
      <c r="P2198" s="59"/>
      <c r="Q2198" s="59"/>
      <c r="R2198" s="59"/>
      <c r="S2198" s="59"/>
      <c r="T2198" s="59"/>
      <c r="U2198" s="59"/>
      <c r="V2198" s="59"/>
      <c r="W2198" s="59"/>
      <c r="X2198" s="59"/>
      <c r="Y2198" s="59"/>
      <c r="Z2198" s="59"/>
      <c r="AA2198" s="59"/>
      <c r="AB2198" s="59"/>
      <c r="AC2198" s="59"/>
      <c r="AD2198" s="59"/>
      <c r="AE2198" s="59"/>
      <c r="AF2198" s="59"/>
    </row>
    <row r="2199" spans="1:32" ht="15.75" customHeight="1">
      <c r="A2199" s="59"/>
      <c r="B2199" s="59"/>
      <c r="C2199" s="59"/>
      <c r="D2199" s="59"/>
      <c r="E2199" s="59"/>
      <c r="F2199" s="59"/>
      <c r="G2199" s="59"/>
      <c r="H2199" s="59"/>
      <c r="I2199" s="59"/>
      <c r="J2199" s="59"/>
      <c r="K2199" s="59"/>
      <c r="L2199" s="59"/>
      <c r="M2199" s="59"/>
      <c r="N2199" s="59"/>
      <c r="O2199" s="59"/>
      <c r="P2199" s="59"/>
      <c r="Q2199" s="59"/>
      <c r="R2199" s="59"/>
      <c r="S2199" s="59"/>
      <c r="T2199" s="59"/>
      <c r="U2199" s="59"/>
      <c r="V2199" s="59"/>
      <c r="W2199" s="59"/>
      <c r="X2199" s="59"/>
      <c r="Y2199" s="59"/>
      <c r="Z2199" s="59"/>
      <c r="AA2199" s="59"/>
      <c r="AB2199" s="59"/>
      <c r="AC2199" s="59"/>
      <c r="AD2199" s="59"/>
      <c r="AE2199" s="59"/>
      <c r="AF2199" s="59"/>
    </row>
    <row r="2200" spans="1:32" ht="15.75" customHeight="1">
      <c r="A2200" s="59"/>
      <c r="B2200" s="59"/>
      <c r="C2200" s="59"/>
      <c r="D2200" s="59"/>
      <c r="E2200" s="59"/>
      <c r="F2200" s="59"/>
      <c r="G2200" s="59"/>
      <c r="H2200" s="59"/>
      <c r="I2200" s="59"/>
      <c r="J2200" s="59"/>
      <c r="K2200" s="59"/>
      <c r="L2200" s="59"/>
      <c r="M2200" s="59"/>
      <c r="N2200" s="59"/>
      <c r="O2200" s="59"/>
      <c r="P2200" s="59"/>
      <c r="Q2200" s="59"/>
      <c r="R2200" s="59"/>
      <c r="S2200" s="59"/>
      <c r="T2200" s="59"/>
      <c r="U2200" s="59"/>
      <c r="V2200" s="59"/>
      <c r="W2200" s="59"/>
      <c r="X2200" s="59"/>
      <c r="Y2200" s="59"/>
      <c r="Z2200" s="59"/>
      <c r="AA2200" s="59"/>
      <c r="AB2200" s="59"/>
      <c r="AC2200" s="59"/>
      <c r="AD2200" s="59"/>
      <c r="AE2200" s="59"/>
      <c r="AF2200" s="59"/>
    </row>
    <row r="2201" spans="1:32" ht="15.75" customHeight="1">
      <c r="A2201" s="59"/>
      <c r="B2201" s="59"/>
      <c r="C2201" s="59"/>
      <c r="D2201" s="59"/>
      <c r="E2201" s="59"/>
      <c r="F2201" s="59"/>
      <c r="G2201" s="59"/>
      <c r="H2201" s="59"/>
      <c r="I2201" s="59"/>
      <c r="J2201" s="59"/>
      <c r="K2201" s="59"/>
      <c r="L2201" s="59"/>
      <c r="M2201" s="59"/>
      <c r="N2201" s="59"/>
      <c r="O2201" s="59"/>
      <c r="P2201" s="59"/>
      <c r="Q2201" s="59"/>
      <c r="R2201" s="59"/>
      <c r="S2201" s="59"/>
      <c r="T2201" s="59"/>
      <c r="U2201" s="59"/>
      <c r="V2201" s="59"/>
      <c r="W2201" s="59"/>
      <c r="X2201" s="59"/>
      <c r="Y2201" s="59"/>
      <c r="Z2201" s="59"/>
      <c r="AA2201" s="59"/>
      <c r="AB2201" s="59"/>
      <c r="AC2201" s="59"/>
      <c r="AD2201" s="59"/>
      <c r="AE2201" s="59"/>
      <c r="AF2201" s="59"/>
    </row>
    <row r="2202" spans="1:32" ht="15.75" customHeight="1">
      <c r="A2202" s="59"/>
      <c r="B2202" s="59"/>
      <c r="C2202" s="59"/>
      <c r="D2202" s="59"/>
      <c r="E2202" s="59"/>
      <c r="F2202" s="59"/>
      <c r="G2202" s="59"/>
      <c r="H2202" s="59"/>
      <c r="I2202" s="59"/>
      <c r="J2202" s="59"/>
      <c r="K2202" s="59"/>
      <c r="L2202" s="59"/>
      <c r="M2202" s="59"/>
      <c r="N2202" s="59"/>
      <c r="O2202" s="59"/>
      <c r="P2202" s="59"/>
      <c r="Q2202" s="59"/>
      <c r="R2202" s="59"/>
      <c r="S2202" s="59"/>
      <c r="T2202" s="59"/>
      <c r="U2202" s="59"/>
      <c r="V2202" s="59"/>
      <c r="W2202" s="59"/>
      <c r="X2202" s="59"/>
      <c r="Y2202" s="59"/>
      <c r="Z2202" s="59"/>
      <c r="AA2202" s="59"/>
      <c r="AB2202" s="59"/>
      <c r="AC2202" s="59"/>
      <c r="AD2202" s="59"/>
      <c r="AE2202" s="59"/>
      <c r="AF2202" s="59"/>
    </row>
    <row r="2203" spans="1:32" ht="15.75" customHeight="1">
      <c r="A2203" s="59"/>
      <c r="B2203" s="59"/>
      <c r="C2203" s="59"/>
      <c r="D2203" s="59"/>
      <c r="E2203" s="59"/>
      <c r="F2203" s="59"/>
      <c r="G2203" s="59"/>
      <c r="H2203" s="59"/>
      <c r="I2203" s="59"/>
      <c r="J2203" s="59"/>
      <c r="K2203" s="59"/>
      <c r="L2203" s="59"/>
      <c r="M2203" s="59"/>
      <c r="N2203" s="59"/>
      <c r="O2203" s="59"/>
      <c r="P2203" s="59"/>
      <c r="Q2203" s="59"/>
      <c r="R2203" s="59"/>
      <c r="S2203" s="59"/>
      <c r="T2203" s="59"/>
      <c r="U2203" s="59"/>
      <c r="V2203" s="59"/>
      <c r="W2203" s="59"/>
      <c r="X2203" s="59"/>
      <c r="Y2203" s="59"/>
      <c r="Z2203" s="59"/>
      <c r="AA2203" s="59"/>
      <c r="AB2203" s="59"/>
      <c r="AC2203" s="59"/>
      <c r="AD2203" s="59"/>
      <c r="AE2203" s="59"/>
      <c r="AF2203" s="59"/>
    </row>
    <row r="2204" spans="1:32" ht="15.75" customHeight="1">
      <c r="A2204" s="59"/>
      <c r="B2204" s="59"/>
      <c r="C2204" s="59"/>
      <c r="D2204" s="59"/>
      <c r="E2204" s="59"/>
      <c r="F2204" s="59"/>
      <c r="G2204" s="59"/>
      <c r="H2204" s="59"/>
      <c r="I2204" s="59"/>
      <c r="J2204" s="59"/>
      <c r="K2204" s="59"/>
      <c r="L2204" s="59"/>
      <c r="M2204" s="59"/>
      <c r="N2204" s="59"/>
      <c r="O2204" s="59"/>
      <c r="P2204" s="59"/>
      <c r="Q2204" s="59"/>
      <c r="R2204" s="59"/>
      <c r="S2204" s="59"/>
      <c r="T2204" s="59"/>
      <c r="U2204" s="59"/>
      <c r="V2204" s="59"/>
      <c r="W2204" s="59"/>
      <c r="X2204" s="59"/>
      <c r="Y2204" s="59"/>
      <c r="Z2204" s="59"/>
      <c r="AA2204" s="59"/>
      <c r="AB2204" s="59"/>
      <c r="AC2204" s="59"/>
      <c r="AD2204" s="59"/>
      <c r="AE2204" s="59"/>
      <c r="AF2204" s="59"/>
    </row>
    <row r="2205" spans="1:32" ht="15.75" customHeight="1">
      <c r="A2205" s="59"/>
      <c r="B2205" s="59"/>
      <c r="C2205" s="59"/>
      <c r="D2205" s="59"/>
      <c r="E2205" s="59"/>
      <c r="F2205" s="59"/>
      <c r="G2205" s="59"/>
      <c r="H2205" s="59"/>
      <c r="I2205" s="59"/>
      <c r="J2205" s="59"/>
      <c r="K2205" s="59"/>
      <c r="L2205" s="59"/>
      <c r="M2205" s="59"/>
      <c r="N2205" s="59"/>
      <c r="O2205" s="59"/>
      <c r="P2205" s="59"/>
      <c r="Q2205" s="59"/>
      <c r="R2205" s="59"/>
      <c r="S2205" s="59"/>
      <c r="T2205" s="59"/>
      <c r="U2205" s="59"/>
      <c r="V2205" s="59"/>
      <c r="W2205" s="59"/>
      <c r="X2205" s="59"/>
      <c r="Y2205" s="59"/>
      <c r="Z2205" s="59"/>
      <c r="AA2205" s="59"/>
      <c r="AB2205" s="59"/>
      <c r="AC2205" s="59"/>
      <c r="AD2205" s="59"/>
      <c r="AE2205" s="59"/>
      <c r="AF2205" s="59"/>
    </row>
    <row r="2206" spans="1:32" ht="15.75" customHeight="1">
      <c r="A2206" s="59"/>
      <c r="B2206" s="59"/>
      <c r="C2206" s="59"/>
      <c r="D2206" s="59"/>
      <c r="E2206" s="59"/>
      <c r="F2206" s="59"/>
      <c r="G2206" s="59"/>
      <c r="H2206" s="59"/>
      <c r="I2206" s="59"/>
      <c r="J2206" s="59"/>
      <c r="K2206" s="59"/>
      <c r="L2206" s="59"/>
      <c r="M2206" s="59"/>
      <c r="N2206" s="59"/>
      <c r="O2206" s="59"/>
      <c r="P2206" s="59"/>
      <c r="Q2206" s="59"/>
      <c r="R2206" s="59"/>
      <c r="S2206" s="59"/>
      <c r="T2206" s="59"/>
      <c r="U2206" s="59"/>
      <c r="V2206" s="59"/>
      <c r="W2206" s="59"/>
      <c r="X2206" s="59"/>
      <c r="Y2206" s="59"/>
      <c r="Z2206" s="59"/>
      <c r="AA2206" s="59"/>
      <c r="AB2206" s="59"/>
      <c r="AC2206" s="59"/>
      <c r="AD2206" s="59"/>
      <c r="AE2206" s="59"/>
      <c r="AF2206" s="59"/>
    </row>
    <row r="2207" spans="1:32" ht="15.75" customHeight="1">
      <c r="A2207" s="59"/>
      <c r="B2207" s="59"/>
      <c r="C2207" s="59"/>
      <c r="D2207" s="59"/>
      <c r="E2207" s="59"/>
      <c r="F2207" s="59"/>
      <c r="G2207" s="59"/>
      <c r="H2207" s="59"/>
      <c r="I2207" s="59"/>
      <c r="J2207" s="59"/>
      <c r="K2207" s="59"/>
      <c r="L2207" s="59"/>
      <c r="M2207" s="59"/>
      <c r="N2207" s="59"/>
      <c r="O2207" s="59"/>
      <c r="P2207" s="59"/>
      <c r="Q2207" s="59"/>
      <c r="R2207" s="59"/>
      <c r="S2207" s="59"/>
      <c r="T2207" s="59"/>
      <c r="U2207" s="59"/>
      <c r="V2207" s="59"/>
      <c r="W2207" s="59"/>
      <c r="X2207" s="59"/>
      <c r="Y2207" s="59"/>
      <c r="Z2207" s="59"/>
      <c r="AA2207" s="59"/>
      <c r="AB2207" s="59"/>
      <c r="AC2207" s="59"/>
      <c r="AD2207" s="59"/>
      <c r="AE2207" s="59"/>
      <c r="AF2207" s="59"/>
    </row>
    <row r="2208" spans="1:32" ht="15.75" customHeight="1">
      <c r="A2208" s="59"/>
      <c r="B2208" s="59"/>
      <c r="C2208" s="59"/>
      <c r="D2208" s="59"/>
      <c r="E2208" s="59"/>
      <c r="F2208" s="59"/>
      <c r="G2208" s="59"/>
      <c r="H2208" s="59"/>
      <c r="I2208" s="59"/>
      <c r="J2208" s="59"/>
      <c r="K2208" s="59"/>
      <c r="L2208" s="59"/>
      <c r="M2208" s="59"/>
      <c r="N2208" s="59"/>
      <c r="O2208" s="59"/>
      <c r="P2208" s="59"/>
      <c r="Q2208" s="59"/>
      <c r="R2208" s="59"/>
      <c r="S2208" s="59"/>
      <c r="T2208" s="59"/>
      <c r="U2208" s="59"/>
      <c r="V2208" s="59"/>
      <c r="W2208" s="59"/>
      <c r="X2208" s="59"/>
      <c r="Y2208" s="59"/>
      <c r="Z2208" s="59"/>
      <c r="AA2208" s="59"/>
      <c r="AB2208" s="59"/>
      <c r="AC2208" s="59"/>
      <c r="AD2208" s="59"/>
      <c r="AE2208" s="59"/>
      <c r="AF2208" s="59"/>
    </row>
    <row r="2209" spans="1:32" ht="15.75" customHeight="1">
      <c r="A2209" s="59"/>
      <c r="B2209" s="59"/>
      <c r="C2209" s="59"/>
      <c r="D2209" s="59"/>
      <c r="E2209" s="59"/>
      <c r="F2209" s="59"/>
      <c r="G2209" s="59"/>
      <c r="H2209" s="59"/>
      <c r="I2209" s="59"/>
      <c r="J2209" s="59"/>
      <c r="K2209" s="59"/>
      <c r="L2209" s="59"/>
      <c r="M2209" s="59"/>
      <c r="N2209" s="59"/>
      <c r="O2209" s="59"/>
      <c r="P2209" s="59"/>
      <c r="Q2209" s="59"/>
      <c r="R2209" s="59"/>
      <c r="S2209" s="59"/>
      <c r="T2209" s="59"/>
      <c r="U2209" s="59"/>
      <c r="V2209" s="59"/>
      <c r="W2209" s="59"/>
      <c r="X2209" s="59"/>
      <c r="Y2209" s="59"/>
      <c r="Z2209" s="59"/>
      <c r="AA2209" s="59"/>
      <c r="AB2209" s="59"/>
      <c r="AC2209" s="59"/>
      <c r="AD2209" s="59"/>
      <c r="AE2209" s="59"/>
      <c r="AF2209" s="59"/>
    </row>
    <row r="2210" spans="1:32" ht="15.75" customHeight="1">
      <c r="A2210" s="59"/>
      <c r="B2210" s="59"/>
      <c r="C2210" s="59"/>
      <c r="D2210" s="59"/>
      <c r="E2210" s="59"/>
      <c r="F2210" s="59"/>
      <c r="G2210" s="59"/>
      <c r="H2210" s="59"/>
      <c r="I2210" s="59"/>
      <c r="J2210" s="59"/>
      <c r="K2210" s="59"/>
      <c r="L2210" s="59"/>
      <c r="M2210" s="59"/>
      <c r="N2210" s="59"/>
      <c r="O2210" s="59"/>
      <c r="P2210" s="59"/>
      <c r="Q2210" s="59"/>
      <c r="R2210" s="59"/>
      <c r="S2210" s="59"/>
      <c r="T2210" s="59"/>
      <c r="U2210" s="59"/>
      <c r="V2210" s="59"/>
      <c r="W2210" s="59"/>
      <c r="X2210" s="59"/>
      <c r="Y2210" s="59"/>
      <c r="Z2210" s="59"/>
      <c r="AA2210" s="59"/>
      <c r="AB2210" s="59"/>
      <c r="AC2210" s="59"/>
      <c r="AD2210" s="59"/>
      <c r="AE2210" s="59"/>
      <c r="AF2210" s="59"/>
    </row>
    <row r="2211" spans="1:32" ht="15.75" customHeight="1">
      <c r="A2211" s="59"/>
      <c r="B2211" s="59"/>
      <c r="C2211" s="59"/>
      <c r="D2211" s="59"/>
      <c r="E2211" s="59"/>
      <c r="F2211" s="59"/>
      <c r="G2211" s="59"/>
      <c r="H2211" s="59"/>
      <c r="I2211" s="59"/>
      <c r="J2211" s="59"/>
      <c r="K2211" s="59"/>
      <c r="L2211" s="59"/>
      <c r="M2211" s="59"/>
      <c r="N2211" s="59"/>
      <c r="O2211" s="59"/>
      <c r="P2211" s="59"/>
      <c r="Q2211" s="59"/>
      <c r="R2211" s="59"/>
      <c r="S2211" s="59"/>
      <c r="T2211" s="59"/>
      <c r="U2211" s="59"/>
      <c r="V2211" s="59"/>
      <c r="W2211" s="59"/>
      <c r="X2211" s="59"/>
      <c r="Y2211" s="59"/>
      <c r="Z2211" s="59"/>
      <c r="AA2211" s="59"/>
      <c r="AB2211" s="59"/>
      <c r="AC2211" s="59"/>
      <c r="AD2211" s="59"/>
      <c r="AE2211" s="59"/>
      <c r="AF2211" s="59"/>
    </row>
    <row r="2212" spans="1:32" ht="15.75" customHeight="1">
      <c r="A2212" s="59"/>
      <c r="B2212" s="59"/>
      <c r="C2212" s="59"/>
      <c r="D2212" s="59"/>
      <c r="E2212" s="59"/>
      <c r="F2212" s="59"/>
      <c r="G2212" s="59"/>
      <c r="H2212" s="59"/>
      <c r="I2212" s="59"/>
      <c r="J2212" s="59"/>
      <c r="K2212" s="59"/>
      <c r="L2212" s="59"/>
      <c r="M2212" s="59"/>
      <c r="N2212" s="59"/>
      <c r="O2212" s="59"/>
      <c r="P2212" s="59"/>
      <c r="Q2212" s="59"/>
      <c r="R2212" s="59"/>
      <c r="S2212" s="59"/>
      <c r="T2212" s="59"/>
      <c r="U2212" s="59"/>
      <c r="V2212" s="59"/>
      <c r="W2212" s="59"/>
      <c r="X2212" s="59"/>
      <c r="Y2212" s="59"/>
      <c r="Z2212" s="59"/>
      <c r="AA2212" s="59"/>
      <c r="AB2212" s="59"/>
      <c r="AC2212" s="59"/>
      <c r="AD2212" s="59"/>
      <c r="AE2212" s="59"/>
      <c r="AF2212" s="59"/>
    </row>
    <row r="2213" spans="1:32" ht="15.75" customHeight="1">
      <c r="A2213" s="59"/>
      <c r="B2213" s="59"/>
      <c r="C2213" s="59"/>
      <c r="D2213" s="59"/>
      <c r="E2213" s="59"/>
      <c r="F2213" s="59"/>
      <c r="G2213" s="59"/>
      <c r="H2213" s="59"/>
      <c r="I2213" s="59"/>
      <c r="J2213" s="59"/>
      <c r="K2213" s="59"/>
      <c r="L2213" s="59"/>
      <c r="M2213" s="59"/>
      <c r="N2213" s="59"/>
      <c r="O2213" s="59"/>
      <c r="P2213" s="59"/>
      <c r="Q2213" s="59"/>
      <c r="R2213" s="59"/>
      <c r="S2213" s="59"/>
      <c r="T2213" s="59"/>
      <c r="U2213" s="59"/>
      <c r="V2213" s="59"/>
      <c r="W2213" s="59"/>
      <c r="X2213" s="59"/>
      <c r="Y2213" s="59"/>
      <c r="Z2213" s="59"/>
      <c r="AA2213" s="59"/>
      <c r="AB2213" s="59"/>
      <c r="AC2213" s="59"/>
      <c r="AD2213" s="59"/>
      <c r="AE2213" s="59"/>
      <c r="AF2213" s="59"/>
    </row>
    <row r="2214" spans="1:32" ht="15.75" customHeight="1">
      <c r="A2214" s="59"/>
      <c r="B2214" s="59"/>
      <c r="C2214" s="59"/>
      <c r="D2214" s="59"/>
      <c r="E2214" s="59"/>
      <c r="F2214" s="59"/>
      <c r="G2214" s="59"/>
      <c r="H2214" s="59"/>
      <c r="I2214" s="59"/>
      <c r="J2214" s="59"/>
      <c r="K2214" s="59"/>
      <c r="L2214" s="59"/>
      <c r="M2214" s="59"/>
      <c r="N2214" s="59"/>
      <c r="O2214" s="59"/>
      <c r="P2214" s="59"/>
      <c r="Q2214" s="59"/>
      <c r="R2214" s="59"/>
      <c r="S2214" s="59"/>
      <c r="T2214" s="59"/>
      <c r="U2214" s="59"/>
      <c r="V2214" s="59"/>
      <c r="W2214" s="59"/>
      <c r="X2214" s="59"/>
      <c r="Y2214" s="59"/>
      <c r="Z2214" s="59"/>
      <c r="AA2214" s="59"/>
      <c r="AB2214" s="59"/>
      <c r="AC2214" s="59"/>
      <c r="AD2214" s="59"/>
      <c r="AE2214" s="59"/>
      <c r="AF2214" s="59"/>
    </row>
    <row r="2215" spans="1:32" ht="15.75" customHeight="1">
      <c r="A2215" s="59"/>
      <c r="B2215" s="59"/>
      <c r="C2215" s="59"/>
      <c r="D2215" s="59"/>
      <c r="E2215" s="59"/>
      <c r="F2215" s="59"/>
      <c r="G2215" s="59"/>
      <c r="H2215" s="59"/>
      <c r="I2215" s="59"/>
      <c r="J2215" s="59"/>
      <c r="K2215" s="59"/>
      <c r="L2215" s="59"/>
      <c r="M2215" s="59"/>
      <c r="N2215" s="59"/>
      <c r="O2215" s="59"/>
      <c r="P2215" s="59"/>
      <c r="Q2215" s="59"/>
      <c r="R2215" s="59"/>
      <c r="S2215" s="59"/>
      <c r="T2215" s="59"/>
      <c r="U2215" s="59"/>
      <c r="V2215" s="59"/>
      <c r="W2215" s="59"/>
      <c r="X2215" s="59"/>
      <c r="Y2215" s="59"/>
      <c r="Z2215" s="59"/>
      <c r="AA2215" s="59"/>
      <c r="AB2215" s="59"/>
      <c r="AC2215" s="59"/>
      <c r="AD2215" s="59"/>
      <c r="AE2215" s="59"/>
      <c r="AF2215" s="59"/>
    </row>
    <row r="2216" spans="1:32" ht="15.75" customHeight="1">
      <c r="A2216" s="59"/>
      <c r="B2216" s="59"/>
      <c r="C2216" s="59"/>
      <c r="D2216" s="59"/>
      <c r="E2216" s="59"/>
      <c r="F2216" s="59"/>
      <c r="G2216" s="59"/>
      <c r="H2216" s="59"/>
      <c r="I2216" s="59"/>
      <c r="J2216" s="59"/>
      <c r="K2216" s="59"/>
      <c r="L2216" s="59"/>
      <c r="M2216" s="59"/>
      <c r="N2216" s="59"/>
      <c r="O2216" s="59"/>
      <c r="P2216" s="59"/>
      <c r="Q2216" s="59"/>
      <c r="R2216" s="59"/>
      <c r="S2216" s="59"/>
      <c r="T2216" s="59"/>
      <c r="U2216" s="59"/>
      <c r="V2216" s="59"/>
      <c r="W2216" s="59"/>
      <c r="X2216" s="59"/>
      <c r="Y2216" s="59"/>
      <c r="Z2216" s="59"/>
      <c r="AA2216" s="59"/>
      <c r="AB2216" s="59"/>
      <c r="AC2216" s="59"/>
      <c r="AD2216" s="59"/>
      <c r="AE2216" s="59"/>
      <c r="AF2216" s="59"/>
    </row>
    <row r="2217" spans="1:32" ht="15.75" customHeight="1">
      <c r="A2217" s="59"/>
      <c r="B2217" s="59"/>
      <c r="C2217" s="59"/>
      <c r="D2217" s="59"/>
      <c r="E2217" s="59"/>
      <c r="F2217" s="59"/>
      <c r="G2217" s="59"/>
      <c r="H2217" s="59"/>
      <c r="I2217" s="59"/>
      <c r="J2217" s="59"/>
      <c r="K2217" s="59"/>
      <c r="L2217" s="59"/>
      <c r="M2217" s="59"/>
      <c r="N2217" s="59"/>
      <c r="O2217" s="59"/>
      <c r="P2217" s="59"/>
      <c r="Q2217" s="59"/>
      <c r="R2217" s="59"/>
      <c r="S2217" s="59"/>
      <c r="T2217" s="59"/>
      <c r="U2217" s="59"/>
      <c r="V2217" s="59"/>
      <c r="W2217" s="59"/>
      <c r="X2217" s="59"/>
      <c r="Y2217" s="59"/>
      <c r="Z2217" s="59"/>
      <c r="AA2217" s="59"/>
      <c r="AB2217" s="59"/>
      <c r="AC2217" s="59"/>
      <c r="AD2217" s="59"/>
      <c r="AE2217" s="59"/>
      <c r="AF2217" s="59"/>
    </row>
    <row r="2218" spans="1:32" ht="15.75" customHeight="1">
      <c r="A2218" s="59"/>
      <c r="B2218" s="59"/>
      <c r="C2218" s="59"/>
      <c r="D2218" s="59"/>
      <c r="E2218" s="59"/>
      <c r="F2218" s="59"/>
      <c r="G2218" s="59"/>
      <c r="H2218" s="59"/>
      <c r="I2218" s="59"/>
      <c r="J2218" s="59"/>
      <c r="K2218" s="59"/>
      <c r="L2218" s="59"/>
      <c r="M2218" s="59"/>
      <c r="N2218" s="59"/>
      <c r="O2218" s="59"/>
      <c r="P2218" s="59"/>
      <c r="Q2218" s="59"/>
      <c r="R2218" s="59"/>
      <c r="S2218" s="59"/>
      <c r="T2218" s="59"/>
      <c r="U2218" s="59"/>
      <c r="V2218" s="59"/>
      <c r="W2218" s="59"/>
      <c r="X2218" s="59"/>
      <c r="Y2218" s="59"/>
      <c r="Z2218" s="59"/>
      <c r="AA2218" s="59"/>
      <c r="AB2218" s="59"/>
      <c r="AC2218" s="59"/>
      <c r="AD2218" s="59"/>
      <c r="AE2218" s="59"/>
      <c r="AF2218" s="59"/>
    </row>
    <row r="2219" spans="1:32" ht="15.75" customHeight="1">
      <c r="A2219" s="59"/>
      <c r="B2219" s="59"/>
      <c r="C2219" s="59"/>
      <c r="D2219" s="59"/>
      <c r="E2219" s="59"/>
      <c r="F2219" s="59"/>
      <c r="G2219" s="59"/>
      <c r="H2219" s="59"/>
      <c r="I2219" s="59"/>
      <c r="J2219" s="59"/>
      <c r="K2219" s="59"/>
      <c r="L2219" s="59"/>
      <c r="M2219" s="59"/>
      <c r="N2219" s="59"/>
      <c r="O2219" s="59"/>
      <c r="P2219" s="59"/>
      <c r="Q2219" s="59"/>
      <c r="R2219" s="59"/>
      <c r="S2219" s="59"/>
      <c r="T2219" s="59"/>
      <c r="U2219" s="59"/>
      <c r="V2219" s="59"/>
      <c r="W2219" s="59"/>
      <c r="X2219" s="59"/>
      <c r="Y2219" s="59"/>
      <c r="Z2219" s="59"/>
      <c r="AA2219" s="59"/>
      <c r="AB2219" s="59"/>
      <c r="AC2219" s="59"/>
      <c r="AD2219" s="59"/>
      <c r="AE2219" s="59"/>
      <c r="AF2219" s="59"/>
    </row>
    <row r="2220" spans="1:32" ht="15.75" customHeight="1">
      <c r="A2220" s="59"/>
      <c r="B2220" s="59"/>
      <c r="C2220" s="59"/>
      <c r="D2220" s="59"/>
      <c r="E2220" s="59"/>
      <c r="F2220" s="59"/>
      <c r="G2220" s="59"/>
      <c r="H2220" s="59"/>
      <c r="I2220" s="59"/>
      <c r="J2220" s="59"/>
      <c r="K2220" s="59"/>
      <c r="L2220" s="59"/>
      <c r="M2220" s="59"/>
      <c r="N2220" s="59"/>
      <c r="O2220" s="59"/>
      <c r="P2220" s="59"/>
      <c r="Q2220" s="59"/>
      <c r="R2220" s="59"/>
      <c r="S2220" s="59"/>
      <c r="T2220" s="59"/>
      <c r="U2220" s="59"/>
      <c r="V2220" s="59"/>
      <c r="W2220" s="59"/>
      <c r="X2220" s="59"/>
      <c r="Y2220" s="59"/>
      <c r="Z2220" s="59"/>
      <c r="AA2220" s="59"/>
      <c r="AB2220" s="59"/>
      <c r="AC2220" s="59"/>
      <c r="AD2220" s="59"/>
      <c r="AE2220" s="59"/>
      <c r="AF2220" s="59"/>
    </row>
    <row r="2221" spans="1:32" ht="15.75" customHeight="1">
      <c r="A2221" s="59"/>
      <c r="B2221" s="59"/>
      <c r="C2221" s="59"/>
      <c r="D2221" s="59"/>
      <c r="E2221" s="59"/>
      <c r="F2221" s="59"/>
      <c r="G2221" s="59"/>
      <c r="H2221" s="59"/>
      <c r="I2221" s="59"/>
      <c r="J2221" s="59"/>
      <c r="K2221" s="59"/>
      <c r="L2221" s="59"/>
      <c r="M2221" s="59"/>
      <c r="N2221" s="59"/>
      <c r="O2221" s="59"/>
      <c r="P2221" s="59"/>
      <c r="Q2221" s="59"/>
      <c r="R2221" s="59"/>
      <c r="S2221" s="59"/>
      <c r="T2221" s="59"/>
      <c r="U2221" s="59"/>
      <c r="V2221" s="59"/>
      <c r="W2221" s="59"/>
      <c r="X2221" s="59"/>
      <c r="Y2221" s="59"/>
      <c r="Z2221" s="59"/>
      <c r="AA2221" s="59"/>
      <c r="AB2221" s="59"/>
      <c r="AC2221" s="59"/>
      <c r="AD2221" s="59"/>
      <c r="AE2221" s="59"/>
      <c r="AF2221" s="59"/>
    </row>
    <row r="2222" spans="1:32" ht="15.75" customHeight="1">
      <c r="A2222" s="59"/>
      <c r="B2222" s="59"/>
      <c r="C2222" s="59"/>
      <c r="D2222" s="59"/>
      <c r="E2222" s="59"/>
      <c r="F2222" s="59"/>
      <c r="G2222" s="59"/>
      <c r="H2222" s="59"/>
      <c r="I2222" s="59"/>
      <c r="J2222" s="59"/>
      <c r="K2222" s="59"/>
      <c r="L2222" s="59"/>
      <c r="M2222" s="59"/>
      <c r="N2222" s="59"/>
      <c r="O2222" s="59"/>
      <c r="P2222" s="59"/>
      <c r="Q2222" s="59"/>
      <c r="R2222" s="59"/>
      <c r="S2222" s="59"/>
      <c r="T2222" s="59"/>
      <c r="U2222" s="59"/>
      <c r="V2222" s="59"/>
      <c r="W2222" s="59"/>
      <c r="X2222" s="59"/>
      <c r="Y2222" s="59"/>
      <c r="Z2222" s="59"/>
      <c r="AA2222" s="59"/>
      <c r="AB2222" s="59"/>
      <c r="AC2222" s="59"/>
      <c r="AD2222" s="59"/>
      <c r="AE2222" s="59"/>
      <c r="AF2222" s="59"/>
    </row>
    <row r="2223" spans="1:32" ht="15.75" customHeight="1">
      <c r="A2223" s="59"/>
      <c r="B2223" s="59"/>
      <c r="C2223" s="59"/>
      <c r="D2223" s="59"/>
      <c r="E2223" s="59"/>
      <c r="F2223" s="59"/>
      <c r="G2223" s="59"/>
      <c r="H2223" s="59"/>
      <c r="I2223" s="59"/>
      <c r="J2223" s="59"/>
      <c r="K2223" s="59"/>
      <c r="L2223" s="59"/>
      <c r="M2223" s="59"/>
      <c r="N2223" s="59"/>
      <c r="O2223" s="59"/>
      <c r="P2223" s="59"/>
      <c r="Q2223" s="59"/>
      <c r="R2223" s="59"/>
      <c r="S2223" s="59"/>
      <c r="T2223" s="59"/>
      <c r="U2223" s="59"/>
      <c r="V2223" s="59"/>
      <c r="W2223" s="59"/>
      <c r="X2223" s="59"/>
      <c r="Y2223" s="59"/>
      <c r="Z2223" s="59"/>
      <c r="AA2223" s="59"/>
      <c r="AB2223" s="59"/>
      <c r="AC2223" s="59"/>
      <c r="AD2223" s="59"/>
      <c r="AE2223" s="59"/>
      <c r="AF2223" s="59"/>
    </row>
    <row r="2224" spans="1:32" ht="15.75" customHeight="1">
      <c r="A2224" s="59"/>
      <c r="B2224" s="59"/>
      <c r="C2224" s="59"/>
      <c r="D2224" s="59"/>
      <c r="E2224" s="59"/>
      <c r="F2224" s="59"/>
      <c r="G2224" s="59"/>
      <c r="H2224" s="59"/>
      <c r="I2224" s="59"/>
      <c r="J2224" s="59"/>
      <c r="K2224" s="59"/>
      <c r="L2224" s="59"/>
      <c r="M2224" s="59"/>
      <c r="N2224" s="59"/>
      <c r="O2224" s="59"/>
      <c r="P2224" s="59"/>
      <c r="Q2224" s="59"/>
      <c r="R2224" s="59"/>
      <c r="S2224" s="59"/>
      <c r="T2224" s="59"/>
      <c r="U2224" s="59"/>
      <c r="V2224" s="59"/>
      <c r="W2224" s="59"/>
      <c r="X2224" s="59"/>
      <c r="Y2224" s="59"/>
      <c r="Z2224" s="59"/>
      <c r="AA2224" s="59"/>
      <c r="AB2224" s="59"/>
      <c r="AC2224" s="59"/>
      <c r="AD2224" s="59"/>
      <c r="AE2224" s="59"/>
      <c r="AF2224" s="59"/>
    </row>
    <row r="2225" spans="1:32" ht="15.75" customHeight="1">
      <c r="A2225" s="59"/>
      <c r="B2225" s="59"/>
      <c r="C2225" s="59"/>
      <c r="D2225" s="59"/>
      <c r="E2225" s="59"/>
      <c r="F2225" s="59"/>
      <c r="G2225" s="59"/>
      <c r="H2225" s="59"/>
      <c r="I2225" s="59"/>
      <c r="J2225" s="59"/>
      <c r="K2225" s="59"/>
      <c r="L2225" s="59"/>
      <c r="M2225" s="59"/>
      <c r="N2225" s="59"/>
      <c r="O2225" s="59"/>
      <c r="P2225" s="59"/>
      <c r="Q2225" s="59"/>
      <c r="R2225" s="59"/>
      <c r="S2225" s="59"/>
      <c r="T2225" s="59"/>
      <c r="U2225" s="59"/>
      <c r="V2225" s="59"/>
      <c r="W2225" s="59"/>
      <c r="X2225" s="59"/>
      <c r="Y2225" s="59"/>
      <c r="Z2225" s="59"/>
      <c r="AA2225" s="59"/>
      <c r="AB2225" s="59"/>
      <c r="AC2225" s="59"/>
      <c r="AD2225" s="59"/>
      <c r="AE2225" s="59"/>
      <c r="AF2225" s="59"/>
    </row>
    <row r="2226" spans="1:32" ht="15.75" customHeight="1">
      <c r="A2226" s="59"/>
      <c r="B2226" s="59"/>
      <c r="C2226" s="59"/>
      <c r="D2226" s="59"/>
      <c r="E2226" s="59"/>
      <c r="F2226" s="59"/>
      <c r="G2226" s="59"/>
      <c r="H2226" s="59"/>
      <c r="I2226" s="59"/>
      <c r="J2226" s="59"/>
      <c r="K2226" s="59"/>
      <c r="L2226" s="59"/>
      <c r="M2226" s="59"/>
      <c r="N2226" s="59"/>
      <c r="O2226" s="59"/>
      <c r="P2226" s="59"/>
      <c r="Q2226" s="59"/>
      <c r="R2226" s="59"/>
      <c r="S2226" s="59"/>
      <c r="T2226" s="59"/>
      <c r="U2226" s="59"/>
      <c r="V2226" s="59"/>
      <c r="W2226" s="59"/>
      <c r="X2226" s="59"/>
      <c r="Y2226" s="59"/>
      <c r="Z2226" s="59"/>
      <c r="AA2226" s="59"/>
      <c r="AB2226" s="59"/>
      <c r="AC2226" s="59"/>
      <c r="AD2226" s="59"/>
      <c r="AE2226" s="59"/>
      <c r="AF2226" s="59"/>
    </row>
    <row r="2227" spans="1:32" ht="15.75" customHeight="1">
      <c r="A2227" s="59"/>
      <c r="B2227" s="59"/>
      <c r="C2227" s="59"/>
      <c r="D2227" s="59"/>
      <c r="E2227" s="59"/>
      <c r="F2227" s="59"/>
      <c r="G2227" s="59"/>
      <c r="H2227" s="59"/>
      <c r="I2227" s="59"/>
      <c r="J2227" s="59"/>
      <c r="K2227" s="59"/>
      <c r="L2227" s="59"/>
      <c r="M2227" s="59"/>
      <c r="N2227" s="59"/>
      <c r="O2227" s="59"/>
      <c r="P2227" s="59"/>
      <c r="Q2227" s="59"/>
      <c r="R2227" s="59"/>
      <c r="S2227" s="59"/>
      <c r="T2227" s="59"/>
      <c r="U2227" s="59"/>
      <c r="V2227" s="59"/>
      <c r="W2227" s="59"/>
      <c r="X2227" s="59"/>
      <c r="Y2227" s="59"/>
      <c r="Z2227" s="59"/>
      <c r="AA2227" s="59"/>
      <c r="AB2227" s="59"/>
      <c r="AC2227" s="59"/>
      <c r="AD2227" s="59"/>
      <c r="AE2227" s="59"/>
      <c r="AF2227" s="59"/>
    </row>
    <row r="2228" spans="1:32" ht="15.75" customHeight="1">
      <c r="A2228" s="59"/>
      <c r="B2228" s="59"/>
      <c r="C2228" s="59"/>
      <c r="D2228" s="59"/>
      <c r="E2228" s="59"/>
      <c r="F2228" s="59"/>
      <c r="G2228" s="59"/>
      <c r="H2228" s="59"/>
      <c r="I2228" s="59"/>
      <c r="J2228" s="59"/>
      <c r="K2228" s="59"/>
      <c r="L2228" s="59"/>
      <c r="M2228" s="59"/>
      <c r="N2228" s="59"/>
      <c r="O2228" s="59"/>
      <c r="P2228" s="59"/>
      <c r="Q2228" s="59"/>
      <c r="R2228" s="59"/>
      <c r="S2228" s="59"/>
      <c r="T2228" s="59"/>
      <c r="U2228" s="59"/>
      <c r="V2228" s="59"/>
      <c r="W2228" s="59"/>
      <c r="X2228" s="59"/>
      <c r="Y2228" s="59"/>
      <c r="Z2228" s="59"/>
      <c r="AA2228" s="59"/>
      <c r="AB2228" s="59"/>
      <c r="AC2228" s="59"/>
      <c r="AD2228" s="59"/>
      <c r="AE2228" s="59"/>
      <c r="AF2228" s="59"/>
    </row>
    <row r="2229" spans="1:32" ht="15.75" customHeight="1">
      <c r="A2229" s="59"/>
      <c r="B2229" s="59"/>
      <c r="C2229" s="59"/>
      <c r="D2229" s="59"/>
      <c r="E2229" s="59"/>
      <c r="F2229" s="59"/>
      <c r="G2229" s="59"/>
      <c r="H2229" s="59"/>
      <c r="I2229" s="59"/>
      <c r="J2229" s="59"/>
      <c r="K2229" s="59"/>
      <c r="L2229" s="59"/>
      <c r="M2229" s="59"/>
      <c r="N2229" s="59"/>
      <c r="O2229" s="59"/>
      <c r="P2229" s="59"/>
      <c r="Q2229" s="59"/>
      <c r="R2229" s="59"/>
      <c r="S2229" s="59"/>
      <c r="T2229" s="59"/>
      <c r="U2229" s="59"/>
      <c r="V2229" s="59"/>
      <c r="W2229" s="59"/>
      <c r="X2229" s="59"/>
      <c r="Y2229" s="59"/>
      <c r="Z2229" s="59"/>
      <c r="AA2229" s="59"/>
      <c r="AB2229" s="59"/>
      <c r="AC2229" s="59"/>
      <c r="AD2229" s="59"/>
      <c r="AE2229" s="59"/>
      <c r="AF2229" s="59"/>
    </row>
    <row r="2230" spans="1:32" ht="15.75" customHeight="1">
      <c r="A2230" s="59"/>
      <c r="B2230" s="59"/>
      <c r="C2230" s="59"/>
      <c r="D2230" s="59"/>
      <c r="E2230" s="59"/>
      <c r="F2230" s="59"/>
      <c r="G2230" s="59"/>
      <c r="H2230" s="59"/>
      <c r="I2230" s="59"/>
      <c r="J2230" s="59"/>
      <c r="K2230" s="59"/>
      <c r="L2230" s="59"/>
      <c r="M2230" s="59"/>
      <c r="N2230" s="59"/>
      <c r="O2230" s="59"/>
      <c r="P2230" s="59"/>
      <c r="Q2230" s="59"/>
      <c r="R2230" s="59"/>
      <c r="S2230" s="59"/>
      <c r="T2230" s="59"/>
      <c r="U2230" s="59"/>
      <c r="V2230" s="59"/>
      <c r="W2230" s="59"/>
      <c r="X2230" s="59"/>
      <c r="Y2230" s="59"/>
      <c r="Z2230" s="59"/>
      <c r="AA2230" s="59"/>
      <c r="AB2230" s="59"/>
      <c r="AC2230" s="59"/>
      <c r="AD2230" s="59"/>
      <c r="AE2230" s="59"/>
      <c r="AF2230" s="59"/>
    </row>
    <row r="2231" spans="1:32" ht="15.75" customHeight="1">
      <c r="A2231" s="59"/>
      <c r="B2231" s="59"/>
      <c r="C2231" s="59"/>
      <c r="D2231" s="59"/>
      <c r="E2231" s="59"/>
      <c r="F2231" s="59"/>
      <c r="G2231" s="59"/>
      <c r="H2231" s="59"/>
      <c r="I2231" s="59"/>
      <c r="J2231" s="59"/>
      <c r="K2231" s="59"/>
      <c r="L2231" s="59"/>
      <c r="M2231" s="59"/>
      <c r="N2231" s="59"/>
      <c r="O2231" s="59"/>
      <c r="P2231" s="59"/>
      <c r="Q2231" s="59"/>
      <c r="R2231" s="59"/>
      <c r="S2231" s="59"/>
      <c r="T2231" s="59"/>
      <c r="U2231" s="59"/>
      <c r="V2231" s="59"/>
      <c r="W2231" s="59"/>
      <c r="X2231" s="59"/>
      <c r="Y2231" s="59"/>
      <c r="Z2231" s="59"/>
      <c r="AA2231" s="59"/>
      <c r="AB2231" s="59"/>
      <c r="AC2231" s="59"/>
      <c r="AD2231" s="59"/>
      <c r="AE2231" s="59"/>
      <c r="AF2231" s="59"/>
    </row>
    <row r="2232" spans="1:32" ht="15.75" customHeight="1">
      <c r="A2232" s="59"/>
      <c r="B2232" s="59"/>
      <c r="C2232" s="59"/>
      <c r="D2232" s="59"/>
      <c r="E2232" s="59"/>
      <c r="F2232" s="59"/>
      <c r="G2232" s="59"/>
      <c r="H2232" s="59"/>
      <c r="I2232" s="59"/>
      <c r="J2232" s="59"/>
      <c r="K2232" s="59"/>
      <c r="L2232" s="59"/>
      <c r="M2232" s="59"/>
      <c r="N2232" s="59"/>
      <c r="O2232" s="59"/>
      <c r="P2232" s="59"/>
      <c r="Q2232" s="59"/>
      <c r="R2232" s="59"/>
      <c r="S2232" s="59"/>
      <c r="T2232" s="59"/>
      <c r="U2232" s="59"/>
      <c r="V2232" s="59"/>
      <c r="W2232" s="59"/>
      <c r="X2232" s="59"/>
      <c r="Y2232" s="59"/>
      <c r="Z2232" s="59"/>
      <c r="AA2232" s="59"/>
      <c r="AB2232" s="59"/>
      <c r="AC2232" s="59"/>
      <c r="AD2232" s="59"/>
      <c r="AE2232" s="59"/>
      <c r="AF2232" s="59"/>
    </row>
    <row r="2233" spans="1:32" ht="15.75" customHeight="1">
      <c r="A2233" s="59"/>
      <c r="B2233" s="59"/>
      <c r="C2233" s="59"/>
      <c r="D2233" s="59"/>
      <c r="E2233" s="59"/>
      <c r="F2233" s="59"/>
      <c r="G2233" s="59"/>
      <c r="H2233" s="59"/>
      <c r="I2233" s="59"/>
      <c r="J2233" s="59"/>
      <c r="K2233" s="59"/>
      <c r="L2233" s="59"/>
      <c r="M2233" s="59"/>
      <c r="N2233" s="59"/>
      <c r="O2233" s="59"/>
      <c r="P2233" s="59"/>
      <c r="Q2233" s="59"/>
      <c r="R2233" s="59"/>
      <c r="S2233" s="59"/>
      <c r="T2233" s="59"/>
      <c r="U2233" s="59"/>
      <c r="V2233" s="59"/>
      <c r="W2233" s="59"/>
      <c r="X2233" s="59"/>
      <c r="Y2233" s="59"/>
      <c r="Z2233" s="59"/>
      <c r="AA2233" s="59"/>
      <c r="AB2233" s="59"/>
      <c r="AC2233" s="59"/>
      <c r="AD2233" s="59"/>
      <c r="AE2233" s="59"/>
      <c r="AF2233" s="59"/>
    </row>
    <row r="2234" spans="1:32" ht="15.75" customHeight="1">
      <c r="A2234" s="59"/>
      <c r="B2234" s="59"/>
      <c r="C2234" s="59"/>
      <c r="D2234" s="59"/>
      <c r="E2234" s="59"/>
      <c r="F2234" s="59"/>
      <c r="G2234" s="59"/>
      <c r="H2234" s="59"/>
      <c r="I2234" s="59"/>
      <c r="J2234" s="59"/>
      <c r="K2234" s="59"/>
      <c r="L2234" s="59"/>
      <c r="M2234" s="59"/>
      <c r="N2234" s="59"/>
      <c r="O2234" s="59"/>
      <c r="P2234" s="59"/>
      <c r="Q2234" s="59"/>
      <c r="R2234" s="59"/>
      <c r="S2234" s="59"/>
      <c r="T2234" s="59"/>
      <c r="U2234" s="59"/>
      <c r="V2234" s="59"/>
      <c r="W2234" s="59"/>
      <c r="X2234" s="59"/>
      <c r="Y2234" s="59"/>
      <c r="Z2234" s="59"/>
      <c r="AA2234" s="59"/>
      <c r="AB2234" s="59"/>
      <c r="AC2234" s="59"/>
      <c r="AD2234" s="59"/>
      <c r="AE2234" s="59"/>
      <c r="AF2234" s="59"/>
    </row>
    <row r="2235" spans="1:32" ht="15.75" customHeight="1">
      <c r="A2235" s="59"/>
      <c r="B2235" s="59"/>
      <c r="C2235" s="59"/>
      <c r="D2235" s="59"/>
      <c r="E2235" s="59"/>
      <c r="F2235" s="59"/>
      <c r="G2235" s="59"/>
      <c r="H2235" s="59"/>
      <c r="I2235" s="59"/>
      <c r="J2235" s="59"/>
      <c r="K2235" s="59"/>
      <c r="L2235" s="59"/>
      <c r="M2235" s="59"/>
      <c r="N2235" s="59"/>
      <c r="O2235" s="59"/>
      <c r="P2235" s="59"/>
      <c r="Q2235" s="59"/>
      <c r="R2235" s="59"/>
      <c r="S2235" s="59"/>
      <c r="T2235" s="59"/>
      <c r="U2235" s="59"/>
      <c r="V2235" s="59"/>
      <c r="W2235" s="59"/>
      <c r="X2235" s="59"/>
      <c r="Y2235" s="59"/>
      <c r="Z2235" s="59"/>
      <c r="AA2235" s="59"/>
      <c r="AB2235" s="59"/>
      <c r="AC2235" s="59"/>
      <c r="AD2235" s="59"/>
      <c r="AE2235" s="59"/>
      <c r="AF2235" s="59"/>
    </row>
    <row r="2236" spans="1:32" ht="15.75" customHeight="1">
      <c r="A2236" s="59"/>
      <c r="B2236" s="59"/>
      <c r="C2236" s="59"/>
      <c r="D2236" s="59"/>
      <c r="E2236" s="59"/>
      <c r="F2236" s="59"/>
      <c r="G2236" s="59"/>
      <c r="H2236" s="59"/>
      <c r="I2236" s="59"/>
      <c r="J2236" s="59"/>
      <c r="K2236" s="59"/>
      <c r="L2236" s="59"/>
      <c r="M2236" s="59"/>
      <c r="N2236" s="59"/>
      <c r="O2236" s="59"/>
      <c r="P2236" s="59"/>
      <c r="Q2236" s="59"/>
      <c r="R2236" s="59"/>
      <c r="S2236" s="59"/>
      <c r="T2236" s="59"/>
      <c r="U2236" s="59"/>
      <c r="V2236" s="59"/>
      <c r="W2236" s="59"/>
      <c r="X2236" s="59"/>
      <c r="Y2236" s="59"/>
      <c r="Z2236" s="59"/>
      <c r="AA2236" s="59"/>
      <c r="AB2236" s="59"/>
      <c r="AC2236" s="59"/>
      <c r="AD2236" s="59"/>
      <c r="AE2236" s="59"/>
      <c r="AF2236" s="59"/>
    </row>
    <row r="2237" spans="1:32" ht="15.75" customHeight="1">
      <c r="A2237" s="59"/>
      <c r="B2237" s="59"/>
      <c r="C2237" s="59"/>
      <c r="D2237" s="59"/>
      <c r="E2237" s="59"/>
      <c r="F2237" s="59"/>
      <c r="G2237" s="59"/>
      <c r="H2237" s="59"/>
      <c r="I2237" s="59"/>
      <c r="J2237" s="59"/>
      <c r="K2237" s="59"/>
      <c r="L2237" s="59"/>
      <c r="M2237" s="59"/>
      <c r="N2237" s="59"/>
      <c r="O2237" s="59"/>
      <c r="P2237" s="59"/>
      <c r="Q2237" s="59"/>
      <c r="R2237" s="59"/>
      <c r="S2237" s="59"/>
      <c r="T2237" s="59"/>
      <c r="U2237" s="59"/>
      <c r="V2237" s="59"/>
      <c r="W2237" s="59"/>
      <c r="X2237" s="59"/>
      <c r="Y2237" s="59"/>
      <c r="Z2237" s="59"/>
      <c r="AA2237" s="59"/>
      <c r="AB2237" s="59"/>
      <c r="AC2237" s="59"/>
      <c r="AD2237" s="59"/>
      <c r="AE2237" s="59"/>
      <c r="AF2237" s="59"/>
    </row>
    <row r="2238" spans="1:32" ht="15.75" customHeight="1">
      <c r="A2238" s="59"/>
      <c r="B2238" s="59"/>
      <c r="C2238" s="59"/>
      <c r="D2238" s="59"/>
      <c r="E2238" s="59"/>
      <c r="F2238" s="59"/>
      <c r="G2238" s="59"/>
      <c r="H2238" s="59"/>
      <c r="I2238" s="59"/>
      <c r="J2238" s="59"/>
      <c r="K2238" s="59"/>
      <c r="L2238" s="59"/>
      <c r="M2238" s="59"/>
      <c r="N2238" s="59"/>
      <c r="O2238" s="59"/>
      <c r="P2238" s="59"/>
      <c r="Q2238" s="59"/>
      <c r="R2238" s="59"/>
      <c r="S2238" s="59"/>
      <c r="T2238" s="59"/>
      <c r="U2238" s="59"/>
      <c r="V2238" s="59"/>
      <c r="W2238" s="59"/>
      <c r="X2238" s="59"/>
      <c r="Y2238" s="59"/>
      <c r="Z2238" s="59"/>
      <c r="AA2238" s="59"/>
      <c r="AB2238" s="59"/>
      <c r="AC2238" s="59"/>
      <c r="AD2238" s="59"/>
      <c r="AE2238" s="59"/>
      <c r="AF2238" s="59"/>
    </row>
    <row r="2239" spans="1:32" ht="15.75" customHeight="1">
      <c r="A2239" s="59"/>
      <c r="B2239" s="59"/>
      <c r="C2239" s="59"/>
      <c r="D2239" s="59"/>
      <c r="E2239" s="59"/>
      <c r="F2239" s="59"/>
      <c r="G2239" s="59"/>
      <c r="H2239" s="59"/>
      <c r="I2239" s="59"/>
      <c r="J2239" s="59"/>
      <c r="K2239" s="59"/>
      <c r="L2239" s="59"/>
      <c r="M2239" s="59"/>
      <c r="N2239" s="59"/>
      <c r="O2239" s="59"/>
      <c r="P2239" s="59"/>
      <c r="Q2239" s="59"/>
      <c r="R2239" s="59"/>
      <c r="S2239" s="59"/>
      <c r="T2239" s="59"/>
      <c r="U2239" s="59"/>
      <c r="V2239" s="59"/>
      <c r="W2239" s="59"/>
      <c r="X2239" s="59"/>
      <c r="Y2239" s="59"/>
      <c r="Z2239" s="59"/>
      <c r="AA2239" s="59"/>
      <c r="AB2239" s="59"/>
      <c r="AC2239" s="59"/>
      <c r="AD2239" s="59"/>
      <c r="AE2239" s="59"/>
      <c r="AF2239" s="59"/>
    </row>
    <row r="2240" spans="1:32" ht="15.75" customHeight="1">
      <c r="A2240" s="59"/>
      <c r="B2240" s="59"/>
      <c r="C2240" s="59"/>
      <c r="D2240" s="59"/>
      <c r="E2240" s="59"/>
      <c r="F2240" s="59"/>
      <c r="G2240" s="59"/>
      <c r="H2240" s="59"/>
      <c r="I2240" s="59"/>
      <c r="J2240" s="59"/>
      <c r="K2240" s="59"/>
      <c r="L2240" s="59"/>
      <c r="M2240" s="59"/>
      <c r="N2240" s="59"/>
      <c r="O2240" s="59"/>
      <c r="P2240" s="59"/>
      <c r="Q2240" s="59"/>
      <c r="R2240" s="59"/>
      <c r="S2240" s="59"/>
      <c r="T2240" s="59"/>
      <c r="U2240" s="59"/>
      <c r="V2240" s="59"/>
      <c r="W2240" s="59"/>
      <c r="X2240" s="59"/>
      <c r="Y2240" s="59"/>
      <c r="Z2240" s="59"/>
      <c r="AA2240" s="59"/>
      <c r="AB2240" s="59"/>
      <c r="AC2240" s="59"/>
      <c r="AD2240" s="59"/>
      <c r="AE2240" s="59"/>
      <c r="AF2240" s="59"/>
    </row>
    <row r="2241" spans="1:32" ht="15.75" customHeight="1">
      <c r="A2241" s="59"/>
      <c r="B2241" s="59"/>
      <c r="C2241" s="59"/>
      <c r="D2241" s="59"/>
      <c r="E2241" s="59"/>
      <c r="F2241" s="59"/>
      <c r="G2241" s="59"/>
      <c r="H2241" s="59"/>
      <c r="I2241" s="59"/>
      <c r="J2241" s="59"/>
      <c r="K2241" s="59"/>
      <c r="L2241" s="59"/>
      <c r="M2241" s="59"/>
      <c r="N2241" s="59"/>
      <c r="O2241" s="59"/>
      <c r="P2241" s="59"/>
      <c r="Q2241" s="59"/>
      <c r="R2241" s="59"/>
      <c r="S2241" s="59"/>
      <c r="T2241" s="59"/>
      <c r="U2241" s="59"/>
      <c r="V2241" s="59"/>
      <c r="W2241" s="59"/>
      <c r="X2241" s="59"/>
      <c r="Y2241" s="59"/>
      <c r="Z2241" s="59"/>
      <c r="AA2241" s="59"/>
      <c r="AB2241" s="59"/>
      <c r="AC2241" s="59"/>
      <c r="AD2241" s="59"/>
      <c r="AE2241" s="59"/>
      <c r="AF2241" s="59"/>
    </row>
    <row r="2242" spans="1:32" ht="15.75" customHeight="1">
      <c r="A2242" s="59"/>
      <c r="B2242" s="59"/>
      <c r="C2242" s="59"/>
      <c r="D2242" s="59"/>
      <c r="E2242" s="59"/>
      <c r="F2242" s="59"/>
      <c r="G2242" s="59"/>
      <c r="H2242" s="59"/>
      <c r="I2242" s="59"/>
      <c r="J2242" s="59"/>
      <c r="K2242" s="59"/>
      <c r="L2242" s="59"/>
      <c r="M2242" s="59"/>
      <c r="N2242" s="59"/>
      <c r="O2242" s="59"/>
      <c r="P2242" s="59"/>
      <c r="Q2242" s="59"/>
      <c r="R2242" s="59"/>
      <c r="S2242" s="59"/>
      <c r="T2242" s="59"/>
      <c r="U2242" s="59"/>
      <c r="V2242" s="59"/>
      <c r="W2242" s="59"/>
      <c r="X2242" s="59"/>
      <c r="Y2242" s="59"/>
      <c r="Z2242" s="59"/>
      <c r="AA2242" s="59"/>
      <c r="AB2242" s="59"/>
      <c r="AC2242" s="59"/>
      <c r="AD2242" s="59"/>
      <c r="AE2242" s="59"/>
      <c r="AF2242" s="59"/>
    </row>
    <row r="2243" spans="1:32" ht="15.75" customHeight="1">
      <c r="A2243" s="59"/>
      <c r="B2243" s="59"/>
      <c r="C2243" s="59"/>
      <c r="D2243" s="59"/>
      <c r="E2243" s="59"/>
      <c r="F2243" s="59"/>
      <c r="G2243" s="59"/>
      <c r="H2243" s="59"/>
      <c r="I2243" s="59"/>
      <c r="J2243" s="59"/>
      <c r="K2243" s="59"/>
      <c r="L2243" s="59"/>
      <c r="M2243" s="59"/>
      <c r="N2243" s="59"/>
      <c r="O2243" s="59"/>
      <c r="P2243" s="59"/>
      <c r="Q2243" s="59"/>
      <c r="R2243" s="59"/>
      <c r="S2243" s="59"/>
      <c r="T2243" s="59"/>
      <c r="U2243" s="59"/>
      <c r="V2243" s="59"/>
      <c r="W2243" s="59"/>
      <c r="X2243" s="59"/>
      <c r="Y2243" s="59"/>
      <c r="Z2243" s="59"/>
      <c r="AA2243" s="59"/>
      <c r="AB2243" s="59"/>
      <c r="AC2243" s="59"/>
      <c r="AD2243" s="59"/>
      <c r="AE2243" s="59"/>
      <c r="AF2243" s="59"/>
    </row>
    <row r="2244" spans="1:32" ht="15.75" customHeight="1">
      <c r="A2244" s="59"/>
      <c r="B2244" s="59"/>
      <c r="C2244" s="59"/>
      <c r="D2244" s="59"/>
      <c r="E2244" s="59"/>
      <c r="F2244" s="59"/>
      <c r="G2244" s="59"/>
      <c r="H2244" s="59"/>
      <c r="I2244" s="59"/>
      <c r="J2244" s="59"/>
      <c r="K2244" s="59"/>
      <c r="L2244" s="59"/>
      <c r="M2244" s="59"/>
      <c r="N2244" s="59"/>
      <c r="O2244" s="59"/>
      <c r="P2244" s="59"/>
      <c r="Q2244" s="59"/>
      <c r="R2244" s="59"/>
      <c r="S2244" s="59"/>
      <c r="T2244" s="59"/>
      <c r="U2244" s="59"/>
      <c r="V2244" s="59"/>
      <c r="W2244" s="59"/>
      <c r="X2244" s="59"/>
      <c r="Y2244" s="59"/>
      <c r="Z2244" s="59"/>
      <c r="AA2244" s="59"/>
      <c r="AB2244" s="59"/>
      <c r="AC2244" s="59"/>
      <c r="AD2244" s="59"/>
      <c r="AE2244" s="59"/>
      <c r="AF2244" s="59"/>
    </row>
    <row r="2245" spans="1:32" ht="15.75" customHeight="1">
      <c r="A2245" s="59"/>
      <c r="B2245" s="59"/>
      <c r="C2245" s="59"/>
      <c r="D2245" s="59"/>
      <c r="E2245" s="59"/>
      <c r="F2245" s="59"/>
      <c r="G2245" s="59"/>
      <c r="H2245" s="59"/>
      <c r="I2245" s="59"/>
      <c r="J2245" s="59"/>
      <c r="K2245" s="59"/>
      <c r="L2245" s="59"/>
      <c r="M2245" s="59"/>
      <c r="N2245" s="59"/>
      <c r="O2245" s="59"/>
      <c r="P2245" s="59"/>
      <c r="Q2245" s="59"/>
      <c r="R2245" s="59"/>
      <c r="S2245" s="59"/>
      <c r="T2245" s="59"/>
      <c r="U2245" s="59"/>
      <c r="V2245" s="59"/>
      <c r="W2245" s="59"/>
      <c r="X2245" s="59"/>
      <c r="Y2245" s="59"/>
      <c r="Z2245" s="59"/>
      <c r="AA2245" s="59"/>
      <c r="AB2245" s="59"/>
      <c r="AC2245" s="59"/>
      <c r="AD2245" s="59"/>
      <c r="AE2245" s="59"/>
      <c r="AF2245" s="59"/>
    </row>
    <row r="2246" spans="1:32" ht="15.75" customHeight="1">
      <c r="A2246" s="59"/>
      <c r="B2246" s="59"/>
      <c r="C2246" s="59"/>
      <c r="D2246" s="59"/>
      <c r="E2246" s="59"/>
      <c r="F2246" s="59"/>
      <c r="G2246" s="59"/>
      <c r="H2246" s="59"/>
      <c r="I2246" s="59"/>
      <c r="J2246" s="59"/>
      <c r="K2246" s="59"/>
      <c r="L2246" s="59"/>
      <c r="M2246" s="59"/>
      <c r="N2246" s="59"/>
      <c r="O2246" s="59"/>
      <c r="P2246" s="59"/>
      <c r="Q2246" s="59"/>
      <c r="R2246" s="59"/>
      <c r="S2246" s="59"/>
      <c r="T2246" s="59"/>
      <c r="U2246" s="59"/>
      <c r="V2246" s="59"/>
      <c r="W2246" s="59"/>
      <c r="X2246" s="59"/>
      <c r="Y2246" s="59"/>
      <c r="Z2246" s="59"/>
      <c r="AA2246" s="59"/>
      <c r="AB2246" s="59"/>
      <c r="AC2246" s="59"/>
      <c r="AD2246" s="59"/>
      <c r="AE2246" s="59"/>
      <c r="AF2246" s="59"/>
    </row>
    <row r="2247" spans="1:32" ht="15.75" customHeight="1">
      <c r="A2247" s="59"/>
      <c r="B2247" s="59"/>
      <c r="C2247" s="59"/>
      <c r="D2247" s="59"/>
      <c r="E2247" s="59"/>
      <c r="F2247" s="59"/>
      <c r="G2247" s="59"/>
      <c r="H2247" s="59"/>
      <c r="I2247" s="59"/>
      <c r="J2247" s="59"/>
      <c r="K2247" s="59"/>
      <c r="L2247" s="59"/>
      <c r="M2247" s="59"/>
      <c r="N2247" s="59"/>
      <c r="O2247" s="59"/>
      <c r="P2247" s="59"/>
      <c r="Q2247" s="59"/>
      <c r="R2247" s="59"/>
      <c r="S2247" s="59"/>
      <c r="T2247" s="59"/>
      <c r="U2247" s="59"/>
      <c r="V2247" s="59"/>
      <c r="W2247" s="59"/>
      <c r="X2247" s="59"/>
      <c r="Y2247" s="59"/>
      <c r="Z2247" s="59"/>
      <c r="AA2247" s="59"/>
      <c r="AB2247" s="59"/>
      <c r="AC2247" s="59"/>
      <c r="AD2247" s="59"/>
      <c r="AE2247" s="59"/>
      <c r="AF2247" s="59"/>
    </row>
    <row r="2248" spans="1:32" ht="15.75" customHeight="1">
      <c r="A2248" s="59"/>
      <c r="B2248" s="59"/>
      <c r="C2248" s="59"/>
      <c r="D2248" s="59"/>
      <c r="E2248" s="59"/>
      <c r="F2248" s="59"/>
      <c r="G2248" s="59"/>
      <c r="H2248" s="59"/>
      <c r="I2248" s="59"/>
      <c r="J2248" s="59"/>
      <c r="K2248" s="59"/>
      <c r="L2248" s="59"/>
      <c r="M2248" s="59"/>
      <c r="N2248" s="59"/>
      <c r="O2248" s="59"/>
      <c r="P2248" s="59"/>
      <c r="Q2248" s="59"/>
      <c r="R2248" s="59"/>
      <c r="S2248" s="59"/>
      <c r="T2248" s="59"/>
      <c r="U2248" s="59"/>
      <c r="V2248" s="59"/>
      <c r="W2248" s="59"/>
      <c r="X2248" s="59"/>
      <c r="Y2248" s="59"/>
      <c r="Z2248" s="59"/>
      <c r="AA2248" s="59"/>
      <c r="AB2248" s="59"/>
      <c r="AC2248" s="59"/>
      <c r="AD2248" s="59"/>
      <c r="AE2248" s="59"/>
      <c r="AF2248" s="59"/>
    </row>
    <row r="2249" spans="1:32" ht="15.75" customHeight="1">
      <c r="A2249" s="59"/>
      <c r="B2249" s="59"/>
      <c r="C2249" s="59"/>
      <c r="D2249" s="59"/>
      <c r="E2249" s="59"/>
      <c r="F2249" s="59"/>
      <c r="G2249" s="59"/>
      <c r="H2249" s="59"/>
      <c r="I2249" s="59"/>
      <c r="J2249" s="59"/>
      <c r="K2249" s="59"/>
      <c r="L2249" s="59"/>
      <c r="M2249" s="59"/>
      <c r="N2249" s="59"/>
      <c r="O2249" s="59"/>
      <c r="P2249" s="59"/>
      <c r="Q2249" s="59"/>
      <c r="R2249" s="59"/>
      <c r="S2249" s="59"/>
      <c r="T2249" s="59"/>
      <c r="U2249" s="59"/>
      <c r="V2249" s="59"/>
      <c r="W2249" s="59"/>
      <c r="X2249" s="59"/>
      <c r="Y2249" s="59"/>
      <c r="Z2249" s="59"/>
      <c r="AA2249" s="59"/>
      <c r="AB2249" s="59"/>
      <c r="AC2249" s="59"/>
      <c r="AD2249" s="59"/>
      <c r="AE2249" s="59"/>
      <c r="AF2249" s="59"/>
    </row>
    <row r="2250" spans="1:32" ht="15.75" customHeight="1">
      <c r="A2250" s="59"/>
      <c r="B2250" s="59"/>
      <c r="C2250" s="59"/>
      <c r="D2250" s="59"/>
      <c r="E2250" s="59"/>
      <c r="F2250" s="59"/>
      <c r="G2250" s="59"/>
      <c r="H2250" s="59"/>
      <c r="I2250" s="59"/>
      <c r="J2250" s="59"/>
      <c r="K2250" s="59"/>
      <c r="L2250" s="59"/>
      <c r="M2250" s="59"/>
      <c r="N2250" s="59"/>
      <c r="O2250" s="59"/>
      <c r="P2250" s="59"/>
      <c r="Q2250" s="59"/>
      <c r="R2250" s="59"/>
      <c r="S2250" s="59"/>
      <c r="T2250" s="59"/>
      <c r="U2250" s="59"/>
      <c r="V2250" s="59"/>
      <c r="W2250" s="59"/>
      <c r="X2250" s="59"/>
      <c r="Y2250" s="59"/>
      <c r="Z2250" s="59"/>
      <c r="AA2250" s="59"/>
      <c r="AB2250" s="59"/>
      <c r="AC2250" s="59"/>
      <c r="AD2250" s="59"/>
      <c r="AE2250" s="59"/>
      <c r="AF2250" s="59"/>
    </row>
    <row r="2251" spans="1:32" ht="15.75" customHeight="1">
      <c r="A2251" s="59"/>
      <c r="B2251" s="59"/>
      <c r="C2251" s="59"/>
      <c r="D2251" s="59"/>
      <c r="E2251" s="59"/>
      <c r="F2251" s="59"/>
      <c r="G2251" s="59"/>
      <c r="H2251" s="59"/>
      <c r="I2251" s="59"/>
      <c r="J2251" s="59"/>
      <c r="K2251" s="59"/>
      <c r="L2251" s="59"/>
      <c r="M2251" s="59"/>
      <c r="N2251" s="59"/>
      <c r="O2251" s="59"/>
      <c r="P2251" s="59"/>
      <c r="Q2251" s="59"/>
      <c r="R2251" s="59"/>
      <c r="S2251" s="59"/>
      <c r="T2251" s="59"/>
      <c r="U2251" s="59"/>
      <c r="V2251" s="59"/>
      <c r="W2251" s="59"/>
      <c r="X2251" s="59"/>
      <c r="Y2251" s="59"/>
      <c r="Z2251" s="59"/>
      <c r="AA2251" s="59"/>
      <c r="AB2251" s="59"/>
      <c r="AC2251" s="59"/>
      <c r="AD2251" s="59"/>
      <c r="AE2251" s="59"/>
      <c r="AF2251" s="59"/>
    </row>
    <row r="2252" spans="1:32" ht="15.75" customHeight="1">
      <c r="A2252" s="59"/>
      <c r="B2252" s="59"/>
      <c r="C2252" s="59"/>
      <c r="D2252" s="59"/>
      <c r="E2252" s="59"/>
      <c r="F2252" s="59"/>
      <c r="G2252" s="59"/>
      <c r="H2252" s="59"/>
      <c r="I2252" s="59"/>
      <c r="J2252" s="59"/>
      <c r="K2252" s="59"/>
      <c r="L2252" s="59"/>
      <c r="M2252" s="59"/>
      <c r="N2252" s="59"/>
      <c r="O2252" s="59"/>
      <c r="P2252" s="59"/>
      <c r="Q2252" s="59"/>
      <c r="R2252" s="59"/>
      <c r="S2252" s="59"/>
      <c r="T2252" s="59"/>
      <c r="U2252" s="59"/>
      <c r="V2252" s="59"/>
      <c r="W2252" s="59"/>
      <c r="X2252" s="59"/>
      <c r="Y2252" s="59"/>
      <c r="Z2252" s="59"/>
      <c r="AA2252" s="59"/>
      <c r="AB2252" s="59"/>
      <c r="AC2252" s="59"/>
      <c r="AD2252" s="59"/>
      <c r="AE2252" s="59"/>
      <c r="AF2252" s="59"/>
    </row>
    <row r="2253" spans="1:32" ht="15.75" customHeight="1">
      <c r="A2253" s="59"/>
      <c r="B2253" s="59"/>
      <c r="C2253" s="59"/>
      <c r="D2253" s="59"/>
      <c r="E2253" s="59"/>
      <c r="F2253" s="59"/>
      <c r="G2253" s="59"/>
      <c r="H2253" s="59"/>
      <c r="I2253" s="59"/>
      <c r="J2253" s="59"/>
      <c r="K2253" s="59"/>
      <c r="L2253" s="59"/>
      <c r="M2253" s="59"/>
      <c r="N2253" s="59"/>
      <c r="O2253" s="59"/>
      <c r="P2253" s="59"/>
      <c r="Q2253" s="59"/>
      <c r="R2253" s="59"/>
      <c r="S2253" s="59"/>
      <c r="T2253" s="59"/>
      <c r="U2253" s="59"/>
      <c r="V2253" s="59"/>
      <c r="W2253" s="59"/>
      <c r="X2253" s="59"/>
      <c r="Y2253" s="59"/>
      <c r="Z2253" s="59"/>
      <c r="AA2253" s="59"/>
      <c r="AB2253" s="59"/>
      <c r="AC2253" s="59"/>
      <c r="AD2253" s="59"/>
      <c r="AE2253" s="59"/>
      <c r="AF2253" s="59"/>
    </row>
    <row r="2254" spans="1:32" ht="15.75" customHeight="1">
      <c r="A2254" s="59"/>
      <c r="B2254" s="59"/>
      <c r="C2254" s="59"/>
      <c r="D2254" s="59"/>
      <c r="E2254" s="59"/>
      <c r="F2254" s="59"/>
      <c r="G2254" s="59"/>
      <c r="H2254" s="59"/>
      <c r="I2254" s="59"/>
      <c r="J2254" s="59"/>
      <c r="K2254" s="59"/>
      <c r="L2254" s="59"/>
      <c r="M2254" s="59"/>
      <c r="N2254" s="59"/>
      <c r="O2254" s="59"/>
      <c r="P2254" s="59"/>
      <c r="Q2254" s="59"/>
      <c r="R2254" s="59"/>
      <c r="S2254" s="59"/>
      <c r="T2254" s="59"/>
      <c r="U2254" s="59"/>
      <c r="V2254" s="59"/>
      <c r="W2254" s="59"/>
      <c r="X2254" s="59"/>
      <c r="Y2254" s="59"/>
      <c r="Z2254" s="59"/>
      <c r="AA2254" s="59"/>
      <c r="AB2254" s="59"/>
      <c r="AC2254" s="59"/>
      <c r="AD2254" s="59"/>
      <c r="AE2254" s="59"/>
      <c r="AF2254" s="59"/>
    </row>
    <row r="2255" spans="1:32" ht="15.75" customHeight="1">
      <c r="A2255" s="59"/>
      <c r="B2255" s="59"/>
      <c r="C2255" s="59"/>
      <c r="D2255" s="59"/>
      <c r="E2255" s="59"/>
      <c r="F2255" s="59"/>
      <c r="G2255" s="59"/>
      <c r="H2255" s="59"/>
      <c r="I2255" s="59"/>
      <c r="J2255" s="59"/>
      <c r="K2255" s="59"/>
      <c r="L2255" s="59"/>
      <c r="M2255" s="59"/>
      <c r="N2255" s="59"/>
      <c r="O2255" s="59"/>
      <c r="P2255" s="59"/>
      <c r="Q2255" s="59"/>
      <c r="R2255" s="59"/>
      <c r="S2255" s="59"/>
      <c r="T2255" s="59"/>
      <c r="U2255" s="59"/>
      <c r="V2255" s="59"/>
      <c r="W2255" s="59"/>
      <c r="X2255" s="59"/>
      <c r="Y2255" s="59"/>
      <c r="Z2255" s="59"/>
      <c r="AA2255" s="59"/>
      <c r="AB2255" s="59"/>
      <c r="AC2255" s="59"/>
      <c r="AD2255" s="59"/>
      <c r="AE2255" s="59"/>
      <c r="AF2255" s="59"/>
    </row>
    <row r="2256" spans="1:32" ht="15.75" customHeight="1">
      <c r="A2256" s="59"/>
      <c r="B2256" s="59"/>
      <c r="C2256" s="59"/>
      <c r="D2256" s="59"/>
      <c r="E2256" s="59"/>
      <c r="F2256" s="59"/>
      <c r="G2256" s="59"/>
      <c r="H2256" s="59"/>
      <c r="I2256" s="59"/>
      <c r="J2256" s="59"/>
      <c r="K2256" s="59"/>
      <c r="L2256" s="59"/>
      <c r="M2256" s="59"/>
      <c r="N2256" s="59"/>
      <c r="O2256" s="59"/>
      <c r="P2256" s="59"/>
      <c r="Q2256" s="59"/>
      <c r="R2256" s="59"/>
      <c r="S2256" s="59"/>
      <c r="T2256" s="59"/>
      <c r="U2256" s="59"/>
      <c r="V2256" s="59"/>
      <c r="W2256" s="59"/>
      <c r="X2256" s="59"/>
      <c r="Y2256" s="59"/>
      <c r="Z2256" s="59"/>
      <c r="AA2256" s="59"/>
      <c r="AB2256" s="59"/>
      <c r="AC2256" s="59"/>
      <c r="AD2256" s="59"/>
      <c r="AE2256" s="59"/>
      <c r="AF2256" s="59"/>
    </row>
    <row r="2257" spans="1:32" ht="15.75" customHeight="1">
      <c r="A2257" s="59"/>
      <c r="B2257" s="59"/>
      <c r="C2257" s="59"/>
      <c r="D2257" s="59"/>
      <c r="E2257" s="59"/>
      <c r="F2257" s="59"/>
      <c r="G2257" s="59"/>
      <c r="H2257" s="59"/>
      <c r="I2257" s="59"/>
      <c r="J2257" s="59"/>
      <c r="K2257" s="59"/>
      <c r="L2257" s="59"/>
      <c r="M2257" s="59"/>
      <c r="N2257" s="59"/>
      <c r="O2257" s="59"/>
      <c r="P2257" s="59"/>
      <c r="Q2257" s="59"/>
      <c r="R2257" s="59"/>
      <c r="S2257" s="59"/>
      <c r="T2257" s="59"/>
      <c r="U2257" s="59"/>
      <c r="V2257" s="59"/>
      <c r="W2257" s="59"/>
      <c r="X2257" s="59"/>
      <c r="Y2257" s="59"/>
      <c r="Z2257" s="59"/>
      <c r="AA2257" s="59"/>
      <c r="AB2257" s="59"/>
      <c r="AC2257" s="59"/>
      <c r="AD2257" s="59"/>
      <c r="AE2257" s="59"/>
      <c r="AF2257" s="59"/>
    </row>
    <row r="2258" spans="1:32" ht="15.75" customHeight="1">
      <c r="A2258" s="59"/>
      <c r="B2258" s="59"/>
      <c r="C2258" s="59"/>
      <c r="D2258" s="59"/>
      <c r="E2258" s="59"/>
      <c r="F2258" s="59"/>
      <c r="G2258" s="59"/>
      <c r="H2258" s="59"/>
      <c r="I2258" s="59"/>
      <c r="J2258" s="59"/>
      <c r="K2258" s="59"/>
      <c r="L2258" s="59"/>
      <c r="M2258" s="59"/>
      <c r="N2258" s="59"/>
      <c r="O2258" s="59"/>
      <c r="P2258" s="59"/>
      <c r="Q2258" s="59"/>
      <c r="R2258" s="59"/>
      <c r="S2258" s="59"/>
      <c r="T2258" s="59"/>
      <c r="U2258" s="59"/>
      <c r="V2258" s="59"/>
      <c r="W2258" s="59"/>
      <c r="X2258" s="59"/>
      <c r="Y2258" s="59"/>
      <c r="Z2258" s="59"/>
      <c r="AA2258" s="59"/>
      <c r="AB2258" s="59"/>
      <c r="AC2258" s="59"/>
      <c r="AD2258" s="59"/>
      <c r="AE2258" s="59"/>
      <c r="AF2258" s="59"/>
    </row>
    <row r="2259" spans="1:32" ht="15.75" customHeight="1">
      <c r="A2259" s="59"/>
      <c r="B2259" s="59"/>
      <c r="C2259" s="59"/>
      <c r="D2259" s="59"/>
      <c r="E2259" s="59"/>
      <c r="F2259" s="59"/>
      <c r="G2259" s="59"/>
      <c r="H2259" s="59"/>
      <c r="I2259" s="59"/>
      <c r="J2259" s="59"/>
      <c r="K2259" s="59"/>
      <c r="L2259" s="59"/>
      <c r="M2259" s="59"/>
      <c r="N2259" s="59"/>
      <c r="O2259" s="59"/>
      <c r="P2259" s="59"/>
      <c r="Q2259" s="59"/>
      <c r="R2259" s="59"/>
      <c r="S2259" s="59"/>
      <c r="T2259" s="59"/>
      <c r="U2259" s="59"/>
      <c r="V2259" s="59"/>
      <c r="W2259" s="59"/>
      <c r="X2259" s="59"/>
      <c r="Y2259" s="59"/>
      <c r="Z2259" s="59"/>
      <c r="AA2259" s="59"/>
      <c r="AB2259" s="59"/>
      <c r="AC2259" s="59"/>
      <c r="AD2259" s="59"/>
      <c r="AE2259" s="59"/>
      <c r="AF2259" s="59"/>
    </row>
    <row r="2260" spans="1:32" ht="15.75" customHeight="1">
      <c r="A2260" s="59"/>
      <c r="B2260" s="59"/>
      <c r="C2260" s="59"/>
      <c r="D2260" s="59"/>
      <c r="E2260" s="59"/>
      <c r="F2260" s="59"/>
      <c r="G2260" s="59"/>
      <c r="H2260" s="59"/>
      <c r="I2260" s="59"/>
      <c r="J2260" s="59"/>
      <c r="K2260" s="59"/>
      <c r="L2260" s="59"/>
      <c r="M2260" s="59"/>
      <c r="N2260" s="59"/>
      <c r="O2260" s="59"/>
      <c r="P2260" s="59"/>
      <c r="Q2260" s="59"/>
      <c r="R2260" s="59"/>
      <c r="S2260" s="59"/>
      <c r="T2260" s="59"/>
      <c r="U2260" s="59"/>
      <c r="V2260" s="59"/>
      <c r="W2260" s="59"/>
      <c r="X2260" s="59"/>
      <c r="Y2260" s="59"/>
      <c r="Z2260" s="59"/>
      <c r="AA2260" s="59"/>
      <c r="AB2260" s="59"/>
      <c r="AC2260" s="59"/>
      <c r="AD2260" s="59"/>
      <c r="AE2260" s="59"/>
      <c r="AF2260" s="59"/>
    </row>
    <row r="2261" spans="1:32" ht="15.75" customHeight="1">
      <c r="A2261" s="59"/>
      <c r="B2261" s="59"/>
      <c r="C2261" s="59"/>
      <c r="D2261" s="59"/>
      <c r="E2261" s="59"/>
      <c r="F2261" s="59"/>
      <c r="G2261" s="59"/>
      <c r="H2261" s="59"/>
      <c r="I2261" s="59"/>
      <c r="J2261" s="59"/>
      <c r="K2261" s="59"/>
      <c r="L2261" s="59"/>
      <c r="M2261" s="59"/>
      <c r="N2261" s="59"/>
      <c r="O2261" s="59"/>
      <c r="P2261" s="59"/>
      <c r="Q2261" s="59"/>
      <c r="R2261" s="59"/>
      <c r="S2261" s="59"/>
      <c r="T2261" s="59"/>
      <c r="U2261" s="59"/>
      <c r="V2261" s="59"/>
      <c r="W2261" s="59"/>
      <c r="X2261" s="59"/>
      <c r="Y2261" s="59"/>
      <c r="Z2261" s="59"/>
      <c r="AA2261" s="59"/>
      <c r="AB2261" s="59"/>
      <c r="AC2261" s="59"/>
      <c r="AD2261" s="59"/>
      <c r="AE2261" s="59"/>
      <c r="AF2261" s="59"/>
    </row>
    <row r="2262" spans="1:32" ht="15.75" customHeight="1">
      <c r="A2262" s="59"/>
      <c r="B2262" s="59"/>
      <c r="C2262" s="59"/>
      <c r="D2262" s="59"/>
      <c r="E2262" s="59"/>
      <c r="F2262" s="59"/>
      <c r="G2262" s="59"/>
      <c r="H2262" s="59"/>
      <c r="I2262" s="59"/>
      <c r="J2262" s="59"/>
      <c r="K2262" s="59"/>
      <c r="L2262" s="59"/>
      <c r="M2262" s="59"/>
      <c r="N2262" s="59"/>
      <c r="O2262" s="59"/>
      <c r="P2262" s="59"/>
      <c r="Q2262" s="59"/>
      <c r="R2262" s="59"/>
      <c r="S2262" s="59"/>
      <c r="T2262" s="59"/>
      <c r="U2262" s="59"/>
      <c r="V2262" s="59"/>
      <c r="W2262" s="59"/>
      <c r="X2262" s="59"/>
      <c r="Y2262" s="59"/>
      <c r="Z2262" s="59"/>
      <c r="AA2262" s="59"/>
      <c r="AB2262" s="59"/>
      <c r="AC2262" s="59"/>
      <c r="AD2262" s="59"/>
      <c r="AE2262" s="59"/>
      <c r="AF2262" s="59"/>
    </row>
    <row r="2263" spans="1:32" ht="15.75" customHeight="1">
      <c r="A2263" s="59"/>
      <c r="B2263" s="59"/>
      <c r="C2263" s="59"/>
      <c r="D2263" s="59"/>
      <c r="E2263" s="59"/>
      <c r="F2263" s="59"/>
      <c r="G2263" s="59"/>
      <c r="H2263" s="59"/>
      <c r="I2263" s="59"/>
      <c r="J2263" s="59"/>
      <c r="K2263" s="59"/>
      <c r="L2263" s="59"/>
      <c r="M2263" s="59"/>
      <c r="N2263" s="59"/>
      <c r="O2263" s="59"/>
      <c r="P2263" s="59"/>
      <c r="Q2263" s="59"/>
      <c r="R2263" s="59"/>
      <c r="S2263" s="59"/>
      <c r="T2263" s="59"/>
      <c r="U2263" s="59"/>
      <c r="V2263" s="59"/>
      <c r="W2263" s="59"/>
      <c r="X2263" s="59"/>
      <c r="Y2263" s="59"/>
      <c r="Z2263" s="59"/>
      <c r="AA2263" s="59"/>
      <c r="AB2263" s="59"/>
      <c r="AC2263" s="59"/>
      <c r="AD2263" s="59"/>
      <c r="AE2263" s="59"/>
      <c r="AF2263" s="59"/>
    </row>
    <row r="2264" spans="1:32" ht="15.75" customHeight="1">
      <c r="A2264" s="59"/>
      <c r="B2264" s="59"/>
      <c r="C2264" s="59"/>
      <c r="D2264" s="59"/>
      <c r="E2264" s="59"/>
      <c r="F2264" s="59"/>
      <c r="G2264" s="59"/>
      <c r="H2264" s="59"/>
      <c r="I2264" s="59"/>
      <c r="J2264" s="59"/>
      <c r="K2264" s="59"/>
      <c r="L2264" s="59"/>
      <c r="M2264" s="59"/>
      <c r="N2264" s="59"/>
      <c r="O2264" s="59"/>
      <c r="P2264" s="59"/>
      <c r="Q2264" s="59"/>
      <c r="R2264" s="59"/>
      <c r="S2264" s="59"/>
      <c r="T2264" s="59"/>
      <c r="U2264" s="59"/>
      <c r="V2264" s="59"/>
      <c r="W2264" s="59"/>
      <c r="X2264" s="59"/>
      <c r="Y2264" s="59"/>
      <c r="Z2264" s="59"/>
      <c r="AA2264" s="59"/>
      <c r="AB2264" s="59"/>
      <c r="AC2264" s="59"/>
      <c r="AD2264" s="59"/>
      <c r="AE2264" s="59"/>
      <c r="AF2264" s="59"/>
    </row>
    <row r="2265" spans="1:32" ht="15.75" customHeight="1">
      <c r="A2265" s="59"/>
      <c r="B2265" s="59"/>
      <c r="C2265" s="59"/>
      <c r="D2265" s="59"/>
      <c r="E2265" s="59"/>
      <c r="F2265" s="59"/>
      <c r="G2265" s="59"/>
      <c r="H2265" s="59"/>
      <c r="I2265" s="59"/>
      <c r="J2265" s="59"/>
      <c r="K2265" s="59"/>
      <c r="L2265" s="59"/>
      <c r="M2265" s="59"/>
      <c r="N2265" s="59"/>
      <c r="O2265" s="59"/>
      <c r="P2265" s="59"/>
      <c r="Q2265" s="59"/>
      <c r="R2265" s="59"/>
      <c r="S2265" s="59"/>
      <c r="T2265" s="59"/>
      <c r="U2265" s="59"/>
      <c r="V2265" s="59"/>
      <c r="W2265" s="59"/>
      <c r="X2265" s="59"/>
      <c r="Y2265" s="59"/>
      <c r="Z2265" s="59"/>
      <c r="AA2265" s="59"/>
      <c r="AB2265" s="59"/>
      <c r="AC2265" s="59"/>
      <c r="AD2265" s="59"/>
      <c r="AE2265" s="59"/>
      <c r="AF2265" s="59"/>
    </row>
    <row r="2266" spans="1:32" ht="15.75" customHeight="1">
      <c r="A2266" s="59"/>
      <c r="B2266" s="59"/>
      <c r="C2266" s="59"/>
      <c r="D2266" s="59"/>
      <c r="E2266" s="59"/>
      <c r="F2266" s="59"/>
      <c r="G2266" s="59"/>
      <c r="H2266" s="59"/>
      <c r="I2266" s="59"/>
      <c r="J2266" s="59"/>
      <c r="K2266" s="59"/>
      <c r="L2266" s="59"/>
      <c r="M2266" s="59"/>
      <c r="N2266" s="59"/>
      <c r="O2266" s="59"/>
      <c r="P2266" s="59"/>
      <c r="Q2266" s="59"/>
      <c r="R2266" s="59"/>
      <c r="S2266" s="59"/>
      <c r="T2266" s="59"/>
      <c r="U2266" s="59"/>
      <c r="V2266" s="59"/>
      <c r="W2266" s="59"/>
      <c r="X2266" s="59"/>
      <c r="Y2266" s="59"/>
      <c r="Z2266" s="59"/>
      <c r="AA2266" s="59"/>
      <c r="AB2266" s="59"/>
      <c r="AC2266" s="59"/>
      <c r="AD2266" s="59"/>
      <c r="AE2266" s="59"/>
      <c r="AF2266" s="59"/>
    </row>
    <row r="2267" spans="1:32" ht="15.75" customHeight="1">
      <c r="A2267" s="59"/>
      <c r="B2267" s="59"/>
      <c r="C2267" s="59"/>
      <c r="D2267" s="59"/>
      <c r="E2267" s="59"/>
      <c r="F2267" s="59"/>
      <c r="G2267" s="59"/>
      <c r="H2267" s="59"/>
      <c r="I2267" s="59"/>
      <c r="J2267" s="59"/>
      <c r="K2267" s="59"/>
      <c r="L2267" s="59"/>
      <c r="M2267" s="59"/>
      <c r="N2267" s="59"/>
      <c r="O2267" s="59"/>
      <c r="P2267" s="59"/>
      <c r="Q2267" s="59"/>
      <c r="R2267" s="59"/>
      <c r="S2267" s="59"/>
      <c r="T2267" s="59"/>
      <c r="U2267" s="59"/>
      <c r="V2267" s="59"/>
      <c r="W2267" s="59"/>
      <c r="X2267" s="59"/>
      <c r="Y2267" s="59"/>
      <c r="Z2267" s="59"/>
      <c r="AA2267" s="59"/>
      <c r="AB2267" s="59"/>
      <c r="AC2267" s="59"/>
      <c r="AD2267" s="59"/>
      <c r="AE2267" s="59"/>
      <c r="AF2267" s="59"/>
    </row>
    <row r="2268" spans="1:32" ht="15.75" customHeight="1">
      <c r="A2268" s="59"/>
      <c r="B2268" s="59"/>
      <c r="C2268" s="59"/>
      <c r="D2268" s="59"/>
      <c r="E2268" s="59"/>
      <c r="F2268" s="59"/>
      <c r="G2268" s="59"/>
      <c r="H2268" s="59"/>
      <c r="I2268" s="59"/>
      <c r="J2268" s="59"/>
      <c r="K2268" s="59"/>
      <c r="L2268" s="59"/>
      <c r="M2268" s="59"/>
      <c r="N2268" s="59"/>
      <c r="O2268" s="59"/>
      <c r="P2268" s="59"/>
      <c r="Q2268" s="59"/>
      <c r="R2268" s="59"/>
      <c r="S2268" s="59"/>
      <c r="T2268" s="59"/>
      <c r="U2268" s="59"/>
      <c r="V2268" s="59"/>
      <c r="W2268" s="59"/>
      <c r="X2268" s="59"/>
      <c r="Y2268" s="59"/>
      <c r="Z2268" s="59"/>
      <c r="AA2268" s="59"/>
      <c r="AB2268" s="59"/>
      <c r="AC2268" s="59"/>
      <c r="AD2268" s="59"/>
      <c r="AE2268" s="59"/>
      <c r="AF2268" s="59"/>
    </row>
    <row r="2269" spans="1:32" ht="15.75" customHeight="1">
      <c r="A2269" s="59"/>
      <c r="B2269" s="59"/>
      <c r="C2269" s="59"/>
      <c r="D2269" s="59"/>
      <c r="E2269" s="59"/>
      <c r="F2269" s="59"/>
      <c r="G2269" s="59"/>
      <c r="H2269" s="59"/>
      <c r="I2269" s="59"/>
      <c r="J2269" s="59"/>
      <c r="K2269" s="59"/>
      <c r="L2269" s="59"/>
      <c r="M2269" s="59"/>
      <c r="N2269" s="59"/>
      <c r="O2269" s="59"/>
      <c r="P2269" s="59"/>
      <c r="Q2269" s="59"/>
      <c r="R2269" s="59"/>
      <c r="S2269" s="59"/>
      <c r="T2269" s="59"/>
      <c r="U2269" s="59"/>
      <c r="V2269" s="59"/>
      <c r="W2269" s="59"/>
      <c r="X2269" s="59"/>
      <c r="Y2269" s="59"/>
      <c r="Z2269" s="59"/>
      <c r="AA2269" s="59"/>
      <c r="AB2269" s="59"/>
      <c r="AC2269" s="59"/>
      <c r="AD2269" s="59"/>
      <c r="AE2269" s="59"/>
      <c r="AF2269" s="59"/>
    </row>
    <row r="2270" spans="1:32" ht="15.75" customHeight="1">
      <c r="A2270" s="59"/>
      <c r="B2270" s="59"/>
      <c r="C2270" s="59"/>
      <c r="D2270" s="59"/>
      <c r="E2270" s="59"/>
      <c r="F2270" s="59"/>
      <c r="G2270" s="59"/>
      <c r="H2270" s="59"/>
      <c r="I2270" s="59"/>
      <c r="J2270" s="59"/>
      <c r="K2270" s="59"/>
      <c r="L2270" s="59"/>
      <c r="M2270" s="59"/>
      <c r="N2270" s="59"/>
      <c r="O2270" s="59"/>
      <c r="P2270" s="59"/>
      <c r="Q2270" s="59"/>
      <c r="R2270" s="59"/>
      <c r="S2270" s="59"/>
      <c r="T2270" s="59"/>
      <c r="U2270" s="59"/>
      <c r="V2270" s="59"/>
      <c r="W2270" s="59"/>
      <c r="X2270" s="59"/>
      <c r="Y2270" s="59"/>
      <c r="Z2270" s="59"/>
      <c r="AA2270" s="59"/>
      <c r="AB2270" s="59"/>
      <c r="AC2270" s="59"/>
      <c r="AD2270" s="59"/>
      <c r="AE2270" s="59"/>
      <c r="AF2270" s="59"/>
    </row>
    <row r="2271" spans="1:32" ht="15.75" customHeight="1">
      <c r="A2271" s="59"/>
      <c r="B2271" s="59"/>
      <c r="C2271" s="59"/>
      <c r="D2271" s="59"/>
      <c r="E2271" s="59"/>
      <c r="F2271" s="59"/>
      <c r="G2271" s="59"/>
      <c r="H2271" s="59"/>
      <c r="I2271" s="59"/>
      <c r="J2271" s="59"/>
      <c r="K2271" s="59"/>
      <c r="L2271" s="59"/>
      <c r="M2271" s="59"/>
      <c r="N2271" s="59"/>
      <c r="O2271" s="59"/>
      <c r="P2271" s="59"/>
      <c r="Q2271" s="59"/>
      <c r="R2271" s="59"/>
      <c r="S2271" s="59"/>
      <c r="T2271" s="59"/>
      <c r="U2271" s="59"/>
      <c r="V2271" s="59"/>
      <c r="W2271" s="59"/>
      <c r="X2271" s="59"/>
      <c r="Y2271" s="59"/>
      <c r="Z2271" s="59"/>
      <c r="AA2271" s="59"/>
      <c r="AB2271" s="59"/>
      <c r="AC2271" s="59"/>
      <c r="AD2271" s="59"/>
      <c r="AE2271" s="59"/>
      <c r="AF2271" s="59"/>
    </row>
    <row r="2272" spans="1:32" ht="15.75" customHeight="1">
      <c r="A2272" s="59"/>
      <c r="B2272" s="59"/>
      <c r="C2272" s="59"/>
      <c r="D2272" s="59"/>
      <c r="E2272" s="59"/>
      <c r="F2272" s="59"/>
      <c r="G2272" s="59"/>
      <c r="H2272" s="59"/>
      <c r="I2272" s="59"/>
      <c r="J2272" s="59"/>
      <c r="K2272" s="59"/>
      <c r="L2272" s="59"/>
      <c r="M2272" s="59"/>
      <c r="N2272" s="59"/>
      <c r="O2272" s="59"/>
      <c r="P2272" s="59"/>
      <c r="Q2272" s="59"/>
      <c r="R2272" s="59"/>
      <c r="S2272" s="59"/>
      <c r="T2272" s="59"/>
      <c r="U2272" s="59"/>
      <c r="V2272" s="59"/>
      <c r="W2272" s="59"/>
      <c r="X2272" s="59"/>
      <c r="Y2272" s="59"/>
      <c r="Z2272" s="59"/>
      <c r="AA2272" s="59"/>
      <c r="AB2272" s="59"/>
      <c r="AC2272" s="59"/>
      <c r="AD2272" s="59"/>
      <c r="AE2272" s="59"/>
      <c r="AF2272" s="59"/>
    </row>
    <row r="2273" spans="1:32" ht="15.75" customHeight="1">
      <c r="A2273" s="59"/>
      <c r="B2273" s="59"/>
      <c r="C2273" s="59"/>
      <c r="D2273" s="59"/>
      <c r="E2273" s="59"/>
      <c r="F2273" s="59"/>
      <c r="G2273" s="59"/>
      <c r="H2273" s="59"/>
      <c r="I2273" s="59"/>
      <c r="J2273" s="59"/>
      <c r="K2273" s="59"/>
      <c r="L2273" s="59"/>
      <c r="M2273" s="59"/>
      <c r="N2273" s="59"/>
      <c r="O2273" s="59"/>
      <c r="P2273" s="59"/>
      <c r="Q2273" s="59"/>
      <c r="R2273" s="59"/>
      <c r="S2273" s="59"/>
      <c r="T2273" s="59"/>
      <c r="U2273" s="59"/>
      <c r="V2273" s="59"/>
      <c r="W2273" s="59"/>
      <c r="X2273" s="59"/>
      <c r="Y2273" s="59"/>
      <c r="Z2273" s="59"/>
      <c r="AA2273" s="59"/>
      <c r="AB2273" s="59"/>
      <c r="AC2273" s="59"/>
      <c r="AD2273" s="59"/>
      <c r="AE2273" s="59"/>
      <c r="AF2273" s="59"/>
    </row>
    <row r="2274" spans="1:32" ht="15.75" customHeight="1">
      <c r="A2274" s="59"/>
      <c r="B2274" s="59"/>
      <c r="C2274" s="59"/>
      <c r="D2274" s="59"/>
      <c r="E2274" s="59"/>
      <c r="F2274" s="59"/>
      <c r="G2274" s="59"/>
      <c r="H2274" s="59"/>
      <c r="I2274" s="59"/>
      <c r="J2274" s="59"/>
      <c r="K2274" s="59"/>
      <c r="L2274" s="59"/>
      <c r="M2274" s="59"/>
      <c r="N2274" s="59"/>
      <c r="O2274" s="59"/>
      <c r="P2274" s="59"/>
      <c r="Q2274" s="59"/>
      <c r="R2274" s="59"/>
      <c r="S2274" s="59"/>
      <c r="T2274" s="59"/>
      <c r="U2274" s="59"/>
      <c r="V2274" s="59"/>
      <c r="W2274" s="59"/>
      <c r="X2274" s="59"/>
      <c r="Y2274" s="59"/>
      <c r="Z2274" s="59"/>
      <c r="AA2274" s="59"/>
      <c r="AB2274" s="59"/>
      <c r="AC2274" s="59"/>
      <c r="AD2274" s="59"/>
      <c r="AE2274" s="59"/>
      <c r="AF2274" s="59"/>
    </row>
    <row r="2275" spans="1:32" ht="15.75" customHeight="1">
      <c r="A2275" s="59"/>
      <c r="B2275" s="59"/>
      <c r="C2275" s="59"/>
      <c r="D2275" s="59"/>
      <c r="E2275" s="59"/>
      <c r="F2275" s="59"/>
      <c r="G2275" s="59"/>
      <c r="H2275" s="59"/>
      <c r="I2275" s="59"/>
      <c r="J2275" s="59"/>
      <c r="K2275" s="59"/>
      <c r="L2275" s="59"/>
      <c r="M2275" s="59"/>
      <c r="N2275" s="59"/>
      <c r="O2275" s="59"/>
      <c r="P2275" s="59"/>
      <c r="Q2275" s="59"/>
      <c r="R2275" s="59"/>
      <c r="S2275" s="59"/>
      <c r="T2275" s="59"/>
      <c r="U2275" s="59"/>
      <c r="V2275" s="59"/>
      <c r="W2275" s="59"/>
      <c r="X2275" s="59"/>
      <c r="Y2275" s="59"/>
      <c r="Z2275" s="59"/>
      <c r="AA2275" s="59"/>
      <c r="AB2275" s="59"/>
      <c r="AC2275" s="59"/>
      <c r="AD2275" s="59"/>
      <c r="AE2275" s="59"/>
      <c r="AF2275" s="59"/>
    </row>
    <row r="2276" spans="1:32" ht="15.75" customHeight="1">
      <c r="A2276" s="59"/>
      <c r="B2276" s="59"/>
      <c r="C2276" s="59"/>
      <c r="D2276" s="59"/>
      <c r="E2276" s="59"/>
      <c r="F2276" s="59"/>
      <c r="G2276" s="59"/>
      <c r="H2276" s="59"/>
      <c r="I2276" s="59"/>
      <c r="J2276" s="59"/>
      <c r="K2276" s="59"/>
      <c r="L2276" s="59"/>
      <c r="M2276" s="59"/>
      <c r="N2276" s="59"/>
      <c r="O2276" s="59"/>
      <c r="P2276" s="59"/>
      <c r="Q2276" s="59"/>
      <c r="R2276" s="59"/>
      <c r="S2276" s="59"/>
      <c r="T2276" s="59"/>
      <c r="U2276" s="59"/>
      <c r="V2276" s="59"/>
      <c r="W2276" s="59"/>
      <c r="X2276" s="59"/>
      <c r="Y2276" s="59"/>
      <c r="Z2276" s="59"/>
      <c r="AA2276" s="59"/>
      <c r="AB2276" s="59"/>
      <c r="AC2276" s="59"/>
      <c r="AD2276" s="59"/>
      <c r="AE2276" s="59"/>
      <c r="AF2276" s="59"/>
    </row>
    <row r="2277" spans="1:32" ht="15.75" customHeight="1">
      <c r="A2277" s="59"/>
      <c r="B2277" s="59"/>
      <c r="C2277" s="59"/>
      <c r="D2277" s="59"/>
      <c r="E2277" s="59"/>
      <c r="F2277" s="59"/>
      <c r="G2277" s="59"/>
      <c r="H2277" s="59"/>
      <c r="I2277" s="59"/>
      <c r="J2277" s="59"/>
      <c r="K2277" s="59"/>
      <c r="L2277" s="59"/>
      <c r="M2277" s="59"/>
      <c r="N2277" s="59"/>
      <c r="O2277" s="59"/>
      <c r="P2277" s="59"/>
      <c r="Q2277" s="59"/>
      <c r="R2277" s="59"/>
      <c r="S2277" s="59"/>
      <c r="T2277" s="59"/>
      <c r="U2277" s="59"/>
      <c r="V2277" s="59"/>
      <c r="W2277" s="59"/>
      <c r="X2277" s="59"/>
      <c r="Y2277" s="59"/>
      <c r="Z2277" s="59"/>
      <c r="AA2277" s="59"/>
      <c r="AB2277" s="59"/>
      <c r="AC2277" s="59"/>
      <c r="AD2277" s="59"/>
      <c r="AE2277" s="59"/>
      <c r="AF2277" s="59"/>
    </row>
    <row r="2278" spans="1:32" ht="15.75" customHeight="1">
      <c r="A2278" s="59"/>
      <c r="B2278" s="59"/>
      <c r="C2278" s="59"/>
      <c r="D2278" s="59"/>
      <c r="E2278" s="59"/>
      <c r="F2278" s="59"/>
      <c r="G2278" s="59"/>
      <c r="H2278" s="59"/>
      <c r="I2278" s="59"/>
      <c r="J2278" s="59"/>
      <c r="K2278" s="59"/>
      <c r="L2278" s="59"/>
      <c r="M2278" s="59"/>
      <c r="N2278" s="59"/>
      <c r="O2278" s="59"/>
      <c r="P2278" s="59"/>
      <c r="Q2278" s="59"/>
      <c r="R2278" s="59"/>
      <c r="S2278" s="59"/>
      <c r="T2278" s="59"/>
      <c r="U2278" s="59"/>
      <c r="V2278" s="59"/>
      <c r="W2278" s="59"/>
      <c r="X2278" s="59"/>
      <c r="Y2278" s="59"/>
      <c r="Z2278" s="59"/>
      <c r="AA2278" s="59"/>
      <c r="AB2278" s="59"/>
      <c r="AC2278" s="59"/>
      <c r="AD2278" s="59"/>
      <c r="AE2278" s="59"/>
      <c r="AF2278" s="59"/>
    </row>
    <row r="2279" spans="1:32" ht="15.75" customHeight="1">
      <c r="A2279" s="59"/>
      <c r="B2279" s="59"/>
      <c r="C2279" s="59"/>
      <c r="D2279" s="59"/>
      <c r="E2279" s="59"/>
      <c r="F2279" s="59"/>
      <c r="G2279" s="59"/>
      <c r="H2279" s="59"/>
      <c r="I2279" s="59"/>
      <c r="J2279" s="59"/>
      <c r="K2279" s="59"/>
      <c r="L2279" s="59"/>
      <c r="M2279" s="59"/>
      <c r="N2279" s="59"/>
      <c r="O2279" s="59"/>
      <c r="P2279" s="59"/>
      <c r="Q2279" s="59"/>
      <c r="R2279" s="59"/>
      <c r="S2279" s="59"/>
      <c r="T2279" s="59"/>
      <c r="U2279" s="59"/>
      <c r="V2279" s="59"/>
      <c r="W2279" s="59"/>
      <c r="X2279" s="59"/>
      <c r="Y2279" s="59"/>
      <c r="Z2279" s="59"/>
      <c r="AA2279" s="59"/>
      <c r="AB2279" s="59"/>
      <c r="AC2279" s="59"/>
      <c r="AD2279" s="59"/>
      <c r="AE2279" s="59"/>
      <c r="AF2279" s="59"/>
    </row>
    <row r="2280" spans="1:32" ht="15.75" customHeight="1">
      <c r="A2280" s="59"/>
      <c r="B2280" s="59"/>
      <c r="C2280" s="59"/>
      <c r="D2280" s="59"/>
      <c r="E2280" s="59"/>
      <c r="F2280" s="59"/>
      <c r="G2280" s="59"/>
      <c r="H2280" s="59"/>
      <c r="I2280" s="59"/>
      <c r="J2280" s="59"/>
      <c r="K2280" s="59"/>
      <c r="L2280" s="59"/>
      <c r="M2280" s="59"/>
      <c r="N2280" s="59"/>
      <c r="O2280" s="59"/>
      <c r="P2280" s="59"/>
      <c r="Q2280" s="59"/>
      <c r="R2280" s="59"/>
      <c r="S2280" s="59"/>
      <c r="T2280" s="59"/>
      <c r="U2280" s="59"/>
      <c r="V2280" s="59"/>
      <c r="W2280" s="59"/>
      <c r="X2280" s="59"/>
      <c r="Y2280" s="59"/>
      <c r="Z2280" s="59"/>
      <c r="AA2280" s="59"/>
      <c r="AB2280" s="59"/>
      <c r="AC2280" s="59"/>
      <c r="AD2280" s="59"/>
      <c r="AE2280" s="59"/>
      <c r="AF2280" s="59"/>
    </row>
    <row r="2281" spans="1:32" ht="15.75" customHeight="1">
      <c r="A2281" s="59"/>
      <c r="B2281" s="59"/>
      <c r="C2281" s="59"/>
      <c r="D2281" s="59"/>
      <c r="E2281" s="59"/>
      <c r="F2281" s="59"/>
      <c r="G2281" s="59"/>
      <c r="H2281" s="59"/>
      <c r="I2281" s="59"/>
      <c r="J2281" s="59"/>
      <c r="K2281" s="59"/>
      <c r="L2281" s="59"/>
      <c r="M2281" s="59"/>
      <c r="N2281" s="59"/>
      <c r="O2281" s="59"/>
      <c r="P2281" s="59"/>
      <c r="Q2281" s="59"/>
      <c r="R2281" s="59"/>
      <c r="S2281" s="59"/>
      <c r="T2281" s="59"/>
      <c r="U2281" s="59"/>
      <c r="V2281" s="59"/>
      <c r="W2281" s="59"/>
      <c r="X2281" s="59"/>
      <c r="Y2281" s="59"/>
      <c r="Z2281" s="59"/>
      <c r="AA2281" s="59"/>
      <c r="AB2281" s="59"/>
      <c r="AC2281" s="59"/>
      <c r="AD2281" s="59"/>
      <c r="AE2281" s="59"/>
      <c r="AF2281" s="59"/>
    </row>
    <row r="2282" spans="1:32" ht="15.75" customHeight="1">
      <c r="A2282" s="59"/>
      <c r="B2282" s="59"/>
      <c r="C2282" s="59"/>
      <c r="D2282" s="59"/>
      <c r="E2282" s="59"/>
      <c r="F2282" s="59"/>
      <c r="G2282" s="59"/>
      <c r="H2282" s="59"/>
      <c r="I2282" s="59"/>
      <c r="J2282" s="59"/>
      <c r="K2282" s="59"/>
      <c r="L2282" s="59"/>
      <c r="M2282" s="59"/>
      <c r="N2282" s="59"/>
      <c r="O2282" s="59"/>
      <c r="P2282" s="59"/>
      <c r="Q2282" s="59"/>
      <c r="R2282" s="59"/>
      <c r="S2282" s="59"/>
      <c r="T2282" s="59"/>
      <c r="U2282" s="59"/>
      <c r="V2282" s="59"/>
      <c r="W2282" s="59"/>
      <c r="X2282" s="59"/>
      <c r="Y2282" s="59"/>
      <c r="Z2282" s="59"/>
      <c r="AA2282" s="59"/>
      <c r="AB2282" s="59"/>
      <c r="AC2282" s="59"/>
      <c r="AD2282" s="59"/>
      <c r="AE2282" s="59"/>
      <c r="AF2282" s="59"/>
    </row>
    <row r="2283" spans="1:32" ht="15.75" customHeight="1">
      <c r="A2283" s="59"/>
      <c r="B2283" s="59"/>
      <c r="C2283" s="59"/>
      <c r="D2283" s="59"/>
      <c r="E2283" s="59"/>
      <c r="F2283" s="59"/>
      <c r="G2283" s="59"/>
      <c r="H2283" s="59"/>
      <c r="I2283" s="59"/>
      <c r="J2283" s="59"/>
      <c r="K2283" s="59"/>
      <c r="L2283" s="59"/>
      <c r="M2283" s="59"/>
      <c r="N2283" s="59"/>
      <c r="O2283" s="59"/>
      <c r="P2283" s="59"/>
      <c r="Q2283" s="59"/>
      <c r="R2283" s="59"/>
      <c r="S2283" s="59"/>
      <c r="T2283" s="59"/>
      <c r="U2283" s="59"/>
      <c r="V2283" s="59"/>
      <c r="W2283" s="59"/>
      <c r="X2283" s="59"/>
      <c r="Y2283" s="59"/>
      <c r="Z2283" s="59"/>
      <c r="AA2283" s="59"/>
      <c r="AB2283" s="59"/>
      <c r="AC2283" s="59"/>
      <c r="AD2283" s="59"/>
      <c r="AE2283" s="59"/>
      <c r="AF2283" s="59"/>
    </row>
    <row r="2284" spans="1:32" ht="15.75" customHeight="1">
      <c r="A2284" s="59"/>
      <c r="B2284" s="59"/>
      <c r="C2284" s="59"/>
      <c r="D2284" s="59"/>
      <c r="E2284" s="59"/>
      <c r="F2284" s="59"/>
      <c r="G2284" s="59"/>
      <c r="H2284" s="59"/>
      <c r="I2284" s="59"/>
      <c r="J2284" s="59"/>
      <c r="K2284" s="59"/>
      <c r="L2284" s="59"/>
      <c r="M2284" s="59"/>
      <c r="N2284" s="59"/>
      <c r="O2284" s="59"/>
      <c r="P2284" s="59"/>
      <c r="Q2284" s="59"/>
      <c r="R2284" s="59"/>
      <c r="S2284" s="59"/>
      <c r="T2284" s="59"/>
      <c r="U2284" s="59"/>
      <c r="V2284" s="59"/>
      <c r="W2284" s="59"/>
      <c r="X2284" s="59"/>
      <c r="Y2284" s="59"/>
      <c r="Z2284" s="59"/>
      <c r="AA2284" s="59"/>
      <c r="AB2284" s="59"/>
      <c r="AC2284" s="59"/>
      <c r="AD2284" s="59"/>
      <c r="AE2284" s="59"/>
      <c r="AF2284" s="59"/>
    </row>
    <row r="2285" spans="1:32" ht="15.75" customHeight="1">
      <c r="A2285" s="59"/>
      <c r="B2285" s="59"/>
      <c r="C2285" s="59"/>
      <c r="D2285" s="59"/>
      <c r="E2285" s="59"/>
      <c r="F2285" s="59"/>
      <c r="G2285" s="59"/>
      <c r="H2285" s="59"/>
      <c r="I2285" s="59"/>
      <c r="J2285" s="59"/>
      <c r="K2285" s="59"/>
      <c r="L2285" s="59"/>
      <c r="M2285" s="59"/>
      <c r="N2285" s="59"/>
      <c r="O2285" s="59"/>
      <c r="P2285" s="59"/>
      <c r="Q2285" s="59"/>
      <c r="R2285" s="59"/>
      <c r="S2285" s="59"/>
      <c r="T2285" s="59"/>
      <c r="U2285" s="59"/>
      <c r="V2285" s="59"/>
      <c r="W2285" s="59"/>
      <c r="X2285" s="59"/>
      <c r="Y2285" s="59"/>
      <c r="Z2285" s="59"/>
      <c r="AA2285" s="59"/>
      <c r="AB2285" s="59"/>
      <c r="AC2285" s="59"/>
      <c r="AD2285" s="59"/>
      <c r="AE2285" s="59"/>
      <c r="AF2285" s="59"/>
    </row>
    <row r="2286" spans="1:32" ht="15.75" customHeight="1">
      <c r="A2286" s="59"/>
      <c r="B2286" s="59"/>
      <c r="C2286" s="59"/>
      <c r="D2286" s="59"/>
      <c r="E2286" s="59"/>
      <c r="F2286" s="59"/>
      <c r="G2286" s="59"/>
      <c r="H2286" s="59"/>
      <c r="I2286" s="59"/>
      <c r="J2286" s="59"/>
      <c r="K2286" s="59"/>
      <c r="L2286" s="59"/>
      <c r="M2286" s="59"/>
      <c r="N2286" s="59"/>
      <c r="O2286" s="59"/>
      <c r="P2286" s="59"/>
      <c r="Q2286" s="59"/>
      <c r="R2286" s="59"/>
      <c r="S2286" s="59"/>
      <c r="T2286" s="59"/>
      <c r="U2286" s="59"/>
      <c r="V2286" s="59"/>
      <c r="W2286" s="59"/>
      <c r="X2286" s="59"/>
      <c r="Y2286" s="59"/>
      <c r="Z2286" s="59"/>
      <c r="AA2286" s="59"/>
      <c r="AB2286" s="59"/>
      <c r="AC2286" s="59"/>
      <c r="AD2286" s="59"/>
      <c r="AE2286" s="59"/>
      <c r="AF2286" s="59"/>
    </row>
    <row r="2287" spans="1:32" ht="15.75" customHeight="1">
      <c r="A2287" s="59"/>
      <c r="B2287" s="59"/>
      <c r="C2287" s="59"/>
      <c r="D2287" s="59"/>
      <c r="E2287" s="59"/>
      <c r="F2287" s="59"/>
      <c r="G2287" s="59"/>
      <c r="H2287" s="59"/>
      <c r="I2287" s="59"/>
      <c r="J2287" s="59"/>
      <c r="K2287" s="59"/>
      <c r="L2287" s="59"/>
      <c r="M2287" s="59"/>
      <c r="N2287" s="59"/>
      <c r="O2287" s="59"/>
      <c r="P2287" s="59"/>
      <c r="Q2287" s="59"/>
      <c r="R2287" s="59"/>
      <c r="S2287" s="59"/>
      <c r="T2287" s="59"/>
      <c r="U2287" s="59"/>
      <c r="V2287" s="59"/>
      <c r="W2287" s="59"/>
      <c r="X2287" s="59"/>
      <c r="Y2287" s="59"/>
      <c r="Z2287" s="59"/>
      <c r="AA2287" s="59"/>
      <c r="AB2287" s="59"/>
      <c r="AC2287" s="59"/>
      <c r="AD2287" s="59"/>
      <c r="AE2287" s="59"/>
      <c r="AF2287" s="59"/>
    </row>
    <row r="2288" spans="1:32" ht="15.75" customHeight="1">
      <c r="A2288" s="59"/>
      <c r="B2288" s="59"/>
      <c r="C2288" s="59"/>
      <c r="D2288" s="59"/>
      <c r="E2288" s="59"/>
      <c r="F2288" s="59"/>
      <c r="G2288" s="59"/>
      <c r="H2288" s="59"/>
      <c r="I2288" s="59"/>
      <c r="J2288" s="59"/>
      <c r="K2288" s="59"/>
      <c r="L2288" s="59"/>
      <c r="M2288" s="59"/>
      <c r="N2288" s="59"/>
      <c r="O2288" s="59"/>
      <c r="P2288" s="59"/>
      <c r="Q2288" s="59"/>
      <c r="R2288" s="59"/>
      <c r="S2288" s="59"/>
      <c r="T2288" s="59"/>
      <c r="U2288" s="59"/>
      <c r="V2288" s="59"/>
      <c r="W2288" s="59"/>
      <c r="X2288" s="59"/>
      <c r="Y2288" s="59"/>
      <c r="Z2288" s="59"/>
      <c r="AA2288" s="59"/>
      <c r="AB2288" s="59"/>
      <c r="AC2288" s="59"/>
      <c r="AD2288" s="59"/>
      <c r="AE2288" s="59"/>
      <c r="AF2288" s="59"/>
    </row>
    <row r="2289" spans="1:32" ht="15.75" customHeight="1">
      <c r="A2289" s="59"/>
      <c r="B2289" s="59"/>
      <c r="C2289" s="59"/>
      <c r="D2289" s="59"/>
      <c r="E2289" s="59"/>
      <c r="F2289" s="59"/>
      <c r="G2289" s="59"/>
      <c r="H2289" s="59"/>
      <c r="I2289" s="59"/>
      <c r="J2289" s="59"/>
      <c r="K2289" s="59"/>
      <c r="L2289" s="59"/>
      <c r="M2289" s="59"/>
      <c r="N2289" s="59"/>
      <c r="O2289" s="59"/>
      <c r="P2289" s="59"/>
      <c r="Q2289" s="59"/>
      <c r="R2289" s="59"/>
      <c r="S2289" s="59"/>
      <c r="T2289" s="59"/>
      <c r="U2289" s="59"/>
      <c r="V2289" s="59"/>
      <c r="W2289" s="59"/>
      <c r="X2289" s="59"/>
      <c r="Y2289" s="59"/>
      <c r="Z2289" s="59"/>
      <c r="AA2289" s="59"/>
      <c r="AB2289" s="59"/>
      <c r="AC2289" s="59"/>
      <c r="AD2289" s="59"/>
      <c r="AE2289" s="59"/>
      <c r="AF2289" s="59"/>
    </row>
    <row r="2290" spans="1:32" ht="15.75" customHeight="1">
      <c r="A2290" s="59"/>
      <c r="B2290" s="59"/>
      <c r="C2290" s="59"/>
      <c r="D2290" s="59"/>
      <c r="E2290" s="59"/>
      <c r="F2290" s="59"/>
      <c r="G2290" s="59"/>
      <c r="H2290" s="59"/>
      <c r="I2290" s="59"/>
      <c r="J2290" s="59"/>
      <c r="K2290" s="59"/>
      <c r="L2290" s="59"/>
      <c r="M2290" s="59"/>
      <c r="N2290" s="59"/>
      <c r="O2290" s="59"/>
      <c r="P2290" s="59"/>
      <c r="Q2290" s="59"/>
      <c r="R2290" s="59"/>
      <c r="S2290" s="59"/>
      <c r="T2290" s="59"/>
      <c r="U2290" s="59"/>
      <c r="V2290" s="59"/>
      <c r="W2290" s="59"/>
      <c r="X2290" s="59"/>
      <c r="Y2290" s="59"/>
      <c r="Z2290" s="59"/>
      <c r="AA2290" s="59"/>
      <c r="AB2290" s="59"/>
      <c r="AC2290" s="59"/>
      <c r="AD2290" s="59"/>
      <c r="AE2290" s="59"/>
      <c r="AF2290" s="59"/>
    </row>
    <row r="2291" spans="1:32" ht="15.75" customHeight="1">
      <c r="A2291" s="59"/>
      <c r="B2291" s="59"/>
      <c r="C2291" s="59"/>
      <c r="D2291" s="59"/>
      <c r="E2291" s="59"/>
      <c r="F2291" s="59"/>
      <c r="G2291" s="59"/>
      <c r="H2291" s="59"/>
      <c r="I2291" s="59"/>
      <c r="J2291" s="59"/>
      <c r="K2291" s="59"/>
      <c r="L2291" s="59"/>
      <c r="M2291" s="59"/>
      <c r="N2291" s="59"/>
      <c r="O2291" s="59"/>
      <c r="P2291" s="59"/>
      <c r="Q2291" s="59"/>
      <c r="R2291" s="59"/>
      <c r="S2291" s="59"/>
      <c r="T2291" s="59"/>
      <c r="U2291" s="59"/>
      <c r="V2291" s="59"/>
      <c r="W2291" s="59"/>
      <c r="X2291" s="59"/>
      <c r="Y2291" s="59"/>
      <c r="Z2291" s="59"/>
      <c r="AA2291" s="59"/>
      <c r="AB2291" s="59"/>
      <c r="AC2291" s="59"/>
      <c r="AD2291" s="59"/>
      <c r="AE2291" s="59"/>
      <c r="AF2291" s="59"/>
    </row>
    <row r="2292" spans="1:32" ht="15.75" customHeight="1">
      <c r="A2292" s="59"/>
      <c r="B2292" s="59"/>
      <c r="C2292" s="59"/>
      <c r="D2292" s="59"/>
      <c r="E2292" s="59"/>
      <c r="F2292" s="59"/>
      <c r="G2292" s="59"/>
      <c r="H2292" s="59"/>
      <c r="I2292" s="59"/>
      <c r="J2292" s="59"/>
      <c r="K2292" s="59"/>
      <c r="L2292" s="59"/>
      <c r="M2292" s="59"/>
      <c r="N2292" s="59"/>
      <c r="O2292" s="59"/>
      <c r="P2292" s="59"/>
      <c r="Q2292" s="59"/>
      <c r="R2292" s="59"/>
      <c r="S2292" s="59"/>
      <c r="T2292" s="59"/>
      <c r="U2292" s="59"/>
      <c r="V2292" s="59"/>
      <c r="W2292" s="59"/>
      <c r="X2292" s="59"/>
      <c r="Y2292" s="59"/>
      <c r="Z2292" s="59"/>
      <c r="AA2292" s="59"/>
      <c r="AB2292" s="59"/>
      <c r="AC2292" s="59"/>
      <c r="AD2292" s="59"/>
      <c r="AE2292" s="59"/>
      <c r="AF2292" s="59"/>
    </row>
    <row r="2293" spans="1:32" ht="15.75" customHeight="1">
      <c r="A2293" s="59"/>
      <c r="B2293" s="59"/>
      <c r="C2293" s="59"/>
      <c r="D2293" s="59"/>
      <c r="E2293" s="59"/>
      <c r="F2293" s="59"/>
      <c r="G2293" s="59"/>
      <c r="H2293" s="59"/>
      <c r="I2293" s="59"/>
      <c r="J2293" s="59"/>
      <c r="K2293" s="59"/>
      <c r="L2293" s="59"/>
      <c r="M2293" s="59"/>
      <c r="N2293" s="59"/>
      <c r="O2293" s="59"/>
      <c r="P2293" s="59"/>
      <c r="Q2293" s="59"/>
      <c r="R2293" s="59"/>
      <c r="S2293" s="59"/>
      <c r="T2293" s="59"/>
      <c r="U2293" s="59"/>
      <c r="V2293" s="59"/>
      <c r="W2293" s="59"/>
      <c r="X2293" s="59"/>
      <c r="Y2293" s="59"/>
      <c r="Z2293" s="59"/>
      <c r="AA2293" s="59"/>
      <c r="AB2293" s="59"/>
      <c r="AC2293" s="59"/>
      <c r="AD2293" s="59"/>
      <c r="AE2293" s="59"/>
      <c r="AF2293" s="59"/>
    </row>
    <row r="2294" spans="1:32" ht="15.75" customHeight="1">
      <c r="A2294" s="59"/>
      <c r="B2294" s="59"/>
      <c r="C2294" s="59"/>
      <c r="D2294" s="59"/>
      <c r="E2294" s="59"/>
      <c r="F2294" s="59"/>
      <c r="G2294" s="59"/>
      <c r="H2294" s="59"/>
      <c r="I2294" s="59"/>
      <c r="J2294" s="59"/>
      <c r="K2294" s="59"/>
      <c r="L2294" s="59"/>
      <c r="M2294" s="59"/>
      <c r="N2294" s="59"/>
      <c r="O2294" s="59"/>
      <c r="P2294" s="59"/>
      <c r="Q2294" s="59"/>
      <c r="R2294" s="59"/>
      <c r="S2294" s="59"/>
      <c r="T2294" s="59"/>
      <c r="U2294" s="59"/>
      <c r="V2294" s="59"/>
      <c r="W2294" s="59"/>
      <c r="X2294" s="59"/>
      <c r="Y2294" s="59"/>
      <c r="Z2294" s="59"/>
      <c r="AA2294" s="59"/>
      <c r="AB2294" s="59"/>
      <c r="AC2294" s="59"/>
      <c r="AD2294" s="59"/>
      <c r="AE2294" s="59"/>
      <c r="AF2294" s="59"/>
    </row>
    <row r="2295" spans="1:32" ht="15.75" customHeight="1">
      <c r="A2295" s="59"/>
      <c r="B2295" s="59"/>
      <c r="C2295" s="59"/>
      <c r="D2295" s="59"/>
      <c r="E2295" s="59"/>
      <c r="F2295" s="59"/>
      <c r="G2295" s="59"/>
      <c r="H2295" s="59"/>
      <c r="I2295" s="59"/>
      <c r="J2295" s="59"/>
      <c r="K2295" s="59"/>
      <c r="L2295" s="59"/>
      <c r="M2295" s="59"/>
      <c r="N2295" s="59"/>
      <c r="O2295" s="59"/>
      <c r="P2295" s="59"/>
      <c r="Q2295" s="59"/>
      <c r="R2295" s="59"/>
      <c r="S2295" s="59"/>
      <c r="T2295" s="59"/>
      <c r="U2295" s="59"/>
      <c r="V2295" s="59"/>
      <c r="W2295" s="59"/>
      <c r="X2295" s="59"/>
      <c r="Y2295" s="59"/>
      <c r="Z2295" s="59"/>
      <c r="AA2295" s="59"/>
      <c r="AB2295" s="59"/>
      <c r="AC2295" s="59"/>
      <c r="AD2295" s="59"/>
      <c r="AE2295" s="59"/>
      <c r="AF2295" s="59"/>
    </row>
    <row r="2296" spans="1:32" ht="15.75" customHeight="1">
      <c r="A2296" s="59"/>
      <c r="B2296" s="59"/>
      <c r="C2296" s="59"/>
      <c r="D2296" s="59"/>
      <c r="E2296" s="59"/>
      <c r="F2296" s="59"/>
      <c r="G2296" s="59"/>
      <c r="H2296" s="59"/>
      <c r="I2296" s="59"/>
      <c r="J2296" s="59"/>
      <c r="K2296" s="59"/>
      <c r="L2296" s="59"/>
      <c r="M2296" s="59"/>
      <c r="N2296" s="59"/>
      <c r="O2296" s="59"/>
      <c r="P2296" s="59"/>
      <c r="Q2296" s="59"/>
      <c r="R2296" s="59"/>
      <c r="S2296" s="59"/>
      <c r="T2296" s="59"/>
      <c r="U2296" s="59"/>
      <c r="V2296" s="59"/>
      <c r="W2296" s="59"/>
      <c r="X2296" s="59"/>
      <c r="Y2296" s="59"/>
      <c r="Z2296" s="59"/>
      <c r="AA2296" s="59"/>
      <c r="AB2296" s="59"/>
      <c r="AC2296" s="59"/>
      <c r="AD2296" s="59"/>
      <c r="AE2296" s="59"/>
      <c r="AF2296" s="59"/>
    </row>
    <row r="2297" spans="1:32" ht="15.75" customHeight="1">
      <c r="A2297" s="59"/>
      <c r="B2297" s="59"/>
      <c r="C2297" s="59"/>
      <c r="D2297" s="59"/>
      <c r="E2297" s="59"/>
      <c r="F2297" s="59"/>
      <c r="G2297" s="59"/>
      <c r="H2297" s="59"/>
      <c r="I2297" s="59"/>
      <c r="J2297" s="59"/>
      <c r="K2297" s="59"/>
      <c r="L2297" s="59"/>
      <c r="M2297" s="59"/>
      <c r="N2297" s="59"/>
      <c r="O2297" s="59"/>
      <c r="P2297" s="59"/>
      <c r="Q2297" s="59"/>
      <c r="R2297" s="59"/>
      <c r="S2297" s="59"/>
      <c r="T2297" s="59"/>
      <c r="U2297" s="59"/>
      <c r="V2297" s="59"/>
      <c r="W2297" s="59"/>
      <c r="X2297" s="59"/>
      <c r="Y2297" s="59"/>
      <c r="Z2297" s="59"/>
      <c r="AA2297" s="59"/>
      <c r="AB2297" s="59"/>
      <c r="AC2297" s="59"/>
      <c r="AD2297" s="59"/>
      <c r="AE2297" s="59"/>
      <c r="AF2297" s="59"/>
    </row>
    <row r="2298" spans="1:32" ht="15.75" customHeight="1">
      <c r="A2298" s="59"/>
      <c r="B2298" s="59"/>
      <c r="C2298" s="59"/>
      <c r="D2298" s="59"/>
      <c r="E2298" s="59"/>
      <c r="F2298" s="59"/>
      <c r="G2298" s="59"/>
      <c r="H2298" s="59"/>
      <c r="I2298" s="59"/>
      <c r="J2298" s="59"/>
      <c r="K2298" s="59"/>
      <c r="L2298" s="59"/>
      <c r="M2298" s="59"/>
      <c r="N2298" s="59"/>
      <c r="O2298" s="59"/>
      <c r="P2298" s="59"/>
      <c r="Q2298" s="59"/>
      <c r="R2298" s="59"/>
      <c r="S2298" s="59"/>
      <c r="T2298" s="59"/>
      <c r="U2298" s="59"/>
      <c r="V2298" s="59"/>
      <c r="W2298" s="59"/>
      <c r="X2298" s="59"/>
      <c r="Y2298" s="59"/>
      <c r="Z2298" s="59"/>
      <c r="AA2298" s="59"/>
      <c r="AB2298" s="59"/>
      <c r="AC2298" s="59"/>
      <c r="AD2298" s="59"/>
      <c r="AE2298" s="59"/>
      <c r="AF2298" s="59"/>
    </row>
    <row r="2299" spans="1:32" ht="15.75" customHeight="1">
      <c r="A2299" s="59"/>
      <c r="B2299" s="59"/>
      <c r="C2299" s="59"/>
      <c r="D2299" s="59"/>
      <c r="E2299" s="59"/>
      <c r="F2299" s="59"/>
      <c r="G2299" s="59"/>
      <c r="H2299" s="59"/>
      <c r="I2299" s="59"/>
      <c r="J2299" s="59"/>
      <c r="K2299" s="59"/>
      <c r="L2299" s="59"/>
      <c r="M2299" s="59"/>
      <c r="N2299" s="59"/>
      <c r="O2299" s="59"/>
      <c r="P2299" s="59"/>
      <c r="Q2299" s="59"/>
      <c r="R2299" s="59"/>
      <c r="S2299" s="59"/>
      <c r="T2299" s="59"/>
      <c r="U2299" s="59"/>
      <c r="V2299" s="59"/>
      <c r="W2299" s="59"/>
      <c r="X2299" s="59"/>
      <c r="Y2299" s="59"/>
      <c r="Z2299" s="59"/>
      <c r="AA2299" s="59"/>
      <c r="AB2299" s="59"/>
      <c r="AC2299" s="59"/>
      <c r="AD2299" s="59"/>
      <c r="AE2299" s="59"/>
      <c r="AF2299" s="59"/>
    </row>
    <row r="2300" spans="1:32" ht="15.75" customHeight="1">
      <c r="A2300" s="59"/>
      <c r="B2300" s="59"/>
      <c r="C2300" s="59"/>
      <c r="D2300" s="59"/>
      <c r="E2300" s="59"/>
      <c r="F2300" s="59"/>
      <c r="G2300" s="59"/>
      <c r="H2300" s="59"/>
      <c r="I2300" s="59"/>
      <c r="J2300" s="59"/>
      <c r="K2300" s="59"/>
      <c r="L2300" s="59"/>
      <c r="M2300" s="59"/>
      <c r="N2300" s="59"/>
      <c r="O2300" s="59"/>
      <c r="P2300" s="59"/>
      <c r="Q2300" s="59"/>
      <c r="R2300" s="59"/>
      <c r="S2300" s="59"/>
      <c r="T2300" s="59"/>
      <c r="U2300" s="59"/>
      <c r="V2300" s="59"/>
      <c r="W2300" s="59"/>
      <c r="X2300" s="59"/>
      <c r="Y2300" s="59"/>
      <c r="Z2300" s="59"/>
      <c r="AA2300" s="59"/>
      <c r="AB2300" s="59"/>
      <c r="AC2300" s="59"/>
      <c r="AD2300" s="59"/>
      <c r="AE2300" s="59"/>
      <c r="AF2300" s="59"/>
    </row>
    <row r="2301" spans="1:32" ht="15.75" customHeight="1">
      <c r="A2301" s="59"/>
      <c r="B2301" s="59"/>
      <c r="C2301" s="59"/>
      <c r="D2301" s="59"/>
      <c r="E2301" s="59"/>
      <c r="F2301" s="59"/>
      <c r="G2301" s="59"/>
      <c r="H2301" s="59"/>
      <c r="I2301" s="59"/>
      <c r="J2301" s="59"/>
      <c r="K2301" s="59"/>
      <c r="L2301" s="59"/>
      <c r="M2301" s="59"/>
      <c r="N2301" s="59"/>
      <c r="O2301" s="59"/>
      <c r="P2301" s="59"/>
      <c r="Q2301" s="59"/>
      <c r="R2301" s="59"/>
      <c r="S2301" s="59"/>
      <c r="T2301" s="59"/>
      <c r="U2301" s="59"/>
      <c r="V2301" s="59"/>
      <c r="W2301" s="59"/>
      <c r="X2301" s="59"/>
      <c r="Y2301" s="59"/>
      <c r="Z2301" s="59"/>
      <c r="AA2301" s="59"/>
      <c r="AB2301" s="59"/>
      <c r="AC2301" s="59"/>
      <c r="AD2301" s="59"/>
      <c r="AE2301" s="59"/>
      <c r="AF2301" s="59"/>
    </row>
    <row r="2302" spans="1:32" ht="15.75" customHeight="1">
      <c r="A2302" s="59"/>
      <c r="B2302" s="59"/>
      <c r="C2302" s="59"/>
      <c r="D2302" s="59"/>
      <c r="E2302" s="59"/>
      <c r="F2302" s="59"/>
      <c r="G2302" s="59"/>
      <c r="H2302" s="59"/>
      <c r="I2302" s="59"/>
      <c r="J2302" s="59"/>
      <c r="K2302" s="59"/>
      <c r="L2302" s="59"/>
      <c r="M2302" s="59"/>
      <c r="N2302" s="59"/>
      <c r="O2302" s="59"/>
      <c r="P2302" s="59"/>
      <c r="Q2302" s="59"/>
      <c r="R2302" s="59"/>
      <c r="S2302" s="59"/>
      <c r="T2302" s="59"/>
      <c r="U2302" s="59"/>
      <c r="V2302" s="59"/>
      <c r="W2302" s="59"/>
      <c r="X2302" s="59"/>
      <c r="Y2302" s="59"/>
      <c r="Z2302" s="59"/>
      <c r="AA2302" s="59"/>
      <c r="AB2302" s="59"/>
      <c r="AC2302" s="59"/>
      <c r="AD2302" s="59"/>
      <c r="AE2302" s="59"/>
      <c r="AF2302" s="59"/>
    </row>
    <row r="2303" spans="1:32" ht="15.75" customHeight="1">
      <c r="A2303" s="59"/>
      <c r="B2303" s="59"/>
      <c r="C2303" s="59"/>
      <c r="D2303" s="59"/>
      <c r="E2303" s="59"/>
      <c r="F2303" s="59"/>
      <c r="G2303" s="59"/>
      <c r="H2303" s="59"/>
      <c r="I2303" s="59"/>
      <c r="J2303" s="59"/>
      <c r="K2303" s="59"/>
      <c r="L2303" s="59"/>
      <c r="M2303" s="59"/>
      <c r="N2303" s="59"/>
      <c r="O2303" s="59"/>
      <c r="P2303" s="59"/>
      <c r="Q2303" s="59"/>
      <c r="R2303" s="59"/>
      <c r="S2303" s="59"/>
      <c r="T2303" s="59"/>
      <c r="U2303" s="59"/>
      <c r="V2303" s="59"/>
      <c r="W2303" s="59"/>
      <c r="X2303" s="59"/>
      <c r="Y2303" s="59"/>
      <c r="Z2303" s="59"/>
      <c r="AA2303" s="59"/>
      <c r="AB2303" s="59"/>
      <c r="AC2303" s="59"/>
      <c r="AD2303" s="59"/>
      <c r="AE2303" s="59"/>
      <c r="AF2303" s="59"/>
    </row>
    <row r="2304" spans="1:32" ht="15.75" customHeight="1">
      <c r="A2304" s="59"/>
      <c r="B2304" s="59"/>
      <c r="C2304" s="59"/>
      <c r="D2304" s="59"/>
      <c r="E2304" s="59"/>
      <c r="F2304" s="59"/>
      <c r="G2304" s="59"/>
      <c r="H2304" s="59"/>
      <c r="I2304" s="59"/>
      <c r="J2304" s="59"/>
      <c r="K2304" s="59"/>
      <c r="L2304" s="59"/>
      <c r="M2304" s="59"/>
      <c r="N2304" s="59"/>
      <c r="O2304" s="59"/>
      <c r="P2304" s="59"/>
      <c r="Q2304" s="59"/>
      <c r="R2304" s="59"/>
      <c r="S2304" s="59"/>
      <c r="T2304" s="59"/>
      <c r="U2304" s="59"/>
      <c r="V2304" s="59"/>
      <c r="W2304" s="59"/>
      <c r="X2304" s="59"/>
      <c r="Y2304" s="59"/>
      <c r="Z2304" s="59"/>
      <c r="AA2304" s="59"/>
      <c r="AB2304" s="59"/>
      <c r="AC2304" s="59"/>
      <c r="AD2304" s="59"/>
      <c r="AE2304" s="59"/>
      <c r="AF2304" s="59"/>
    </row>
    <row r="2305" spans="1:32" ht="15.75" customHeight="1">
      <c r="A2305" s="59"/>
      <c r="B2305" s="59"/>
      <c r="C2305" s="59"/>
      <c r="D2305" s="59"/>
      <c r="E2305" s="59"/>
      <c r="F2305" s="59"/>
      <c r="G2305" s="59"/>
      <c r="H2305" s="59"/>
      <c r="I2305" s="59"/>
      <c r="J2305" s="59"/>
      <c r="K2305" s="59"/>
      <c r="L2305" s="59"/>
      <c r="M2305" s="59"/>
      <c r="N2305" s="59"/>
      <c r="O2305" s="59"/>
      <c r="P2305" s="59"/>
      <c r="Q2305" s="59"/>
      <c r="R2305" s="59"/>
      <c r="S2305" s="59"/>
      <c r="T2305" s="59"/>
      <c r="U2305" s="59"/>
      <c r="V2305" s="59"/>
      <c r="W2305" s="59"/>
      <c r="X2305" s="59"/>
      <c r="Y2305" s="59"/>
      <c r="Z2305" s="59"/>
      <c r="AA2305" s="59"/>
      <c r="AB2305" s="59"/>
      <c r="AC2305" s="59"/>
      <c r="AD2305" s="59"/>
      <c r="AE2305" s="59"/>
      <c r="AF2305" s="59"/>
    </row>
    <row r="2306" spans="1:32" ht="15.75" customHeight="1">
      <c r="A2306" s="59"/>
      <c r="B2306" s="59"/>
      <c r="C2306" s="59"/>
      <c r="D2306" s="59"/>
      <c r="E2306" s="59"/>
      <c r="F2306" s="59"/>
      <c r="G2306" s="59"/>
      <c r="H2306" s="59"/>
      <c r="I2306" s="59"/>
      <c r="J2306" s="59"/>
      <c r="K2306" s="59"/>
      <c r="L2306" s="59"/>
      <c r="M2306" s="59"/>
      <c r="N2306" s="59"/>
      <c r="O2306" s="59"/>
      <c r="P2306" s="59"/>
      <c r="Q2306" s="59"/>
      <c r="R2306" s="59"/>
      <c r="S2306" s="59"/>
      <c r="T2306" s="59"/>
      <c r="U2306" s="59"/>
      <c r="V2306" s="59"/>
      <c r="W2306" s="59"/>
      <c r="X2306" s="59"/>
      <c r="Y2306" s="59"/>
      <c r="Z2306" s="59"/>
      <c r="AA2306" s="59"/>
      <c r="AB2306" s="59"/>
      <c r="AC2306" s="59"/>
      <c r="AD2306" s="59"/>
      <c r="AE2306" s="59"/>
      <c r="AF2306" s="59"/>
    </row>
    <row r="2307" spans="1:32" ht="15.75" customHeight="1">
      <c r="A2307" s="59"/>
      <c r="B2307" s="59"/>
      <c r="C2307" s="59"/>
      <c r="D2307" s="59"/>
      <c r="E2307" s="59"/>
      <c r="F2307" s="59"/>
      <c r="G2307" s="59"/>
      <c r="H2307" s="59"/>
      <c r="I2307" s="59"/>
      <c r="J2307" s="59"/>
      <c r="K2307" s="59"/>
      <c r="L2307" s="59"/>
      <c r="M2307" s="59"/>
      <c r="N2307" s="59"/>
      <c r="O2307" s="59"/>
      <c r="P2307" s="59"/>
      <c r="Q2307" s="59"/>
      <c r="R2307" s="59"/>
      <c r="S2307" s="59"/>
      <c r="T2307" s="59"/>
      <c r="U2307" s="59"/>
      <c r="V2307" s="59"/>
      <c r="W2307" s="59"/>
      <c r="X2307" s="59"/>
      <c r="Y2307" s="59"/>
      <c r="Z2307" s="59"/>
      <c r="AA2307" s="59"/>
      <c r="AB2307" s="59"/>
      <c r="AC2307" s="59"/>
      <c r="AD2307" s="59"/>
      <c r="AE2307" s="59"/>
      <c r="AF2307" s="59"/>
    </row>
    <row r="2308" spans="1:32" ht="15.75" customHeight="1">
      <c r="A2308" s="59"/>
      <c r="B2308" s="59"/>
      <c r="C2308" s="59"/>
      <c r="D2308" s="59"/>
      <c r="E2308" s="59"/>
      <c r="F2308" s="59"/>
      <c r="G2308" s="59"/>
      <c r="H2308" s="59"/>
      <c r="I2308" s="59"/>
      <c r="J2308" s="59"/>
      <c r="K2308" s="59"/>
      <c r="L2308" s="59"/>
      <c r="M2308" s="59"/>
      <c r="N2308" s="59"/>
      <c r="O2308" s="59"/>
      <c r="P2308" s="59"/>
      <c r="Q2308" s="59"/>
      <c r="R2308" s="59"/>
      <c r="S2308" s="59"/>
      <c r="T2308" s="59"/>
      <c r="U2308" s="59"/>
      <c r="V2308" s="59"/>
      <c r="W2308" s="59"/>
      <c r="X2308" s="59"/>
      <c r="Y2308" s="59"/>
      <c r="Z2308" s="59"/>
      <c r="AA2308" s="59"/>
      <c r="AB2308" s="59"/>
      <c r="AC2308" s="59"/>
      <c r="AD2308" s="59"/>
      <c r="AE2308" s="59"/>
      <c r="AF2308" s="59"/>
    </row>
    <row r="2309" spans="1:32" ht="15.75" customHeight="1">
      <c r="A2309" s="59"/>
      <c r="B2309" s="59"/>
      <c r="C2309" s="59"/>
      <c r="D2309" s="59"/>
      <c r="E2309" s="59"/>
      <c r="F2309" s="59"/>
      <c r="G2309" s="59"/>
      <c r="H2309" s="59"/>
      <c r="I2309" s="59"/>
      <c r="J2309" s="59"/>
      <c r="K2309" s="59"/>
      <c r="L2309" s="59"/>
      <c r="M2309" s="59"/>
      <c r="N2309" s="59"/>
      <c r="O2309" s="59"/>
      <c r="P2309" s="59"/>
      <c r="Q2309" s="59"/>
      <c r="R2309" s="59"/>
      <c r="S2309" s="59"/>
      <c r="T2309" s="59"/>
      <c r="U2309" s="59"/>
      <c r="V2309" s="59"/>
      <c r="W2309" s="59"/>
      <c r="X2309" s="59"/>
      <c r="Y2309" s="59"/>
      <c r="Z2309" s="59"/>
      <c r="AA2309" s="59"/>
      <c r="AB2309" s="59"/>
      <c r="AC2309" s="59"/>
      <c r="AD2309" s="59"/>
      <c r="AE2309" s="59"/>
      <c r="AF2309" s="59"/>
    </row>
    <row r="2310" spans="1:32" ht="15.75" customHeight="1">
      <c r="A2310" s="59"/>
      <c r="B2310" s="59"/>
      <c r="C2310" s="59"/>
      <c r="D2310" s="59"/>
      <c r="E2310" s="59"/>
      <c r="F2310" s="59"/>
      <c r="G2310" s="59"/>
      <c r="H2310" s="59"/>
      <c r="I2310" s="59"/>
      <c r="J2310" s="59"/>
      <c r="K2310" s="59"/>
      <c r="L2310" s="59"/>
      <c r="M2310" s="59"/>
      <c r="N2310" s="59"/>
      <c r="O2310" s="59"/>
      <c r="P2310" s="59"/>
      <c r="Q2310" s="59"/>
      <c r="R2310" s="59"/>
      <c r="S2310" s="59"/>
      <c r="T2310" s="59"/>
      <c r="U2310" s="59"/>
      <c r="V2310" s="59"/>
      <c r="W2310" s="59"/>
      <c r="X2310" s="59"/>
      <c r="Y2310" s="59"/>
      <c r="Z2310" s="59"/>
      <c r="AA2310" s="59"/>
      <c r="AB2310" s="59"/>
      <c r="AC2310" s="59"/>
      <c r="AD2310" s="59"/>
      <c r="AE2310" s="59"/>
      <c r="AF2310" s="59"/>
    </row>
    <row r="2311" spans="1:32" ht="15.75" customHeight="1">
      <c r="A2311" s="59"/>
      <c r="B2311" s="59"/>
      <c r="C2311" s="59"/>
      <c r="D2311" s="59"/>
      <c r="E2311" s="59"/>
      <c r="F2311" s="59"/>
      <c r="G2311" s="59"/>
      <c r="H2311" s="59"/>
      <c r="I2311" s="59"/>
      <c r="J2311" s="59"/>
      <c r="K2311" s="59"/>
      <c r="L2311" s="59"/>
      <c r="M2311" s="59"/>
      <c r="N2311" s="59"/>
      <c r="O2311" s="59"/>
      <c r="P2311" s="59"/>
      <c r="Q2311" s="59"/>
      <c r="R2311" s="59"/>
      <c r="S2311" s="59"/>
      <c r="T2311" s="59"/>
      <c r="U2311" s="59"/>
      <c r="V2311" s="59"/>
      <c r="W2311" s="59"/>
      <c r="X2311" s="59"/>
      <c r="Y2311" s="59"/>
      <c r="Z2311" s="59"/>
      <c r="AA2311" s="59"/>
      <c r="AB2311" s="59"/>
      <c r="AC2311" s="59"/>
      <c r="AD2311" s="59"/>
      <c r="AE2311" s="59"/>
      <c r="AF2311" s="59"/>
    </row>
    <row r="2312" spans="1:32" ht="15.75" customHeight="1">
      <c r="A2312" s="59"/>
      <c r="B2312" s="59"/>
      <c r="C2312" s="59"/>
      <c r="D2312" s="59"/>
      <c r="E2312" s="59"/>
      <c r="F2312" s="59"/>
      <c r="G2312" s="59"/>
      <c r="H2312" s="59"/>
      <c r="I2312" s="59"/>
      <c r="J2312" s="59"/>
      <c r="K2312" s="59"/>
      <c r="L2312" s="59"/>
      <c r="M2312" s="59"/>
      <c r="N2312" s="59"/>
      <c r="O2312" s="59"/>
      <c r="P2312" s="59"/>
      <c r="Q2312" s="59"/>
      <c r="R2312" s="59"/>
      <c r="S2312" s="59"/>
      <c r="T2312" s="59"/>
      <c r="U2312" s="59"/>
      <c r="V2312" s="59"/>
      <c r="W2312" s="59"/>
      <c r="X2312" s="59"/>
      <c r="Y2312" s="59"/>
      <c r="Z2312" s="59"/>
      <c r="AA2312" s="59"/>
      <c r="AB2312" s="59"/>
      <c r="AC2312" s="59"/>
      <c r="AD2312" s="59"/>
      <c r="AE2312" s="59"/>
      <c r="AF2312" s="59"/>
    </row>
    <row r="2313" spans="1:32" ht="15.75" customHeight="1">
      <c r="A2313" s="59"/>
      <c r="B2313" s="59"/>
      <c r="C2313" s="59"/>
      <c r="D2313" s="59"/>
      <c r="E2313" s="59"/>
      <c r="F2313" s="59"/>
      <c r="G2313" s="59"/>
      <c r="H2313" s="59"/>
      <c r="I2313" s="59"/>
      <c r="J2313" s="59"/>
      <c r="K2313" s="59"/>
      <c r="L2313" s="59"/>
      <c r="M2313" s="59"/>
      <c r="N2313" s="59"/>
      <c r="O2313" s="59"/>
      <c r="P2313" s="59"/>
      <c r="Q2313" s="59"/>
      <c r="R2313" s="59"/>
      <c r="S2313" s="59"/>
      <c r="T2313" s="59"/>
      <c r="U2313" s="59"/>
      <c r="V2313" s="59"/>
      <c r="W2313" s="59"/>
      <c r="X2313" s="59"/>
      <c r="Y2313" s="59"/>
      <c r="Z2313" s="59"/>
      <c r="AA2313" s="59"/>
      <c r="AB2313" s="59"/>
      <c r="AC2313" s="59"/>
      <c r="AD2313" s="59"/>
      <c r="AE2313" s="59"/>
      <c r="AF2313" s="59"/>
    </row>
    <row r="2314" spans="1:32" ht="15.75" customHeight="1">
      <c r="A2314" s="59"/>
      <c r="B2314" s="59"/>
      <c r="C2314" s="59"/>
      <c r="D2314" s="59"/>
      <c r="E2314" s="59"/>
      <c r="F2314" s="59"/>
      <c r="G2314" s="59"/>
      <c r="H2314" s="59"/>
      <c r="I2314" s="59"/>
      <c r="J2314" s="59"/>
      <c r="K2314" s="59"/>
      <c r="L2314" s="59"/>
      <c r="M2314" s="59"/>
      <c r="N2314" s="59"/>
      <c r="O2314" s="59"/>
      <c r="P2314" s="59"/>
      <c r="Q2314" s="59"/>
      <c r="R2314" s="59"/>
      <c r="S2314" s="59"/>
      <c r="T2314" s="59"/>
      <c r="U2314" s="59"/>
      <c r="V2314" s="59"/>
      <c r="W2314" s="59"/>
      <c r="X2314" s="59"/>
      <c r="Y2314" s="59"/>
      <c r="Z2314" s="59"/>
      <c r="AA2314" s="59"/>
      <c r="AB2314" s="59"/>
      <c r="AC2314" s="59"/>
      <c r="AD2314" s="59"/>
      <c r="AE2314" s="59"/>
      <c r="AF2314" s="59"/>
    </row>
    <row r="2315" spans="1:32" ht="15.75" customHeight="1">
      <c r="A2315" s="59"/>
      <c r="B2315" s="59"/>
      <c r="C2315" s="59"/>
      <c r="D2315" s="59"/>
      <c r="E2315" s="59"/>
      <c r="F2315" s="59"/>
      <c r="G2315" s="59"/>
      <c r="H2315" s="59"/>
      <c r="I2315" s="59"/>
      <c r="J2315" s="59"/>
      <c r="K2315" s="59"/>
      <c r="L2315" s="59"/>
      <c r="M2315" s="59"/>
      <c r="N2315" s="59"/>
      <c r="O2315" s="59"/>
      <c r="P2315" s="59"/>
      <c r="Q2315" s="59"/>
      <c r="R2315" s="59"/>
      <c r="S2315" s="59"/>
      <c r="T2315" s="59"/>
      <c r="U2315" s="59"/>
      <c r="V2315" s="59"/>
      <c r="W2315" s="59"/>
      <c r="X2315" s="59"/>
      <c r="Y2315" s="59"/>
      <c r="Z2315" s="59"/>
      <c r="AA2315" s="59"/>
      <c r="AB2315" s="59"/>
      <c r="AC2315" s="59"/>
      <c r="AD2315" s="59"/>
      <c r="AE2315" s="59"/>
      <c r="AF2315" s="59"/>
    </row>
    <row r="2316" spans="1:32" ht="15.75" customHeight="1">
      <c r="A2316" s="59"/>
      <c r="B2316" s="59"/>
      <c r="C2316" s="59"/>
      <c r="D2316" s="59"/>
      <c r="E2316" s="59"/>
      <c r="F2316" s="59"/>
      <c r="G2316" s="59"/>
      <c r="H2316" s="59"/>
      <c r="I2316" s="59"/>
      <c r="J2316" s="59"/>
      <c r="K2316" s="59"/>
      <c r="L2316" s="59"/>
      <c r="M2316" s="59"/>
      <c r="N2316" s="59"/>
      <c r="O2316" s="59"/>
      <c r="P2316" s="59"/>
      <c r="Q2316" s="59"/>
      <c r="R2316" s="59"/>
      <c r="S2316" s="59"/>
      <c r="T2316" s="59"/>
      <c r="U2316" s="59"/>
      <c r="V2316" s="59"/>
      <c r="W2316" s="59"/>
      <c r="X2316" s="59"/>
      <c r="Y2316" s="59"/>
      <c r="Z2316" s="59"/>
      <c r="AA2316" s="59"/>
      <c r="AB2316" s="59"/>
      <c r="AC2316" s="59"/>
      <c r="AD2316" s="59"/>
      <c r="AE2316" s="59"/>
      <c r="AF2316" s="59"/>
    </row>
    <row r="2317" spans="1:32" ht="15.75" customHeight="1">
      <c r="A2317" s="59"/>
      <c r="B2317" s="59"/>
      <c r="C2317" s="59"/>
      <c r="D2317" s="59"/>
      <c r="E2317" s="59"/>
      <c r="F2317" s="59"/>
      <c r="G2317" s="59"/>
      <c r="H2317" s="59"/>
      <c r="I2317" s="59"/>
      <c r="J2317" s="59"/>
      <c r="K2317" s="59"/>
      <c r="L2317" s="59"/>
      <c r="M2317" s="59"/>
      <c r="N2317" s="59"/>
      <c r="O2317" s="59"/>
      <c r="P2317" s="59"/>
      <c r="Q2317" s="59"/>
      <c r="R2317" s="59"/>
      <c r="S2317" s="59"/>
      <c r="T2317" s="59"/>
      <c r="U2317" s="59"/>
      <c r="V2317" s="59"/>
      <c r="W2317" s="59"/>
      <c r="X2317" s="59"/>
      <c r="Y2317" s="59"/>
      <c r="Z2317" s="59"/>
      <c r="AA2317" s="59"/>
      <c r="AB2317" s="59"/>
      <c r="AC2317" s="59"/>
      <c r="AD2317" s="59"/>
      <c r="AE2317" s="59"/>
      <c r="AF2317" s="59"/>
    </row>
    <row r="2318" spans="1:32" ht="15.75" customHeight="1">
      <c r="A2318" s="59"/>
      <c r="B2318" s="59"/>
      <c r="C2318" s="59"/>
      <c r="D2318" s="59"/>
      <c r="E2318" s="59"/>
      <c r="F2318" s="59"/>
      <c r="G2318" s="59"/>
      <c r="H2318" s="59"/>
      <c r="I2318" s="59"/>
      <c r="J2318" s="59"/>
      <c r="K2318" s="59"/>
      <c r="L2318" s="59"/>
      <c r="M2318" s="59"/>
      <c r="N2318" s="59"/>
      <c r="O2318" s="59"/>
      <c r="P2318" s="59"/>
      <c r="Q2318" s="59"/>
      <c r="R2318" s="59"/>
      <c r="S2318" s="59"/>
      <c r="T2318" s="59"/>
      <c r="U2318" s="59"/>
      <c r="V2318" s="59"/>
      <c r="W2318" s="59"/>
      <c r="X2318" s="59"/>
      <c r="Y2318" s="59"/>
      <c r="Z2318" s="59"/>
      <c r="AA2318" s="59"/>
      <c r="AB2318" s="59"/>
      <c r="AC2318" s="59"/>
      <c r="AD2318" s="59"/>
      <c r="AE2318" s="59"/>
      <c r="AF2318" s="59"/>
    </row>
    <row r="2319" spans="1:32" ht="15.75" customHeight="1">
      <c r="A2319" s="59"/>
      <c r="B2319" s="59"/>
      <c r="C2319" s="59"/>
      <c r="D2319" s="59"/>
      <c r="E2319" s="59"/>
      <c r="F2319" s="59"/>
      <c r="G2319" s="59"/>
      <c r="H2319" s="59"/>
      <c r="I2319" s="59"/>
      <c r="J2319" s="59"/>
      <c r="K2319" s="59"/>
      <c r="L2319" s="59"/>
      <c r="M2319" s="59"/>
      <c r="N2319" s="59"/>
      <c r="O2319" s="59"/>
      <c r="P2319" s="59"/>
      <c r="Q2319" s="59"/>
      <c r="R2319" s="59"/>
      <c r="S2319" s="59"/>
      <c r="T2319" s="59"/>
      <c r="U2319" s="59"/>
      <c r="V2319" s="59"/>
      <c r="W2319" s="59"/>
      <c r="X2319" s="59"/>
      <c r="Y2319" s="59"/>
      <c r="Z2319" s="59"/>
      <c r="AA2319" s="59"/>
      <c r="AB2319" s="59"/>
      <c r="AC2319" s="59"/>
      <c r="AD2319" s="59"/>
      <c r="AE2319" s="59"/>
      <c r="AF2319" s="59"/>
    </row>
    <row r="2320" spans="1:32" ht="15.75" customHeight="1">
      <c r="A2320" s="59"/>
      <c r="B2320" s="59"/>
      <c r="C2320" s="59"/>
      <c r="D2320" s="59"/>
      <c r="E2320" s="59"/>
      <c r="F2320" s="59"/>
      <c r="G2320" s="59"/>
      <c r="H2320" s="59"/>
      <c r="I2320" s="59"/>
      <c r="J2320" s="59"/>
      <c r="K2320" s="59"/>
      <c r="L2320" s="59"/>
      <c r="M2320" s="59"/>
      <c r="N2320" s="59"/>
      <c r="O2320" s="59"/>
      <c r="P2320" s="59"/>
      <c r="Q2320" s="59"/>
      <c r="R2320" s="59"/>
      <c r="S2320" s="59"/>
      <c r="T2320" s="59"/>
      <c r="U2320" s="59"/>
      <c r="V2320" s="59"/>
      <c r="W2320" s="59"/>
      <c r="X2320" s="59"/>
      <c r="Y2320" s="59"/>
      <c r="Z2320" s="59"/>
      <c r="AA2320" s="59"/>
      <c r="AB2320" s="59"/>
      <c r="AC2320" s="59"/>
      <c r="AD2320" s="59"/>
      <c r="AE2320" s="59"/>
      <c r="AF2320" s="59"/>
    </row>
    <row r="2321" spans="1:32" ht="15.75" customHeight="1">
      <c r="A2321" s="59"/>
      <c r="B2321" s="59"/>
      <c r="C2321" s="59"/>
      <c r="D2321" s="59"/>
      <c r="E2321" s="59"/>
      <c r="F2321" s="59"/>
      <c r="G2321" s="59"/>
      <c r="H2321" s="59"/>
      <c r="I2321" s="59"/>
      <c r="J2321" s="59"/>
      <c r="K2321" s="59"/>
      <c r="L2321" s="59"/>
      <c r="M2321" s="59"/>
      <c r="N2321" s="59"/>
      <c r="O2321" s="59"/>
      <c r="P2321" s="59"/>
      <c r="Q2321" s="59"/>
      <c r="R2321" s="59"/>
      <c r="S2321" s="59"/>
      <c r="T2321" s="59"/>
      <c r="U2321" s="59"/>
      <c r="V2321" s="59"/>
      <c r="W2321" s="59"/>
      <c r="X2321" s="59"/>
      <c r="Y2321" s="59"/>
      <c r="Z2321" s="59"/>
      <c r="AA2321" s="59"/>
      <c r="AB2321" s="59"/>
      <c r="AC2321" s="59"/>
      <c r="AD2321" s="59"/>
      <c r="AE2321" s="59"/>
      <c r="AF2321" s="59"/>
    </row>
    <row r="2322" spans="1:32" ht="15.75" customHeight="1">
      <c r="A2322" s="59"/>
      <c r="B2322" s="59"/>
      <c r="C2322" s="59"/>
      <c r="D2322" s="59"/>
      <c r="E2322" s="59"/>
      <c r="F2322" s="59"/>
      <c r="G2322" s="59"/>
      <c r="H2322" s="59"/>
      <c r="I2322" s="59"/>
      <c r="J2322" s="59"/>
      <c r="K2322" s="59"/>
      <c r="L2322" s="59"/>
      <c r="M2322" s="59"/>
      <c r="N2322" s="59"/>
      <c r="O2322" s="59"/>
      <c r="P2322" s="59"/>
      <c r="Q2322" s="59"/>
      <c r="R2322" s="59"/>
      <c r="S2322" s="59"/>
      <c r="T2322" s="59"/>
      <c r="U2322" s="59"/>
      <c r="V2322" s="59"/>
      <c r="W2322" s="59"/>
      <c r="X2322" s="59"/>
      <c r="Y2322" s="59"/>
      <c r="Z2322" s="59"/>
      <c r="AA2322" s="59"/>
      <c r="AB2322" s="59"/>
      <c r="AC2322" s="59"/>
      <c r="AD2322" s="59"/>
      <c r="AE2322" s="59"/>
      <c r="AF2322" s="59"/>
    </row>
    <row r="2323" spans="1:32" ht="15.75" customHeight="1">
      <c r="A2323" s="59"/>
      <c r="B2323" s="59"/>
      <c r="C2323" s="59"/>
      <c r="D2323" s="59"/>
      <c r="E2323" s="59"/>
      <c r="F2323" s="59"/>
      <c r="G2323" s="59"/>
      <c r="H2323" s="59"/>
      <c r="I2323" s="59"/>
      <c r="J2323" s="59"/>
      <c r="K2323" s="59"/>
      <c r="L2323" s="59"/>
      <c r="M2323" s="59"/>
      <c r="N2323" s="59"/>
      <c r="O2323" s="59"/>
      <c r="P2323" s="59"/>
      <c r="Q2323" s="59"/>
      <c r="R2323" s="59"/>
      <c r="S2323" s="59"/>
      <c r="T2323" s="59"/>
      <c r="U2323" s="59"/>
      <c r="V2323" s="59"/>
      <c r="W2323" s="59"/>
      <c r="X2323" s="59"/>
      <c r="Y2323" s="59"/>
      <c r="Z2323" s="59"/>
      <c r="AA2323" s="59"/>
      <c r="AB2323" s="59"/>
      <c r="AC2323" s="59"/>
      <c r="AD2323" s="59"/>
      <c r="AE2323" s="59"/>
      <c r="AF2323" s="59"/>
    </row>
    <row r="2324" spans="1:32" ht="15.75" customHeight="1">
      <c r="A2324" s="59"/>
      <c r="B2324" s="59"/>
      <c r="C2324" s="59"/>
      <c r="D2324" s="59"/>
      <c r="E2324" s="59"/>
      <c r="F2324" s="59"/>
      <c r="G2324" s="59"/>
      <c r="H2324" s="59"/>
      <c r="I2324" s="59"/>
      <c r="J2324" s="59"/>
      <c r="K2324" s="59"/>
      <c r="L2324" s="59"/>
      <c r="M2324" s="59"/>
      <c r="N2324" s="59"/>
      <c r="O2324" s="59"/>
      <c r="P2324" s="59"/>
      <c r="Q2324" s="59"/>
      <c r="R2324" s="59"/>
      <c r="S2324" s="59"/>
      <c r="T2324" s="59"/>
      <c r="U2324" s="59"/>
      <c r="V2324" s="59"/>
      <c r="W2324" s="59"/>
      <c r="X2324" s="59"/>
      <c r="Y2324" s="59"/>
      <c r="Z2324" s="59"/>
      <c r="AA2324" s="59"/>
      <c r="AB2324" s="59"/>
      <c r="AC2324" s="59"/>
      <c r="AD2324" s="59"/>
      <c r="AE2324" s="59"/>
      <c r="AF2324" s="59"/>
    </row>
    <row r="2325" spans="1:32" ht="15.75" customHeight="1">
      <c r="A2325" s="59"/>
      <c r="B2325" s="59"/>
      <c r="C2325" s="59"/>
      <c r="D2325" s="59"/>
      <c r="E2325" s="59"/>
      <c r="F2325" s="59"/>
      <c r="G2325" s="59"/>
      <c r="H2325" s="59"/>
      <c r="I2325" s="59"/>
      <c r="J2325" s="59"/>
      <c r="K2325" s="59"/>
      <c r="L2325" s="59"/>
      <c r="M2325" s="59"/>
      <c r="N2325" s="59"/>
      <c r="O2325" s="59"/>
      <c r="P2325" s="59"/>
      <c r="Q2325" s="59"/>
      <c r="R2325" s="59"/>
      <c r="S2325" s="59"/>
      <c r="T2325" s="59"/>
      <c r="U2325" s="59"/>
      <c r="V2325" s="59"/>
      <c r="W2325" s="59"/>
      <c r="X2325" s="59"/>
      <c r="Y2325" s="59"/>
      <c r="Z2325" s="59"/>
      <c r="AA2325" s="59"/>
      <c r="AB2325" s="59"/>
      <c r="AC2325" s="59"/>
      <c r="AD2325" s="59"/>
      <c r="AE2325" s="59"/>
      <c r="AF2325" s="59"/>
    </row>
    <row r="2326" spans="1:32" ht="15.75" customHeight="1">
      <c r="A2326" s="59"/>
      <c r="B2326" s="59"/>
      <c r="C2326" s="59"/>
      <c r="D2326" s="59"/>
      <c r="E2326" s="59"/>
      <c r="F2326" s="59"/>
      <c r="G2326" s="59"/>
      <c r="H2326" s="59"/>
      <c r="I2326" s="59"/>
      <c r="J2326" s="59"/>
      <c r="K2326" s="59"/>
      <c r="L2326" s="59"/>
      <c r="M2326" s="59"/>
      <c r="N2326" s="59"/>
      <c r="O2326" s="59"/>
      <c r="P2326" s="59"/>
      <c r="Q2326" s="59"/>
      <c r="R2326" s="59"/>
      <c r="S2326" s="59"/>
      <c r="T2326" s="59"/>
      <c r="U2326" s="59"/>
      <c r="V2326" s="59"/>
      <c r="W2326" s="59"/>
      <c r="X2326" s="59"/>
      <c r="Y2326" s="59"/>
      <c r="Z2326" s="59"/>
      <c r="AA2326" s="59"/>
      <c r="AB2326" s="59"/>
      <c r="AC2326" s="59"/>
      <c r="AD2326" s="59"/>
      <c r="AE2326" s="59"/>
      <c r="AF2326" s="59"/>
    </row>
    <row r="2327" spans="1:32" ht="15.75" customHeight="1">
      <c r="A2327" s="59"/>
      <c r="B2327" s="59"/>
      <c r="C2327" s="59"/>
      <c r="D2327" s="59"/>
      <c r="E2327" s="59"/>
      <c r="F2327" s="59"/>
      <c r="G2327" s="59"/>
      <c r="H2327" s="59"/>
      <c r="I2327" s="59"/>
      <c r="J2327" s="59"/>
      <c r="K2327" s="59"/>
      <c r="L2327" s="59"/>
      <c r="M2327" s="59"/>
      <c r="N2327" s="59"/>
      <c r="O2327" s="59"/>
      <c r="P2327" s="59"/>
      <c r="Q2327" s="59"/>
      <c r="R2327" s="59"/>
      <c r="S2327" s="59"/>
      <c r="T2327" s="59"/>
      <c r="U2327" s="59"/>
      <c r="V2327" s="59"/>
      <c r="W2327" s="59"/>
      <c r="X2327" s="59"/>
      <c r="Y2327" s="59"/>
      <c r="Z2327" s="59"/>
      <c r="AA2327" s="59"/>
      <c r="AB2327" s="59"/>
      <c r="AC2327" s="59"/>
      <c r="AD2327" s="59"/>
      <c r="AE2327" s="59"/>
      <c r="AF2327" s="59"/>
    </row>
    <row r="2328" spans="1:32" ht="15.75" customHeight="1">
      <c r="A2328" s="59"/>
      <c r="B2328" s="59"/>
      <c r="C2328" s="59"/>
      <c r="D2328" s="59"/>
      <c r="E2328" s="59"/>
      <c r="F2328" s="59"/>
      <c r="G2328" s="59"/>
      <c r="H2328" s="59"/>
      <c r="I2328" s="59"/>
      <c r="J2328" s="59"/>
      <c r="K2328" s="59"/>
      <c r="L2328" s="59"/>
      <c r="M2328" s="59"/>
      <c r="N2328" s="59"/>
      <c r="O2328" s="59"/>
      <c r="P2328" s="59"/>
      <c r="Q2328" s="59"/>
      <c r="R2328" s="59"/>
      <c r="S2328" s="59"/>
      <c r="T2328" s="59"/>
      <c r="U2328" s="59"/>
      <c r="V2328" s="59"/>
      <c r="W2328" s="59"/>
      <c r="X2328" s="59"/>
      <c r="Y2328" s="59"/>
      <c r="Z2328" s="59"/>
      <c r="AA2328" s="59"/>
      <c r="AB2328" s="59"/>
      <c r="AC2328" s="59"/>
      <c r="AD2328" s="59"/>
      <c r="AE2328" s="59"/>
      <c r="AF2328" s="59"/>
    </row>
    <row r="2329" spans="1:32" ht="15.75" customHeight="1">
      <c r="A2329" s="59"/>
      <c r="B2329" s="59"/>
      <c r="C2329" s="59"/>
      <c r="D2329" s="59"/>
      <c r="E2329" s="59"/>
      <c r="F2329" s="59"/>
      <c r="G2329" s="59"/>
      <c r="H2329" s="59"/>
      <c r="I2329" s="59"/>
      <c r="J2329" s="59"/>
      <c r="K2329" s="59"/>
      <c r="L2329" s="59"/>
      <c r="M2329" s="59"/>
      <c r="N2329" s="59"/>
      <c r="O2329" s="59"/>
      <c r="P2329" s="59"/>
      <c r="Q2329" s="59"/>
      <c r="R2329" s="59"/>
      <c r="S2329" s="59"/>
      <c r="T2329" s="59"/>
      <c r="U2329" s="59"/>
      <c r="V2329" s="59"/>
      <c r="W2329" s="59"/>
      <c r="X2329" s="59"/>
      <c r="Y2329" s="59"/>
      <c r="Z2329" s="59"/>
      <c r="AA2329" s="59"/>
      <c r="AB2329" s="59"/>
      <c r="AC2329" s="59"/>
      <c r="AD2329" s="59"/>
      <c r="AE2329" s="59"/>
      <c r="AF2329" s="59"/>
    </row>
    <row r="2330" spans="1:32" ht="15.75" customHeight="1">
      <c r="A2330" s="59"/>
      <c r="B2330" s="59"/>
      <c r="C2330" s="59"/>
      <c r="D2330" s="59"/>
      <c r="E2330" s="59"/>
      <c r="F2330" s="59"/>
      <c r="G2330" s="59"/>
      <c r="H2330" s="59"/>
      <c r="I2330" s="59"/>
      <c r="J2330" s="59"/>
      <c r="K2330" s="59"/>
      <c r="L2330" s="59"/>
      <c r="M2330" s="59"/>
      <c r="N2330" s="59"/>
      <c r="O2330" s="59"/>
      <c r="P2330" s="59"/>
      <c r="Q2330" s="59"/>
      <c r="R2330" s="59"/>
      <c r="S2330" s="59"/>
      <c r="T2330" s="59"/>
      <c r="U2330" s="59"/>
      <c r="V2330" s="59"/>
      <c r="W2330" s="59"/>
      <c r="X2330" s="59"/>
      <c r="Y2330" s="59"/>
      <c r="Z2330" s="59"/>
      <c r="AA2330" s="59"/>
      <c r="AB2330" s="59"/>
      <c r="AC2330" s="59"/>
      <c r="AD2330" s="59"/>
      <c r="AE2330" s="59"/>
      <c r="AF2330" s="59"/>
    </row>
    <row r="2331" spans="1:32" ht="15.75" customHeight="1">
      <c r="A2331" s="59"/>
      <c r="B2331" s="59"/>
      <c r="C2331" s="59"/>
      <c r="D2331" s="59"/>
      <c r="E2331" s="59"/>
      <c r="F2331" s="59"/>
      <c r="G2331" s="59"/>
      <c r="H2331" s="59"/>
      <c r="I2331" s="59"/>
      <c r="J2331" s="59"/>
      <c r="K2331" s="59"/>
      <c r="L2331" s="59"/>
      <c r="M2331" s="59"/>
      <c r="N2331" s="59"/>
      <c r="O2331" s="59"/>
      <c r="P2331" s="59"/>
      <c r="Q2331" s="59"/>
      <c r="R2331" s="59"/>
      <c r="S2331" s="59"/>
      <c r="T2331" s="59"/>
      <c r="U2331" s="59"/>
      <c r="V2331" s="59"/>
      <c r="W2331" s="59"/>
      <c r="X2331" s="59"/>
      <c r="Y2331" s="59"/>
      <c r="Z2331" s="59"/>
      <c r="AA2331" s="59"/>
      <c r="AB2331" s="59"/>
      <c r="AC2331" s="59"/>
      <c r="AD2331" s="59"/>
      <c r="AE2331" s="59"/>
      <c r="AF2331" s="59"/>
    </row>
    <row r="2332" spans="1:32" ht="15.75" customHeight="1">
      <c r="A2332" s="59"/>
      <c r="B2332" s="59"/>
      <c r="C2332" s="59"/>
      <c r="D2332" s="59"/>
      <c r="E2332" s="59"/>
      <c r="F2332" s="59"/>
      <c r="G2332" s="59"/>
      <c r="H2332" s="59"/>
      <c r="I2332" s="59"/>
      <c r="J2332" s="59"/>
      <c r="K2332" s="59"/>
      <c r="L2332" s="59"/>
      <c r="M2332" s="59"/>
      <c r="N2332" s="59"/>
      <c r="O2332" s="59"/>
      <c r="P2332" s="59"/>
      <c r="Q2332" s="59"/>
      <c r="R2332" s="59"/>
      <c r="S2332" s="59"/>
      <c r="T2332" s="59"/>
      <c r="U2332" s="59"/>
      <c r="V2332" s="59"/>
      <c r="W2332" s="59"/>
      <c r="X2332" s="59"/>
      <c r="Y2332" s="59"/>
      <c r="Z2332" s="59"/>
      <c r="AA2332" s="59"/>
      <c r="AB2332" s="59"/>
      <c r="AC2332" s="59"/>
      <c r="AD2332" s="59"/>
      <c r="AE2332" s="59"/>
      <c r="AF2332" s="59"/>
    </row>
    <row r="2333" spans="1:32" ht="15.75" customHeight="1">
      <c r="A2333" s="59"/>
      <c r="B2333" s="59"/>
      <c r="C2333" s="59"/>
      <c r="D2333" s="59"/>
      <c r="E2333" s="59"/>
      <c r="F2333" s="59"/>
      <c r="G2333" s="59"/>
      <c r="H2333" s="59"/>
      <c r="I2333" s="59"/>
      <c r="J2333" s="59"/>
      <c r="K2333" s="59"/>
      <c r="L2333" s="59"/>
      <c r="M2333" s="59"/>
      <c r="N2333" s="59"/>
      <c r="O2333" s="59"/>
      <c r="P2333" s="59"/>
      <c r="Q2333" s="59"/>
      <c r="R2333" s="59"/>
      <c r="S2333" s="59"/>
      <c r="T2333" s="59"/>
      <c r="U2333" s="59"/>
      <c r="V2333" s="59"/>
      <c r="W2333" s="59"/>
      <c r="X2333" s="59"/>
      <c r="Y2333" s="59"/>
      <c r="Z2333" s="59"/>
      <c r="AA2333" s="59"/>
      <c r="AB2333" s="59"/>
      <c r="AC2333" s="59"/>
      <c r="AD2333" s="59"/>
      <c r="AE2333" s="59"/>
      <c r="AF2333" s="59"/>
    </row>
    <row r="2334" spans="1:32" ht="15.75" customHeight="1">
      <c r="A2334" s="59"/>
      <c r="B2334" s="59"/>
      <c r="C2334" s="59"/>
      <c r="D2334" s="59"/>
      <c r="E2334" s="59"/>
      <c r="F2334" s="59"/>
      <c r="G2334" s="59"/>
      <c r="H2334" s="59"/>
      <c r="I2334" s="59"/>
      <c r="J2334" s="59"/>
      <c r="K2334" s="59"/>
      <c r="L2334" s="59"/>
      <c r="M2334" s="59"/>
      <c r="N2334" s="59"/>
      <c r="O2334" s="59"/>
      <c r="P2334" s="59"/>
      <c r="Q2334" s="59"/>
      <c r="R2334" s="59"/>
      <c r="S2334" s="59"/>
      <c r="T2334" s="59"/>
      <c r="U2334" s="59"/>
      <c r="V2334" s="59"/>
      <c r="W2334" s="59"/>
      <c r="X2334" s="59"/>
      <c r="Y2334" s="59"/>
      <c r="Z2334" s="59"/>
      <c r="AA2334" s="59"/>
      <c r="AB2334" s="59"/>
      <c r="AC2334" s="59"/>
      <c r="AD2334" s="59"/>
      <c r="AE2334" s="59"/>
      <c r="AF2334" s="59"/>
    </row>
    <row r="2335" spans="1:32" ht="15.75" customHeight="1">
      <c r="A2335" s="59"/>
      <c r="B2335" s="59"/>
      <c r="C2335" s="59"/>
      <c r="D2335" s="59"/>
      <c r="E2335" s="59"/>
      <c r="F2335" s="59"/>
      <c r="G2335" s="59"/>
      <c r="H2335" s="59"/>
      <c r="I2335" s="59"/>
      <c r="J2335" s="59"/>
      <c r="K2335" s="59"/>
      <c r="L2335" s="59"/>
      <c r="M2335" s="59"/>
      <c r="N2335" s="59"/>
      <c r="O2335" s="59"/>
      <c r="P2335" s="59"/>
      <c r="Q2335" s="59"/>
      <c r="R2335" s="59"/>
      <c r="S2335" s="59"/>
      <c r="T2335" s="59"/>
      <c r="U2335" s="59"/>
      <c r="V2335" s="59"/>
      <c r="W2335" s="59"/>
      <c r="X2335" s="59"/>
      <c r="Y2335" s="59"/>
      <c r="Z2335" s="59"/>
      <c r="AA2335" s="59"/>
      <c r="AB2335" s="59"/>
      <c r="AC2335" s="59"/>
      <c r="AD2335" s="59"/>
      <c r="AE2335" s="59"/>
      <c r="AF2335" s="59"/>
    </row>
    <row r="2336" spans="1:32" ht="15.75" customHeight="1">
      <c r="A2336" s="59"/>
      <c r="B2336" s="59"/>
      <c r="C2336" s="59"/>
      <c r="D2336" s="59"/>
      <c r="E2336" s="59"/>
      <c r="F2336" s="59"/>
      <c r="G2336" s="59"/>
      <c r="H2336" s="59"/>
      <c r="I2336" s="59"/>
      <c r="J2336" s="59"/>
      <c r="K2336" s="59"/>
      <c r="L2336" s="59"/>
      <c r="M2336" s="59"/>
      <c r="N2336" s="59"/>
      <c r="O2336" s="59"/>
      <c r="P2336" s="59"/>
      <c r="Q2336" s="59"/>
      <c r="R2336" s="59"/>
      <c r="S2336" s="59"/>
      <c r="T2336" s="59"/>
      <c r="U2336" s="59"/>
      <c r="V2336" s="59"/>
      <c r="W2336" s="59"/>
      <c r="X2336" s="59"/>
      <c r="Y2336" s="59"/>
      <c r="Z2336" s="59"/>
      <c r="AA2336" s="59"/>
      <c r="AB2336" s="59"/>
      <c r="AC2336" s="59"/>
      <c r="AD2336" s="59"/>
      <c r="AE2336" s="59"/>
      <c r="AF2336" s="59"/>
    </row>
    <row r="2337" spans="1:32" ht="15.75" customHeight="1">
      <c r="A2337" s="59"/>
      <c r="B2337" s="59"/>
      <c r="C2337" s="59"/>
      <c r="D2337" s="59"/>
      <c r="E2337" s="59"/>
      <c r="F2337" s="59"/>
      <c r="G2337" s="59"/>
      <c r="H2337" s="59"/>
      <c r="I2337" s="59"/>
      <c r="J2337" s="59"/>
      <c r="K2337" s="59"/>
      <c r="L2337" s="59"/>
      <c r="M2337" s="59"/>
      <c r="N2337" s="59"/>
      <c r="O2337" s="59"/>
      <c r="P2337" s="59"/>
      <c r="Q2337" s="59"/>
      <c r="R2337" s="59"/>
      <c r="S2337" s="59"/>
      <c r="T2337" s="59"/>
      <c r="U2337" s="59"/>
      <c r="V2337" s="59"/>
      <c r="W2337" s="59"/>
      <c r="X2337" s="59"/>
      <c r="Y2337" s="59"/>
      <c r="Z2337" s="59"/>
      <c r="AA2337" s="59"/>
      <c r="AB2337" s="59"/>
      <c r="AC2337" s="59"/>
      <c r="AD2337" s="59"/>
      <c r="AE2337" s="59"/>
      <c r="AF2337" s="59"/>
    </row>
    <row r="2338" spans="1:32" ht="15.75" customHeight="1">
      <c r="A2338" s="59"/>
      <c r="B2338" s="59"/>
      <c r="C2338" s="59"/>
      <c r="D2338" s="59"/>
      <c r="E2338" s="59"/>
      <c r="F2338" s="59"/>
      <c r="G2338" s="59"/>
      <c r="H2338" s="59"/>
      <c r="I2338" s="59"/>
      <c r="J2338" s="59"/>
      <c r="K2338" s="59"/>
      <c r="L2338" s="59"/>
      <c r="M2338" s="59"/>
      <c r="N2338" s="59"/>
      <c r="O2338" s="59"/>
      <c r="P2338" s="59"/>
      <c r="Q2338" s="59"/>
      <c r="R2338" s="59"/>
      <c r="S2338" s="59"/>
      <c r="T2338" s="59"/>
      <c r="U2338" s="59"/>
      <c r="V2338" s="59"/>
      <c r="W2338" s="59"/>
      <c r="X2338" s="59"/>
      <c r="Y2338" s="59"/>
      <c r="Z2338" s="59"/>
      <c r="AA2338" s="59"/>
      <c r="AB2338" s="59"/>
      <c r="AC2338" s="59"/>
      <c r="AD2338" s="59"/>
      <c r="AE2338" s="59"/>
      <c r="AF2338" s="59"/>
    </row>
    <row r="2339" spans="1:32" ht="15.75" customHeight="1">
      <c r="A2339" s="59"/>
      <c r="B2339" s="59"/>
      <c r="C2339" s="59"/>
      <c r="D2339" s="59"/>
      <c r="E2339" s="59"/>
      <c r="F2339" s="59"/>
      <c r="G2339" s="59"/>
      <c r="H2339" s="59"/>
      <c r="I2339" s="59"/>
      <c r="J2339" s="59"/>
      <c r="K2339" s="59"/>
      <c r="L2339" s="59"/>
      <c r="M2339" s="59"/>
      <c r="N2339" s="59"/>
      <c r="O2339" s="59"/>
      <c r="P2339" s="59"/>
      <c r="Q2339" s="59"/>
      <c r="R2339" s="59"/>
      <c r="S2339" s="59"/>
      <c r="T2339" s="59"/>
      <c r="U2339" s="59"/>
      <c r="V2339" s="59"/>
      <c r="W2339" s="59"/>
      <c r="X2339" s="59"/>
      <c r="Y2339" s="59"/>
      <c r="Z2339" s="59"/>
      <c r="AA2339" s="59"/>
      <c r="AB2339" s="59"/>
      <c r="AC2339" s="59"/>
      <c r="AD2339" s="59"/>
      <c r="AE2339" s="59"/>
      <c r="AF2339" s="59"/>
    </row>
    <row r="2340" spans="1:32" ht="15.75" customHeight="1">
      <c r="A2340" s="59"/>
      <c r="B2340" s="59"/>
      <c r="C2340" s="59"/>
      <c r="D2340" s="59"/>
      <c r="E2340" s="59"/>
      <c r="F2340" s="59"/>
      <c r="G2340" s="59"/>
      <c r="H2340" s="59"/>
      <c r="I2340" s="59"/>
      <c r="J2340" s="59"/>
      <c r="K2340" s="59"/>
      <c r="L2340" s="59"/>
      <c r="M2340" s="59"/>
      <c r="N2340" s="59"/>
      <c r="O2340" s="59"/>
      <c r="P2340" s="59"/>
      <c r="Q2340" s="59"/>
      <c r="R2340" s="59"/>
      <c r="S2340" s="59"/>
      <c r="T2340" s="59"/>
      <c r="U2340" s="59"/>
      <c r="V2340" s="59"/>
      <c r="W2340" s="59"/>
      <c r="X2340" s="59"/>
      <c r="Y2340" s="59"/>
      <c r="Z2340" s="59"/>
      <c r="AA2340" s="59"/>
      <c r="AB2340" s="59"/>
      <c r="AC2340" s="59"/>
      <c r="AD2340" s="59"/>
      <c r="AE2340" s="59"/>
      <c r="AF2340" s="59"/>
    </row>
    <row r="2341" spans="1:32" ht="15.75" customHeight="1">
      <c r="A2341" s="59"/>
      <c r="B2341" s="59"/>
      <c r="C2341" s="59"/>
      <c r="D2341" s="59"/>
      <c r="E2341" s="59"/>
      <c r="F2341" s="59"/>
      <c r="G2341" s="59"/>
      <c r="H2341" s="59"/>
      <c r="I2341" s="59"/>
      <c r="J2341" s="59"/>
      <c r="K2341" s="59"/>
      <c r="L2341" s="59"/>
      <c r="M2341" s="59"/>
      <c r="N2341" s="59"/>
      <c r="O2341" s="59"/>
      <c r="P2341" s="59"/>
      <c r="Q2341" s="59"/>
      <c r="R2341" s="59"/>
      <c r="S2341" s="59"/>
      <c r="T2341" s="59"/>
      <c r="U2341" s="59"/>
      <c r="V2341" s="59"/>
      <c r="W2341" s="59"/>
      <c r="X2341" s="59"/>
      <c r="Y2341" s="59"/>
      <c r="Z2341" s="59"/>
      <c r="AA2341" s="59"/>
      <c r="AB2341" s="59"/>
      <c r="AC2341" s="59"/>
      <c r="AD2341" s="59"/>
      <c r="AE2341" s="59"/>
      <c r="AF2341" s="59"/>
    </row>
    <row r="2342" spans="1:32" ht="15.75" customHeight="1">
      <c r="A2342" s="59"/>
      <c r="B2342" s="59"/>
      <c r="C2342" s="59"/>
      <c r="D2342" s="59"/>
      <c r="E2342" s="59"/>
      <c r="F2342" s="59"/>
      <c r="G2342" s="59"/>
      <c r="H2342" s="59"/>
      <c r="I2342" s="59"/>
      <c r="J2342" s="59"/>
      <c r="K2342" s="59"/>
      <c r="L2342" s="59"/>
      <c r="M2342" s="59"/>
      <c r="N2342" s="59"/>
      <c r="O2342" s="59"/>
      <c r="P2342" s="59"/>
      <c r="Q2342" s="59"/>
      <c r="R2342" s="59"/>
      <c r="S2342" s="59"/>
      <c r="T2342" s="59"/>
      <c r="U2342" s="59"/>
      <c r="V2342" s="59"/>
      <c r="W2342" s="59"/>
      <c r="X2342" s="59"/>
      <c r="Y2342" s="59"/>
      <c r="Z2342" s="59"/>
      <c r="AA2342" s="59"/>
      <c r="AB2342" s="59"/>
      <c r="AC2342" s="59"/>
      <c r="AD2342" s="59"/>
      <c r="AE2342" s="59"/>
      <c r="AF2342" s="59"/>
    </row>
    <row r="2343" spans="1:32" ht="15.75" customHeight="1">
      <c r="A2343" s="59"/>
      <c r="B2343" s="59"/>
      <c r="C2343" s="59"/>
      <c r="D2343" s="59"/>
      <c r="E2343" s="59"/>
      <c r="F2343" s="59"/>
      <c r="G2343" s="59"/>
      <c r="H2343" s="59"/>
      <c r="I2343" s="59"/>
      <c r="J2343" s="59"/>
      <c r="K2343" s="59"/>
      <c r="L2343" s="59"/>
      <c r="M2343" s="59"/>
      <c r="N2343" s="59"/>
      <c r="O2343" s="59"/>
      <c r="P2343" s="59"/>
      <c r="Q2343" s="59"/>
      <c r="R2343" s="59"/>
      <c r="S2343" s="59"/>
      <c r="T2343" s="59"/>
      <c r="U2343" s="59"/>
      <c r="V2343" s="59"/>
      <c r="W2343" s="59"/>
      <c r="X2343" s="59"/>
      <c r="Y2343" s="59"/>
      <c r="Z2343" s="59"/>
      <c r="AA2343" s="59"/>
      <c r="AB2343" s="59"/>
      <c r="AC2343" s="59"/>
      <c r="AD2343" s="59"/>
      <c r="AE2343" s="59"/>
      <c r="AF2343" s="59"/>
    </row>
    <row r="2344" spans="1:32" ht="15.75" customHeight="1">
      <c r="A2344" s="59"/>
      <c r="B2344" s="59"/>
      <c r="C2344" s="59"/>
      <c r="D2344" s="59"/>
      <c r="E2344" s="59"/>
      <c r="F2344" s="59"/>
      <c r="G2344" s="59"/>
      <c r="H2344" s="59"/>
      <c r="I2344" s="59"/>
      <c r="J2344" s="59"/>
      <c r="K2344" s="59"/>
      <c r="L2344" s="59"/>
      <c r="M2344" s="59"/>
      <c r="N2344" s="59"/>
      <c r="O2344" s="59"/>
      <c r="P2344" s="59"/>
      <c r="Q2344" s="59"/>
      <c r="R2344" s="59"/>
      <c r="S2344" s="59"/>
      <c r="T2344" s="59"/>
      <c r="U2344" s="59"/>
      <c r="V2344" s="59"/>
      <c r="W2344" s="59"/>
      <c r="X2344" s="59"/>
      <c r="Y2344" s="59"/>
      <c r="Z2344" s="59"/>
      <c r="AA2344" s="59"/>
      <c r="AB2344" s="59"/>
      <c r="AC2344" s="59"/>
      <c r="AD2344" s="59"/>
      <c r="AE2344" s="59"/>
      <c r="AF2344" s="59"/>
    </row>
    <row r="2345" spans="1:32" ht="15.75" customHeight="1">
      <c r="A2345" s="59"/>
      <c r="B2345" s="59"/>
      <c r="C2345" s="59"/>
      <c r="D2345" s="59"/>
      <c r="E2345" s="59"/>
      <c r="F2345" s="59"/>
      <c r="G2345" s="59"/>
      <c r="H2345" s="59"/>
      <c r="I2345" s="59"/>
      <c r="J2345" s="59"/>
      <c r="K2345" s="59"/>
      <c r="L2345" s="59"/>
      <c r="M2345" s="59"/>
      <c r="N2345" s="59"/>
      <c r="O2345" s="59"/>
      <c r="P2345" s="59"/>
      <c r="Q2345" s="59"/>
      <c r="R2345" s="59"/>
      <c r="S2345" s="59"/>
      <c r="T2345" s="59"/>
      <c r="U2345" s="59"/>
      <c r="V2345" s="59"/>
      <c r="W2345" s="59"/>
      <c r="X2345" s="59"/>
      <c r="Y2345" s="59"/>
      <c r="Z2345" s="59"/>
      <c r="AA2345" s="59"/>
      <c r="AB2345" s="59"/>
      <c r="AC2345" s="59"/>
      <c r="AD2345" s="59"/>
      <c r="AE2345" s="59"/>
      <c r="AF2345" s="59"/>
    </row>
    <row r="2346" spans="1:32" ht="15.75" customHeight="1">
      <c r="A2346" s="59"/>
      <c r="B2346" s="59"/>
      <c r="C2346" s="59"/>
      <c r="D2346" s="59"/>
      <c r="E2346" s="59"/>
      <c r="F2346" s="59"/>
      <c r="G2346" s="59"/>
      <c r="H2346" s="59"/>
      <c r="I2346" s="59"/>
      <c r="J2346" s="59"/>
      <c r="K2346" s="59"/>
      <c r="L2346" s="59"/>
      <c r="M2346" s="59"/>
      <c r="N2346" s="59"/>
      <c r="O2346" s="59"/>
      <c r="P2346" s="59"/>
      <c r="Q2346" s="59"/>
      <c r="R2346" s="59"/>
      <c r="S2346" s="59"/>
      <c r="T2346" s="59"/>
      <c r="U2346" s="59"/>
      <c r="V2346" s="59"/>
      <c r="W2346" s="59"/>
      <c r="X2346" s="59"/>
      <c r="Y2346" s="59"/>
      <c r="Z2346" s="59"/>
      <c r="AA2346" s="59"/>
      <c r="AB2346" s="59"/>
      <c r="AC2346" s="59"/>
      <c r="AD2346" s="59"/>
      <c r="AE2346" s="59"/>
      <c r="AF2346" s="59"/>
    </row>
    <row r="2347" spans="1:32" ht="15.75" customHeight="1">
      <c r="A2347" s="59"/>
      <c r="B2347" s="59"/>
      <c r="C2347" s="59"/>
      <c r="D2347" s="59"/>
      <c r="E2347" s="59"/>
      <c r="F2347" s="59"/>
      <c r="G2347" s="59"/>
      <c r="H2347" s="59"/>
      <c r="I2347" s="59"/>
      <c r="J2347" s="59"/>
      <c r="K2347" s="59"/>
      <c r="L2347" s="59"/>
      <c r="M2347" s="59"/>
      <c r="N2347" s="59"/>
      <c r="O2347" s="59"/>
      <c r="P2347" s="59"/>
      <c r="Q2347" s="59"/>
      <c r="R2347" s="59"/>
      <c r="S2347" s="59"/>
      <c r="T2347" s="59"/>
      <c r="U2347" s="59"/>
      <c r="V2347" s="59"/>
      <c r="W2347" s="59"/>
      <c r="X2347" s="59"/>
      <c r="Y2347" s="59"/>
      <c r="Z2347" s="59"/>
      <c r="AA2347" s="59"/>
      <c r="AB2347" s="59"/>
      <c r="AC2347" s="59"/>
      <c r="AD2347" s="59"/>
      <c r="AE2347" s="59"/>
      <c r="AF2347" s="59"/>
    </row>
    <row r="2348" spans="1:32" ht="15.75" customHeight="1">
      <c r="A2348" s="59"/>
      <c r="B2348" s="59"/>
      <c r="C2348" s="59"/>
      <c r="D2348" s="59"/>
      <c r="E2348" s="59"/>
      <c r="F2348" s="59"/>
      <c r="G2348" s="59"/>
      <c r="H2348" s="59"/>
      <c r="I2348" s="59"/>
      <c r="J2348" s="59"/>
      <c r="K2348" s="59"/>
      <c r="L2348" s="59"/>
      <c r="M2348" s="59"/>
      <c r="N2348" s="59"/>
      <c r="O2348" s="59"/>
      <c r="P2348" s="59"/>
      <c r="Q2348" s="59"/>
      <c r="R2348" s="59"/>
      <c r="S2348" s="59"/>
      <c r="T2348" s="59"/>
      <c r="U2348" s="59"/>
      <c r="V2348" s="59"/>
      <c r="W2348" s="59"/>
      <c r="X2348" s="59"/>
      <c r="Y2348" s="59"/>
      <c r="Z2348" s="59"/>
      <c r="AA2348" s="59"/>
      <c r="AB2348" s="59"/>
      <c r="AC2348" s="59"/>
      <c r="AD2348" s="59"/>
      <c r="AE2348" s="59"/>
      <c r="AF2348" s="59"/>
    </row>
    <row r="2349" spans="1:32" ht="15.75" customHeight="1">
      <c r="A2349" s="59"/>
      <c r="B2349" s="59"/>
      <c r="C2349" s="59"/>
      <c r="D2349" s="59"/>
      <c r="E2349" s="59"/>
      <c r="F2349" s="59"/>
      <c r="G2349" s="59"/>
      <c r="H2349" s="59"/>
      <c r="I2349" s="59"/>
      <c r="J2349" s="59"/>
      <c r="K2349" s="59"/>
      <c r="L2349" s="59"/>
      <c r="M2349" s="59"/>
      <c r="N2349" s="59"/>
      <c r="O2349" s="59"/>
      <c r="P2349" s="59"/>
      <c r="Q2349" s="59"/>
      <c r="R2349" s="59"/>
      <c r="S2349" s="59"/>
      <c r="T2349" s="59"/>
      <c r="U2349" s="59"/>
      <c r="V2349" s="59"/>
      <c r="W2349" s="59"/>
      <c r="X2349" s="59"/>
      <c r="Y2349" s="59"/>
      <c r="Z2349" s="59"/>
      <c r="AA2349" s="59"/>
      <c r="AB2349" s="59"/>
      <c r="AC2349" s="59"/>
      <c r="AD2349" s="59"/>
      <c r="AE2349" s="59"/>
      <c r="AF2349" s="59"/>
    </row>
    <row r="2350" spans="1:32" ht="15.75" customHeight="1">
      <c r="A2350" s="59"/>
      <c r="B2350" s="59"/>
      <c r="C2350" s="59"/>
      <c r="D2350" s="59"/>
      <c r="E2350" s="59"/>
      <c r="F2350" s="59"/>
      <c r="G2350" s="59"/>
      <c r="H2350" s="59"/>
      <c r="I2350" s="59"/>
      <c r="J2350" s="59"/>
      <c r="K2350" s="59"/>
      <c r="L2350" s="59"/>
      <c r="M2350" s="59"/>
      <c r="N2350" s="59"/>
      <c r="O2350" s="59"/>
      <c r="P2350" s="59"/>
      <c r="Q2350" s="59"/>
      <c r="R2350" s="59"/>
      <c r="S2350" s="59"/>
      <c r="T2350" s="59"/>
      <c r="U2350" s="59"/>
      <c r="V2350" s="59"/>
      <c r="W2350" s="59"/>
      <c r="X2350" s="59"/>
      <c r="Y2350" s="59"/>
      <c r="Z2350" s="59"/>
      <c r="AA2350" s="59"/>
      <c r="AB2350" s="59"/>
      <c r="AC2350" s="59"/>
      <c r="AD2350" s="59"/>
      <c r="AE2350" s="59"/>
      <c r="AF2350" s="59"/>
    </row>
    <row r="2351" spans="1:32" ht="15.75" customHeight="1">
      <c r="A2351" s="59"/>
      <c r="B2351" s="59"/>
      <c r="C2351" s="59"/>
      <c r="D2351" s="59"/>
      <c r="E2351" s="59"/>
      <c r="F2351" s="59"/>
      <c r="G2351" s="59"/>
      <c r="H2351" s="59"/>
      <c r="I2351" s="59"/>
      <c r="J2351" s="59"/>
      <c r="K2351" s="59"/>
      <c r="L2351" s="59"/>
      <c r="M2351" s="59"/>
      <c r="N2351" s="59"/>
      <c r="O2351" s="59"/>
      <c r="P2351" s="59"/>
      <c r="Q2351" s="59"/>
      <c r="R2351" s="59"/>
      <c r="S2351" s="59"/>
      <c r="T2351" s="59"/>
      <c r="U2351" s="59"/>
      <c r="V2351" s="59"/>
      <c r="W2351" s="59"/>
      <c r="X2351" s="59"/>
      <c r="Y2351" s="59"/>
      <c r="Z2351" s="59"/>
      <c r="AA2351" s="59"/>
      <c r="AB2351" s="59"/>
      <c r="AC2351" s="59"/>
      <c r="AD2351" s="59"/>
      <c r="AE2351" s="59"/>
      <c r="AF2351" s="59"/>
    </row>
    <row r="2352" spans="1:32" ht="15.75" customHeight="1">
      <c r="A2352" s="59"/>
      <c r="B2352" s="59"/>
      <c r="C2352" s="59"/>
      <c r="D2352" s="59"/>
      <c r="E2352" s="59"/>
      <c r="F2352" s="59"/>
      <c r="G2352" s="59"/>
      <c r="H2352" s="59"/>
      <c r="I2352" s="59"/>
      <c r="J2352" s="59"/>
      <c r="K2352" s="59"/>
      <c r="L2352" s="59"/>
      <c r="M2352" s="59"/>
      <c r="N2352" s="59"/>
      <c r="O2352" s="59"/>
      <c r="P2352" s="59"/>
      <c r="Q2352" s="59"/>
      <c r="R2352" s="59"/>
      <c r="S2352" s="59"/>
      <c r="T2352" s="59"/>
      <c r="U2352" s="59"/>
      <c r="V2352" s="59"/>
      <c r="W2352" s="59"/>
      <c r="X2352" s="59"/>
      <c r="Y2352" s="59"/>
      <c r="Z2352" s="59"/>
      <c r="AA2352" s="59"/>
      <c r="AB2352" s="59"/>
      <c r="AC2352" s="59"/>
      <c r="AD2352" s="59"/>
      <c r="AE2352" s="59"/>
      <c r="AF2352" s="59"/>
    </row>
    <row r="2353" spans="1:32" ht="15.75" customHeight="1">
      <c r="A2353" s="59"/>
      <c r="B2353" s="59"/>
      <c r="C2353" s="59"/>
      <c r="D2353" s="59"/>
      <c r="E2353" s="59"/>
      <c r="F2353" s="59"/>
      <c r="G2353" s="59"/>
      <c r="H2353" s="59"/>
      <c r="I2353" s="59"/>
      <c r="J2353" s="59"/>
      <c r="K2353" s="59"/>
      <c r="L2353" s="59"/>
      <c r="M2353" s="59"/>
      <c r="N2353" s="59"/>
      <c r="O2353" s="59"/>
      <c r="P2353" s="59"/>
      <c r="Q2353" s="59"/>
      <c r="R2353" s="59"/>
      <c r="S2353" s="59"/>
      <c r="T2353" s="59"/>
      <c r="U2353" s="59"/>
      <c r="V2353" s="59"/>
      <c r="W2353" s="59"/>
      <c r="X2353" s="59"/>
      <c r="Y2353" s="59"/>
      <c r="Z2353" s="59"/>
      <c r="AA2353" s="59"/>
      <c r="AB2353" s="59"/>
      <c r="AC2353" s="59"/>
      <c r="AD2353" s="59"/>
      <c r="AE2353" s="59"/>
      <c r="AF2353" s="59"/>
    </row>
    <row r="2354" spans="1:32" ht="15.75" customHeight="1">
      <c r="A2354" s="59"/>
      <c r="B2354" s="59"/>
      <c r="C2354" s="59"/>
      <c r="D2354" s="59"/>
      <c r="E2354" s="59"/>
      <c r="F2354" s="59"/>
      <c r="G2354" s="59"/>
      <c r="H2354" s="59"/>
      <c r="I2354" s="59"/>
      <c r="J2354" s="59"/>
      <c r="K2354" s="59"/>
      <c r="L2354" s="59"/>
      <c r="M2354" s="59"/>
      <c r="N2354" s="59"/>
      <c r="O2354" s="59"/>
      <c r="P2354" s="59"/>
      <c r="Q2354" s="59"/>
      <c r="R2354" s="59"/>
      <c r="S2354" s="59"/>
      <c r="T2354" s="59"/>
      <c r="U2354" s="59"/>
      <c r="V2354" s="59"/>
      <c r="W2354" s="59"/>
      <c r="X2354" s="59"/>
      <c r="Y2354" s="59"/>
      <c r="Z2354" s="59"/>
      <c r="AA2354" s="59"/>
      <c r="AB2354" s="59"/>
      <c r="AC2354" s="59"/>
      <c r="AD2354" s="59"/>
      <c r="AE2354" s="59"/>
      <c r="AF2354" s="59"/>
    </row>
    <row r="2355" spans="1:32" ht="15.75" customHeight="1">
      <c r="A2355" s="59"/>
      <c r="B2355" s="59"/>
      <c r="C2355" s="59"/>
      <c r="D2355" s="59"/>
      <c r="E2355" s="59"/>
      <c r="F2355" s="59"/>
      <c r="G2355" s="59"/>
      <c r="H2355" s="59"/>
      <c r="I2355" s="59"/>
      <c r="J2355" s="59"/>
      <c r="K2355" s="59"/>
      <c r="L2355" s="59"/>
      <c r="M2355" s="59"/>
      <c r="N2355" s="59"/>
      <c r="O2355" s="59"/>
      <c r="P2355" s="59"/>
      <c r="Q2355" s="59"/>
      <c r="R2355" s="59"/>
      <c r="S2355" s="59"/>
      <c r="T2355" s="59"/>
      <c r="U2355" s="59"/>
      <c r="V2355" s="59"/>
      <c r="W2355" s="59"/>
      <c r="X2355" s="59"/>
      <c r="Y2355" s="59"/>
      <c r="Z2355" s="59"/>
      <c r="AA2355" s="59"/>
      <c r="AB2355" s="59"/>
      <c r="AC2355" s="59"/>
      <c r="AD2355" s="59"/>
      <c r="AE2355" s="59"/>
      <c r="AF2355" s="59"/>
    </row>
    <row r="2356" spans="1:32" ht="15.75" customHeight="1">
      <c r="A2356" s="59"/>
      <c r="B2356" s="59"/>
      <c r="C2356" s="59"/>
      <c r="D2356" s="59"/>
      <c r="E2356" s="59"/>
      <c r="F2356" s="59"/>
      <c r="G2356" s="59"/>
      <c r="H2356" s="59"/>
      <c r="I2356" s="59"/>
      <c r="J2356" s="59"/>
      <c r="K2356" s="59"/>
      <c r="L2356" s="59"/>
      <c r="M2356" s="59"/>
      <c r="N2356" s="59"/>
      <c r="O2356" s="59"/>
      <c r="P2356" s="59"/>
      <c r="Q2356" s="59"/>
      <c r="R2356" s="59"/>
      <c r="S2356" s="59"/>
      <c r="T2356" s="59"/>
      <c r="U2356" s="59"/>
      <c r="V2356" s="59"/>
      <c r="W2356" s="59"/>
      <c r="X2356" s="59"/>
      <c r="Y2356" s="59"/>
      <c r="Z2356" s="59"/>
      <c r="AA2356" s="59"/>
      <c r="AB2356" s="59"/>
      <c r="AC2356" s="59"/>
      <c r="AD2356" s="59"/>
      <c r="AE2356" s="59"/>
      <c r="AF2356" s="59"/>
    </row>
    <row r="2357" spans="1:32" ht="15.75" customHeight="1">
      <c r="A2357" s="59"/>
      <c r="B2357" s="59"/>
      <c r="C2357" s="59"/>
      <c r="D2357" s="59"/>
      <c r="E2357" s="59"/>
      <c r="F2357" s="59"/>
      <c r="G2357" s="59"/>
      <c r="H2357" s="59"/>
      <c r="I2357" s="59"/>
      <c r="J2357" s="59"/>
      <c r="K2357" s="59"/>
      <c r="L2357" s="59"/>
      <c r="M2357" s="59"/>
      <c r="N2357" s="59"/>
      <c r="O2357" s="59"/>
      <c r="P2357" s="59"/>
      <c r="Q2357" s="59"/>
      <c r="R2357" s="59"/>
      <c r="S2357" s="59"/>
      <c r="T2357" s="59"/>
      <c r="U2357" s="59"/>
      <c r="V2357" s="59"/>
      <c r="W2357" s="59"/>
      <c r="X2357" s="59"/>
      <c r="Y2357" s="59"/>
      <c r="Z2357" s="59"/>
      <c r="AA2357" s="59"/>
      <c r="AB2357" s="59"/>
      <c r="AC2357" s="59"/>
      <c r="AD2357" s="59"/>
      <c r="AE2357" s="59"/>
      <c r="AF2357" s="59"/>
    </row>
    <row r="2358" spans="1:32" ht="15.75" customHeight="1">
      <c r="A2358" s="59"/>
      <c r="B2358" s="59"/>
      <c r="C2358" s="59"/>
      <c r="D2358" s="59"/>
      <c r="E2358" s="59"/>
      <c r="F2358" s="59"/>
      <c r="G2358" s="59"/>
      <c r="H2358" s="59"/>
      <c r="I2358" s="59"/>
      <c r="J2358" s="59"/>
      <c r="K2358" s="59"/>
      <c r="L2358" s="59"/>
      <c r="M2358" s="59"/>
      <c r="N2358" s="59"/>
      <c r="O2358" s="59"/>
      <c r="P2358" s="59"/>
      <c r="Q2358" s="59"/>
      <c r="R2358" s="59"/>
      <c r="S2358" s="59"/>
      <c r="T2358" s="59"/>
      <c r="U2358" s="59"/>
      <c r="V2358" s="59"/>
      <c r="W2358" s="59"/>
      <c r="X2358" s="59"/>
      <c r="Y2358" s="59"/>
      <c r="Z2358" s="59"/>
      <c r="AA2358" s="59"/>
      <c r="AB2358" s="59"/>
      <c r="AC2358" s="59"/>
      <c r="AD2358" s="59"/>
      <c r="AE2358" s="59"/>
      <c r="AF2358" s="59"/>
    </row>
    <row r="2359" spans="1:32" ht="15.75" customHeight="1">
      <c r="A2359" s="59"/>
      <c r="B2359" s="59"/>
      <c r="C2359" s="59"/>
      <c r="D2359" s="59"/>
      <c r="E2359" s="59"/>
      <c r="F2359" s="59"/>
      <c r="G2359" s="59"/>
      <c r="H2359" s="59"/>
      <c r="I2359" s="59"/>
      <c r="J2359" s="59"/>
      <c r="K2359" s="59"/>
      <c r="L2359" s="59"/>
      <c r="M2359" s="59"/>
      <c r="N2359" s="59"/>
      <c r="O2359" s="59"/>
      <c r="P2359" s="59"/>
      <c r="Q2359" s="59"/>
      <c r="R2359" s="59"/>
      <c r="S2359" s="59"/>
      <c r="T2359" s="59"/>
      <c r="U2359" s="59"/>
      <c r="V2359" s="59"/>
      <c r="W2359" s="59"/>
      <c r="X2359" s="59"/>
      <c r="Y2359" s="59"/>
      <c r="Z2359" s="59"/>
      <c r="AA2359" s="59"/>
      <c r="AB2359" s="59"/>
      <c r="AC2359" s="59"/>
      <c r="AD2359" s="59"/>
      <c r="AE2359" s="59"/>
      <c r="AF2359" s="59"/>
    </row>
    <row r="2360" spans="1:32" ht="15.75" customHeight="1">
      <c r="A2360" s="59"/>
      <c r="B2360" s="59"/>
      <c r="C2360" s="59"/>
      <c r="D2360" s="59"/>
      <c r="E2360" s="59"/>
      <c r="F2360" s="59"/>
      <c r="G2360" s="59"/>
      <c r="H2360" s="59"/>
      <c r="I2360" s="59"/>
      <c r="J2360" s="59"/>
      <c r="K2360" s="59"/>
      <c r="L2360" s="59"/>
      <c r="M2360" s="59"/>
      <c r="N2360" s="59"/>
      <c r="O2360" s="59"/>
      <c r="P2360" s="59"/>
      <c r="Q2360" s="59"/>
      <c r="R2360" s="59"/>
      <c r="S2360" s="59"/>
      <c r="T2360" s="59"/>
      <c r="U2360" s="59"/>
      <c r="V2360" s="59"/>
      <c r="W2360" s="59"/>
      <c r="X2360" s="59"/>
      <c r="Y2360" s="59"/>
      <c r="Z2360" s="59"/>
      <c r="AA2360" s="59"/>
      <c r="AB2360" s="59"/>
      <c r="AC2360" s="59"/>
      <c r="AD2360" s="59"/>
      <c r="AE2360" s="59"/>
      <c r="AF2360" s="59"/>
    </row>
    <row r="2361" spans="1:32" ht="15.75" customHeight="1">
      <c r="A2361" s="59"/>
      <c r="B2361" s="59"/>
      <c r="C2361" s="59"/>
      <c r="D2361" s="59"/>
      <c r="E2361" s="59"/>
      <c r="F2361" s="59"/>
      <c r="G2361" s="59"/>
      <c r="H2361" s="59"/>
      <c r="I2361" s="59"/>
      <c r="J2361" s="59"/>
      <c r="K2361" s="59"/>
      <c r="L2361" s="59"/>
      <c r="M2361" s="59"/>
      <c r="N2361" s="59"/>
      <c r="O2361" s="59"/>
      <c r="P2361" s="59"/>
      <c r="Q2361" s="59"/>
      <c r="R2361" s="59"/>
      <c r="S2361" s="59"/>
      <c r="T2361" s="59"/>
      <c r="U2361" s="59"/>
      <c r="V2361" s="59"/>
      <c r="W2361" s="59"/>
      <c r="X2361" s="59"/>
      <c r="Y2361" s="59"/>
      <c r="Z2361" s="59"/>
      <c r="AA2361" s="59"/>
      <c r="AB2361" s="59"/>
      <c r="AC2361" s="59"/>
      <c r="AD2361" s="59"/>
      <c r="AE2361" s="59"/>
      <c r="AF2361" s="59"/>
    </row>
    <row r="2362" spans="1:32" ht="15.75" customHeight="1">
      <c r="A2362" s="59"/>
      <c r="B2362" s="59"/>
      <c r="C2362" s="59"/>
      <c r="D2362" s="59"/>
      <c r="E2362" s="59"/>
      <c r="F2362" s="59"/>
      <c r="G2362" s="59"/>
      <c r="H2362" s="59"/>
      <c r="I2362" s="59"/>
      <c r="J2362" s="59"/>
      <c r="K2362" s="59"/>
      <c r="L2362" s="59"/>
      <c r="M2362" s="59"/>
      <c r="N2362" s="59"/>
      <c r="O2362" s="59"/>
      <c r="P2362" s="59"/>
      <c r="Q2362" s="59"/>
      <c r="R2362" s="59"/>
      <c r="S2362" s="59"/>
      <c r="T2362" s="59"/>
      <c r="U2362" s="59"/>
      <c r="V2362" s="59"/>
      <c r="W2362" s="59"/>
      <c r="X2362" s="59"/>
      <c r="Y2362" s="59"/>
      <c r="Z2362" s="59"/>
      <c r="AA2362" s="59"/>
      <c r="AB2362" s="59"/>
      <c r="AC2362" s="59"/>
      <c r="AD2362" s="59"/>
      <c r="AE2362" s="59"/>
      <c r="AF2362" s="59"/>
    </row>
    <row r="2363" spans="1:32" ht="15.75" customHeight="1">
      <c r="A2363" s="59"/>
      <c r="B2363" s="59"/>
      <c r="C2363" s="59"/>
      <c r="D2363" s="59"/>
      <c r="E2363" s="59"/>
      <c r="F2363" s="59"/>
      <c r="G2363" s="59"/>
      <c r="H2363" s="59"/>
      <c r="I2363" s="59"/>
      <c r="J2363" s="59"/>
      <c r="K2363" s="59"/>
      <c r="L2363" s="59"/>
      <c r="M2363" s="59"/>
      <c r="N2363" s="59"/>
      <c r="O2363" s="59"/>
      <c r="P2363" s="59"/>
      <c r="Q2363" s="59"/>
      <c r="R2363" s="59"/>
      <c r="S2363" s="59"/>
      <c r="T2363" s="59"/>
      <c r="U2363" s="59"/>
      <c r="V2363" s="59"/>
      <c r="W2363" s="59"/>
      <c r="X2363" s="59"/>
      <c r="Y2363" s="59"/>
      <c r="Z2363" s="59"/>
      <c r="AA2363" s="59"/>
      <c r="AB2363" s="59"/>
      <c r="AC2363" s="59"/>
      <c r="AD2363" s="59"/>
      <c r="AE2363" s="59"/>
      <c r="AF2363" s="59"/>
    </row>
    <row r="2364" spans="1:32" ht="15.75" customHeight="1">
      <c r="A2364" s="59"/>
      <c r="B2364" s="59"/>
      <c r="C2364" s="59"/>
      <c r="D2364" s="59"/>
      <c r="E2364" s="59"/>
      <c r="F2364" s="59"/>
      <c r="G2364" s="59"/>
      <c r="H2364" s="59"/>
      <c r="I2364" s="59"/>
      <c r="J2364" s="59"/>
      <c r="K2364" s="59"/>
      <c r="L2364" s="59"/>
      <c r="M2364" s="59"/>
      <c r="N2364" s="59"/>
      <c r="O2364" s="59"/>
      <c r="P2364" s="59"/>
      <c r="Q2364" s="59"/>
      <c r="R2364" s="59"/>
      <c r="S2364" s="59"/>
      <c r="T2364" s="59"/>
      <c r="U2364" s="59"/>
      <c r="V2364" s="59"/>
      <c r="W2364" s="59"/>
      <c r="X2364" s="59"/>
      <c r="Y2364" s="59"/>
      <c r="Z2364" s="59"/>
      <c r="AA2364" s="59"/>
      <c r="AB2364" s="59"/>
      <c r="AC2364" s="59"/>
      <c r="AD2364" s="59"/>
      <c r="AE2364" s="59"/>
      <c r="AF2364" s="59"/>
    </row>
    <row r="2365" spans="1:32" ht="15.75" customHeight="1">
      <c r="A2365" s="59"/>
      <c r="B2365" s="59"/>
      <c r="C2365" s="59"/>
      <c r="D2365" s="59"/>
      <c r="E2365" s="59"/>
      <c r="F2365" s="59"/>
      <c r="G2365" s="59"/>
      <c r="H2365" s="59"/>
      <c r="I2365" s="59"/>
      <c r="J2365" s="59"/>
      <c r="K2365" s="59"/>
      <c r="L2365" s="59"/>
      <c r="M2365" s="59"/>
      <c r="N2365" s="59"/>
      <c r="O2365" s="59"/>
      <c r="P2365" s="59"/>
      <c r="Q2365" s="59"/>
      <c r="R2365" s="59"/>
      <c r="S2365" s="59"/>
      <c r="T2365" s="59"/>
      <c r="U2365" s="59"/>
      <c r="V2365" s="59"/>
      <c r="W2365" s="59"/>
      <c r="X2365" s="59"/>
      <c r="Y2365" s="59"/>
      <c r="Z2365" s="59"/>
      <c r="AA2365" s="59"/>
      <c r="AB2365" s="59"/>
      <c r="AC2365" s="59"/>
      <c r="AD2365" s="59"/>
      <c r="AE2365" s="59"/>
      <c r="AF2365" s="59"/>
    </row>
    <row r="2366" spans="1:32" ht="15.75" customHeight="1">
      <c r="A2366" s="59"/>
      <c r="B2366" s="59"/>
      <c r="C2366" s="59"/>
      <c r="D2366" s="59"/>
      <c r="E2366" s="59"/>
      <c r="F2366" s="59"/>
      <c r="G2366" s="59"/>
      <c r="H2366" s="59"/>
      <c r="I2366" s="59"/>
      <c r="J2366" s="59"/>
      <c r="K2366" s="59"/>
      <c r="L2366" s="59"/>
      <c r="M2366" s="59"/>
      <c r="N2366" s="59"/>
      <c r="O2366" s="59"/>
      <c r="P2366" s="59"/>
      <c r="Q2366" s="59"/>
      <c r="R2366" s="59"/>
      <c r="S2366" s="59"/>
      <c r="T2366" s="59"/>
      <c r="U2366" s="59"/>
      <c r="V2366" s="59"/>
      <c r="W2366" s="59"/>
      <c r="X2366" s="59"/>
      <c r="Y2366" s="59"/>
      <c r="Z2366" s="59"/>
      <c r="AA2366" s="59"/>
      <c r="AB2366" s="59"/>
      <c r="AC2366" s="59"/>
      <c r="AD2366" s="59"/>
      <c r="AE2366" s="59"/>
      <c r="AF2366" s="59"/>
    </row>
    <row r="2367" spans="1:32" ht="15.75" customHeight="1">
      <c r="A2367" s="59"/>
      <c r="B2367" s="59"/>
      <c r="C2367" s="59"/>
      <c r="D2367" s="59"/>
      <c r="E2367" s="59"/>
      <c r="F2367" s="59"/>
      <c r="G2367" s="59"/>
      <c r="H2367" s="59"/>
      <c r="I2367" s="59"/>
      <c r="J2367" s="59"/>
      <c r="K2367" s="59"/>
      <c r="L2367" s="59"/>
      <c r="M2367" s="59"/>
      <c r="N2367" s="59"/>
      <c r="O2367" s="59"/>
      <c r="P2367" s="59"/>
      <c r="Q2367" s="59"/>
      <c r="R2367" s="59"/>
      <c r="S2367" s="59"/>
      <c r="T2367" s="59"/>
      <c r="U2367" s="59"/>
      <c r="V2367" s="59"/>
      <c r="W2367" s="59"/>
      <c r="X2367" s="59"/>
      <c r="Y2367" s="59"/>
      <c r="Z2367" s="59"/>
      <c r="AA2367" s="59"/>
      <c r="AB2367" s="59"/>
      <c r="AC2367" s="59"/>
      <c r="AD2367" s="59"/>
      <c r="AE2367" s="59"/>
      <c r="AF2367" s="59"/>
    </row>
    <row r="2368" spans="1:32" ht="15.75" customHeight="1">
      <c r="A2368" s="59"/>
      <c r="B2368" s="59"/>
      <c r="C2368" s="59"/>
      <c r="D2368" s="59"/>
      <c r="E2368" s="59"/>
      <c r="F2368" s="59"/>
      <c r="G2368" s="59"/>
      <c r="H2368" s="59"/>
      <c r="I2368" s="59"/>
      <c r="J2368" s="59"/>
      <c r="K2368" s="59"/>
      <c r="L2368" s="59"/>
      <c r="M2368" s="59"/>
      <c r="N2368" s="59"/>
      <c r="O2368" s="59"/>
      <c r="P2368" s="59"/>
      <c r="Q2368" s="59"/>
      <c r="R2368" s="59"/>
      <c r="S2368" s="59"/>
      <c r="T2368" s="59"/>
      <c r="U2368" s="59"/>
      <c r="V2368" s="59"/>
      <c r="W2368" s="59"/>
      <c r="X2368" s="59"/>
      <c r="Y2368" s="59"/>
      <c r="Z2368" s="59"/>
      <c r="AA2368" s="59"/>
      <c r="AB2368" s="59"/>
      <c r="AC2368" s="59"/>
      <c r="AD2368" s="59"/>
      <c r="AE2368" s="59"/>
      <c r="AF2368" s="59"/>
    </row>
    <row r="2369" spans="1:32" ht="15.75" customHeight="1">
      <c r="A2369" s="59"/>
      <c r="B2369" s="59"/>
      <c r="C2369" s="59"/>
      <c r="D2369" s="59"/>
      <c r="E2369" s="59"/>
      <c r="F2369" s="59"/>
      <c r="G2369" s="59"/>
      <c r="H2369" s="59"/>
      <c r="I2369" s="59"/>
      <c r="J2369" s="59"/>
      <c r="K2369" s="59"/>
      <c r="L2369" s="59"/>
      <c r="M2369" s="59"/>
      <c r="N2369" s="59"/>
      <c r="O2369" s="59"/>
      <c r="P2369" s="59"/>
      <c r="Q2369" s="59"/>
      <c r="R2369" s="59"/>
      <c r="S2369" s="59"/>
      <c r="T2369" s="59"/>
      <c r="U2369" s="59"/>
      <c r="V2369" s="59"/>
      <c r="W2369" s="59"/>
      <c r="X2369" s="59"/>
      <c r="Y2369" s="59"/>
      <c r="Z2369" s="59"/>
      <c r="AA2369" s="59"/>
      <c r="AB2369" s="59"/>
      <c r="AC2369" s="59"/>
      <c r="AD2369" s="59"/>
      <c r="AE2369" s="59"/>
      <c r="AF2369" s="59"/>
    </row>
    <row r="2370" spans="1:32" ht="15.75" customHeight="1">
      <c r="A2370" s="59"/>
      <c r="B2370" s="59"/>
      <c r="C2370" s="59"/>
      <c r="D2370" s="59"/>
      <c r="E2370" s="59"/>
      <c r="F2370" s="59"/>
      <c r="G2370" s="59"/>
      <c r="H2370" s="59"/>
      <c r="I2370" s="59"/>
      <c r="J2370" s="59"/>
      <c r="K2370" s="59"/>
      <c r="L2370" s="59"/>
      <c r="M2370" s="59"/>
      <c r="N2370" s="59"/>
      <c r="O2370" s="59"/>
      <c r="P2370" s="59"/>
      <c r="Q2370" s="59"/>
      <c r="R2370" s="59"/>
      <c r="S2370" s="59"/>
      <c r="T2370" s="59"/>
      <c r="U2370" s="59"/>
      <c r="V2370" s="59"/>
      <c r="W2370" s="59"/>
      <c r="X2370" s="59"/>
      <c r="Y2370" s="59"/>
      <c r="Z2370" s="59"/>
      <c r="AA2370" s="59"/>
      <c r="AB2370" s="59"/>
      <c r="AC2370" s="59"/>
      <c r="AD2370" s="59"/>
      <c r="AE2370" s="59"/>
      <c r="AF2370" s="59"/>
    </row>
    <row r="2371" spans="1:32" ht="15.75" customHeight="1">
      <c r="A2371" s="59"/>
      <c r="B2371" s="59"/>
      <c r="C2371" s="59"/>
      <c r="D2371" s="59"/>
      <c r="E2371" s="59"/>
      <c r="F2371" s="59"/>
      <c r="G2371" s="59"/>
      <c r="H2371" s="59"/>
      <c r="I2371" s="59"/>
      <c r="J2371" s="59"/>
      <c r="K2371" s="59"/>
      <c r="L2371" s="59"/>
      <c r="M2371" s="59"/>
      <c r="N2371" s="59"/>
      <c r="O2371" s="59"/>
      <c r="P2371" s="59"/>
      <c r="Q2371" s="59"/>
      <c r="R2371" s="59"/>
      <c r="S2371" s="59"/>
      <c r="T2371" s="59"/>
      <c r="U2371" s="59"/>
      <c r="V2371" s="59"/>
      <c r="W2371" s="59"/>
      <c r="X2371" s="59"/>
      <c r="Y2371" s="59"/>
      <c r="Z2371" s="59"/>
      <c r="AA2371" s="59"/>
      <c r="AB2371" s="59"/>
      <c r="AC2371" s="59"/>
      <c r="AD2371" s="59"/>
      <c r="AE2371" s="59"/>
      <c r="AF2371" s="59"/>
    </row>
    <row r="2372" spans="1:32" ht="15.75" customHeight="1">
      <c r="A2372" s="59"/>
      <c r="B2372" s="59"/>
      <c r="C2372" s="59"/>
      <c r="D2372" s="59"/>
      <c r="E2372" s="59"/>
      <c r="F2372" s="59"/>
      <c r="G2372" s="59"/>
      <c r="H2372" s="59"/>
      <c r="I2372" s="59"/>
      <c r="J2372" s="59"/>
      <c r="K2372" s="59"/>
      <c r="L2372" s="59"/>
      <c r="M2372" s="59"/>
      <c r="N2372" s="59"/>
      <c r="O2372" s="59"/>
      <c r="P2372" s="59"/>
      <c r="Q2372" s="59"/>
      <c r="R2372" s="59"/>
      <c r="S2372" s="59"/>
      <c r="T2372" s="59"/>
      <c r="U2372" s="59"/>
      <c r="V2372" s="59"/>
      <c r="W2372" s="59"/>
      <c r="X2372" s="59"/>
      <c r="Y2372" s="59"/>
      <c r="Z2372" s="59"/>
      <c r="AA2372" s="59"/>
      <c r="AB2372" s="59"/>
      <c r="AC2372" s="59"/>
      <c r="AD2372" s="59"/>
      <c r="AE2372" s="59"/>
      <c r="AF2372" s="59"/>
    </row>
    <row r="2373" spans="1:32" ht="15.75" customHeight="1">
      <c r="A2373" s="59"/>
      <c r="B2373" s="59"/>
      <c r="C2373" s="59"/>
      <c r="D2373" s="59"/>
      <c r="E2373" s="59"/>
      <c r="F2373" s="59"/>
      <c r="G2373" s="59"/>
      <c r="H2373" s="59"/>
      <c r="I2373" s="59"/>
      <c r="J2373" s="59"/>
      <c r="K2373" s="59"/>
      <c r="L2373" s="59"/>
      <c r="M2373" s="59"/>
      <c r="N2373" s="59"/>
      <c r="O2373" s="59"/>
      <c r="P2373" s="59"/>
      <c r="Q2373" s="59"/>
      <c r="R2373" s="59"/>
      <c r="S2373" s="59"/>
      <c r="T2373" s="59"/>
      <c r="U2373" s="59"/>
      <c r="V2373" s="59"/>
      <c r="W2373" s="59"/>
      <c r="X2373" s="59"/>
      <c r="Y2373" s="59"/>
      <c r="Z2373" s="59"/>
      <c r="AA2373" s="59"/>
      <c r="AB2373" s="59"/>
      <c r="AC2373" s="59"/>
      <c r="AD2373" s="59"/>
      <c r="AE2373" s="59"/>
      <c r="AF2373" s="59"/>
    </row>
    <row r="2374" spans="1:32" ht="15.75" customHeight="1">
      <c r="A2374" s="59"/>
      <c r="B2374" s="59"/>
      <c r="C2374" s="59"/>
      <c r="D2374" s="59"/>
      <c r="E2374" s="59"/>
      <c r="F2374" s="59"/>
      <c r="G2374" s="59"/>
      <c r="H2374" s="59"/>
      <c r="I2374" s="59"/>
      <c r="J2374" s="59"/>
      <c r="K2374" s="59"/>
      <c r="L2374" s="59"/>
      <c r="M2374" s="59"/>
      <c r="N2374" s="59"/>
      <c r="O2374" s="59"/>
      <c r="P2374" s="59"/>
      <c r="Q2374" s="59"/>
      <c r="R2374" s="59"/>
      <c r="S2374" s="59"/>
      <c r="T2374" s="59"/>
      <c r="U2374" s="59"/>
      <c r="V2374" s="59"/>
      <c r="W2374" s="59"/>
      <c r="X2374" s="59"/>
      <c r="Y2374" s="59"/>
      <c r="Z2374" s="59"/>
      <c r="AA2374" s="59"/>
      <c r="AB2374" s="59"/>
      <c r="AC2374" s="59"/>
      <c r="AD2374" s="59"/>
      <c r="AE2374" s="59"/>
      <c r="AF2374" s="59"/>
    </row>
    <row r="2375" spans="1:32" ht="15.75" customHeight="1">
      <c r="A2375" s="59"/>
      <c r="B2375" s="59"/>
      <c r="C2375" s="59"/>
      <c r="D2375" s="59"/>
      <c r="E2375" s="59"/>
      <c r="F2375" s="59"/>
      <c r="G2375" s="59"/>
      <c r="H2375" s="59"/>
      <c r="I2375" s="59"/>
      <c r="J2375" s="59"/>
      <c r="K2375" s="59"/>
      <c r="L2375" s="59"/>
      <c r="M2375" s="59"/>
      <c r="N2375" s="59"/>
      <c r="O2375" s="59"/>
      <c r="P2375" s="59"/>
      <c r="Q2375" s="59"/>
      <c r="R2375" s="59"/>
      <c r="S2375" s="59"/>
      <c r="T2375" s="59"/>
      <c r="U2375" s="59"/>
      <c r="V2375" s="59"/>
      <c r="W2375" s="59"/>
      <c r="X2375" s="59"/>
      <c r="Y2375" s="59"/>
      <c r="Z2375" s="59"/>
      <c r="AA2375" s="59"/>
      <c r="AB2375" s="59"/>
      <c r="AC2375" s="59"/>
      <c r="AD2375" s="59"/>
      <c r="AE2375" s="59"/>
      <c r="AF2375" s="59"/>
    </row>
    <row r="2376" spans="1:32" ht="15.75" customHeight="1">
      <c r="A2376" s="59"/>
      <c r="B2376" s="59"/>
      <c r="C2376" s="59"/>
      <c r="D2376" s="59"/>
      <c r="E2376" s="59"/>
      <c r="F2376" s="59"/>
      <c r="G2376" s="59"/>
      <c r="H2376" s="59"/>
      <c r="I2376" s="59"/>
      <c r="J2376" s="59"/>
      <c r="K2376" s="59"/>
      <c r="L2376" s="59"/>
      <c r="M2376" s="59"/>
      <c r="N2376" s="59"/>
      <c r="O2376" s="59"/>
      <c r="P2376" s="59"/>
      <c r="Q2376" s="59"/>
      <c r="R2376" s="59"/>
      <c r="S2376" s="59"/>
      <c r="T2376" s="59"/>
      <c r="U2376" s="59"/>
      <c r="V2376" s="59"/>
      <c r="W2376" s="59"/>
      <c r="X2376" s="59"/>
      <c r="Y2376" s="59"/>
      <c r="Z2376" s="59"/>
      <c r="AA2376" s="59"/>
      <c r="AB2376" s="59"/>
      <c r="AC2376" s="59"/>
      <c r="AD2376" s="59"/>
      <c r="AE2376" s="59"/>
      <c r="AF2376" s="59"/>
    </row>
    <row r="2377" spans="1:32" ht="15.75" customHeight="1">
      <c r="A2377" s="59"/>
      <c r="B2377" s="59"/>
      <c r="C2377" s="59"/>
      <c r="D2377" s="59"/>
      <c r="E2377" s="59"/>
      <c r="F2377" s="59"/>
      <c r="G2377" s="59"/>
      <c r="H2377" s="59"/>
      <c r="I2377" s="59"/>
      <c r="J2377" s="59"/>
      <c r="K2377" s="59"/>
      <c r="L2377" s="59"/>
      <c r="M2377" s="59"/>
      <c r="N2377" s="59"/>
      <c r="O2377" s="59"/>
      <c r="P2377" s="59"/>
      <c r="Q2377" s="59"/>
      <c r="R2377" s="59"/>
      <c r="S2377" s="59"/>
      <c r="T2377" s="59"/>
      <c r="U2377" s="59"/>
      <c r="V2377" s="59"/>
      <c r="W2377" s="59"/>
      <c r="X2377" s="59"/>
      <c r="Y2377" s="59"/>
      <c r="Z2377" s="59"/>
      <c r="AA2377" s="59"/>
      <c r="AB2377" s="59"/>
      <c r="AC2377" s="59"/>
      <c r="AD2377" s="59"/>
      <c r="AE2377" s="59"/>
      <c r="AF2377" s="59"/>
    </row>
    <row r="2378" spans="1:32" ht="15.75" customHeight="1">
      <c r="A2378" s="59"/>
      <c r="B2378" s="59"/>
      <c r="C2378" s="59"/>
      <c r="D2378" s="59"/>
      <c r="E2378" s="59"/>
      <c r="F2378" s="59"/>
      <c r="G2378" s="59"/>
      <c r="H2378" s="59"/>
      <c r="I2378" s="59"/>
      <c r="J2378" s="59"/>
      <c r="K2378" s="59"/>
      <c r="L2378" s="59"/>
      <c r="M2378" s="59"/>
      <c r="N2378" s="59"/>
      <c r="O2378" s="59"/>
      <c r="P2378" s="59"/>
      <c r="Q2378" s="59"/>
      <c r="R2378" s="59"/>
      <c r="S2378" s="59"/>
      <c r="T2378" s="59"/>
      <c r="U2378" s="59"/>
      <c r="V2378" s="59"/>
      <c r="W2378" s="59"/>
      <c r="X2378" s="59"/>
      <c r="Y2378" s="59"/>
      <c r="Z2378" s="59"/>
      <c r="AA2378" s="59"/>
      <c r="AB2378" s="59"/>
      <c r="AC2378" s="59"/>
      <c r="AD2378" s="59"/>
      <c r="AE2378" s="59"/>
      <c r="AF2378" s="59"/>
    </row>
    <row r="2379" spans="1:32" ht="15.75" customHeight="1">
      <c r="A2379" s="59"/>
      <c r="B2379" s="59"/>
      <c r="C2379" s="59"/>
      <c r="D2379" s="59"/>
      <c r="E2379" s="59"/>
      <c r="F2379" s="59"/>
      <c r="G2379" s="59"/>
      <c r="H2379" s="59"/>
      <c r="I2379" s="59"/>
      <c r="J2379" s="59"/>
      <c r="K2379" s="59"/>
      <c r="L2379" s="59"/>
      <c r="M2379" s="59"/>
      <c r="N2379" s="59"/>
      <c r="O2379" s="59"/>
      <c r="P2379" s="59"/>
      <c r="Q2379" s="59"/>
      <c r="R2379" s="59"/>
      <c r="S2379" s="59"/>
      <c r="T2379" s="59"/>
      <c r="U2379" s="59"/>
      <c r="V2379" s="59"/>
      <c r="W2379" s="59"/>
      <c r="X2379" s="59"/>
      <c r="Y2379" s="59"/>
      <c r="Z2379" s="59"/>
      <c r="AA2379" s="59"/>
      <c r="AB2379" s="59"/>
      <c r="AC2379" s="59"/>
      <c r="AD2379" s="59"/>
      <c r="AE2379" s="59"/>
      <c r="AF2379" s="59"/>
    </row>
    <row r="2380" spans="1:32" ht="15.75" customHeight="1">
      <c r="A2380" s="59"/>
      <c r="B2380" s="59"/>
      <c r="C2380" s="59"/>
      <c r="D2380" s="59"/>
      <c r="E2380" s="59"/>
      <c r="F2380" s="59"/>
      <c r="G2380" s="59"/>
      <c r="H2380" s="59"/>
      <c r="I2380" s="59"/>
      <c r="J2380" s="59"/>
      <c r="K2380" s="59"/>
      <c r="L2380" s="59"/>
      <c r="M2380" s="59"/>
      <c r="N2380" s="59"/>
      <c r="O2380" s="59"/>
      <c r="P2380" s="59"/>
      <c r="Q2380" s="59"/>
      <c r="R2380" s="59"/>
      <c r="S2380" s="59"/>
      <c r="T2380" s="59"/>
      <c r="U2380" s="59"/>
      <c r="V2380" s="59"/>
      <c r="W2380" s="59"/>
      <c r="X2380" s="59"/>
      <c r="Y2380" s="59"/>
      <c r="Z2380" s="59"/>
      <c r="AA2380" s="59"/>
      <c r="AB2380" s="59"/>
      <c r="AC2380" s="59"/>
      <c r="AD2380" s="59"/>
      <c r="AE2380" s="59"/>
      <c r="AF2380" s="59"/>
    </row>
    <row r="2381" spans="1:32" ht="15.75" customHeight="1">
      <c r="A2381" s="59"/>
      <c r="B2381" s="59"/>
      <c r="C2381" s="59"/>
      <c r="D2381" s="59"/>
      <c r="E2381" s="59"/>
      <c r="F2381" s="59"/>
      <c r="G2381" s="59"/>
      <c r="H2381" s="59"/>
      <c r="I2381" s="59"/>
      <c r="J2381" s="59"/>
      <c r="K2381" s="59"/>
      <c r="L2381" s="59"/>
      <c r="M2381" s="59"/>
      <c r="N2381" s="59"/>
      <c r="O2381" s="59"/>
      <c r="P2381" s="59"/>
      <c r="Q2381" s="59"/>
      <c r="R2381" s="59"/>
      <c r="S2381" s="59"/>
      <c r="T2381" s="59"/>
      <c r="U2381" s="59"/>
      <c r="V2381" s="59"/>
      <c r="W2381" s="59"/>
      <c r="X2381" s="59"/>
      <c r="Y2381" s="59"/>
      <c r="Z2381" s="59"/>
      <c r="AA2381" s="59"/>
      <c r="AB2381" s="59"/>
      <c r="AC2381" s="59"/>
      <c r="AD2381" s="59"/>
      <c r="AE2381" s="59"/>
      <c r="AF2381" s="59"/>
    </row>
    <row r="2382" spans="1:32" ht="15.75" customHeight="1">
      <c r="A2382" s="59"/>
      <c r="B2382" s="59"/>
      <c r="C2382" s="59"/>
      <c r="D2382" s="59"/>
      <c r="E2382" s="59"/>
      <c r="F2382" s="59"/>
      <c r="G2382" s="59"/>
      <c r="H2382" s="59"/>
      <c r="I2382" s="59"/>
      <c r="J2382" s="59"/>
      <c r="K2382" s="59"/>
      <c r="L2382" s="59"/>
      <c r="M2382" s="59"/>
      <c r="N2382" s="59"/>
      <c r="O2382" s="59"/>
      <c r="P2382" s="59"/>
      <c r="Q2382" s="59"/>
      <c r="R2382" s="59"/>
      <c r="S2382" s="59"/>
      <c r="T2382" s="59"/>
      <c r="U2382" s="59"/>
      <c r="V2382" s="59"/>
      <c r="W2382" s="59"/>
      <c r="X2382" s="59"/>
      <c r="Y2382" s="59"/>
      <c r="Z2382" s="59"/>
      <c r="AA2382" s="59"/>
      <c r="AB2382" s="59"/>
      <c r="AC2382" s="59"/>
      <c r="AD2382" s="59"/>
      <c r="AE2382" s="59"/>
      <c r="AF2382" s="59"/>
    </row>
    <row r="2383" spans="1:32" ht="15.75" customHeight="1">
      <c r="A2383" s="59"/>
      <c r="B2383" s="59"/>
      <c r="C2383" s="59"/>
      <c r="D2383" s="59"/>
      <c r="E2383" s="59"/>
      <c r="F2383" s="59"/>
      <c r="G2383" s="59"/>
      <c r="H2383" s="59"/>
      <c r="I2383" s="59"/>
      <c r="J2383" s="59"/>
      <c r="K2383" s="59"/>
      <c r="L2383" s="59"/>
      <c r="M2383" s="59"/>
      <c r="N2383" s="59"/>
      <c r="O2383" s="59"/>
      <c r="P2383" s="59"/>
      <c r="Q2383" s="59"/>
      <c r="R2383" s="59"/>
      <c r="S2383" s="59"/>
      <c r="T2383" s="59"/>
      <c r="U2383" s="59"/>
      <c r="V2383" s="59"/>
      <c r="W2383" s="59"/>
      <c r="X2383" s="59"/>
      <c r="Y2383" s="59"/>
      <c r="Z2383" s="59"/>
      <c r="AA2383" s="59"/>
      <c r="AB2383" s="59"/>
      <c r="AC2383" s="59"/>
      <c r="AD2383" s="59"/>
      <c r="AE2383" s="59"/>
      <c r="AF2383" s="59"/>
    </row>
    <row r="2384" spans="1:32" ht="15.75" customHeight="1">
      <c r="A2384" s="59"/>
      <c r="B2384" s="59"/>
      <c r="C2384" s="59"/>
      <c r="D2384" s="59"/>
      <c r="E2384" s="59"/>
      <c r="F2384" s="59"/>
      <c r="G2384" s="59"/>
      <c r="H2384" s="59"/>
      <c r="I2384" s="59"/>
      <c r="J2384" s="59"/>
      <c r="K2384" s="59"/>
      <c r="L2384" s="59"/>
      <c r="M2384" s="59"/>
      <c r="N2384" s="59"/>
      <c r="O2384" s="59"/>
      <c r="P2384" s="59"/>
      <c r="Q2384" s="59"/>
      <c r="R2384" s="59"/>
      <c r="S2384" s="59"/>
      <c r="T2384" s="59"/>
      <c r="U2384" s="59"/>
      <c r="V2384" s="59"/>
      <c r="W2384" s="59"/>
      <c r="X2384" s="59"/>
      <c r="Y2384" s="59"/>
      <c r="Z2384" s="59"/>
      <c r="AA2384" s="59"/>
      <c r="AB2384" s="59"/>
      <c r="AC2384" s="59"/>
      <c r="AD2384" s="59"/>
      <c r="AE2384" s="59"/>
      <c r="AF2384" s="59"/>
    </row>
    <row r="2385" spans="1:32" ht="15.75" customHeight="1">
      <c r="A2385" s="59"/>
      <c r="B2385" s="59"/>
      <c r="C2385" s="59"/>
      <c r="D2385" s="59"/>
      <c r="E2385" s="59"/>
      <c r="F2385" s="59"/>
      <c r="G2385" s="59"/>
      <c r="H2385" s="59"/>
      <c r="I2385" s="59"/>
      <c r="J2385" s="59"/>
      <c r="K2385" s="59"/>
      <c r="L2385" s="59"/>
      <c r="M2385" s="59"/>
      <c r="N2385" s="59"/>
      <c r="O2385" s="59"/>
      <c r="P2385" s="59"/>
      <c r="Q2385" s="59"/>
      <c r="R2385" s="59"/>
      <c r="S2385" s="59"/>
      <c r="T2385" s="59"/>
      <c r="U2385" s="59"/>
      <c r="V2385" s="59"/>
      <c r="W2385" s="59"/>
      <c r="X2385" s="59"/>
      <c r="Y2385" s="59"/>
      <c r="Z2385" s="59"/>
      <c r="AA2385" s="59"/>
      <c r="AB2385" s="59"/>
      <c r="AC2385" s="59"/>
      <c r="AD2385" s="59"/>
      <c r="AE2385" s="59"/>
      <c r="AF2385" s="59"/>
    </row>
    <row r="2386" spans="1:32" ht="15.75" customHeight="1">
      <c r="A2386" s="59"/>
      <c r="B2386" s="59"/>
      <c r="C2386" s="59"/>
      <c r="D2386" s="59"/>
      <c r="E2386" s="59"/>
      <c r="F2386" s="59"/>
      <c r="G2386" s="59"/>
      <c r="H2386" s="59"/>
      <c r="I2386" s="59"/>
      <c r="J2386" s="59"/>
      <c r="K2386" s="59"/>
      <c r="L2386" s="59"/>
      <c r="M2386" s="59"/>
      <c r="N2386" s="59"/>
      <c r="O2386" s="59"/>
      <c r="P2386" s="59"/>
      <c r="Q2386" s="59"/>
      <c r="R2386" s="59"/>
      <c r="S2386" s="59"/>
      <c r="T2386" s="59"/>
      <c r="U2386" s="59"/>
      <c r="V2386" s="59"/>
      <c r="W2386" s="59"/>
      <c r="X2386" s="59"/>
      <c r="Y2386" s="59"/>
      <c r="Z2386" s="59"/>
      <c r="AA2386" s="59"/>
      <c r="AB2386" s="59"/>
      <c r="AC2386" s="59"/>
      <c r="AD2386" s="59"/>
      <c r="AE2386" s="59"/>
      <c r="AF2386" s="59"/>
    </row>
    <row r="2387" spans="1:32" ht="15.75" customHeight="1">
      <c r="A2387" s="59"/>
      <c r="B2387" s="59"/>
      <c r="C2387" s="59"/>
      <c r="D2387" s="59"/>
      <c r="E2387" s="59"/>
      <c r="F2387" s="59"/>
      <c r="G2387" s="59"/>
      <c r="H2387" s="59"/>
      <c r="I2387" s="59"/>
      <c r="J2387" s="59"/>
      <c r="K2387" s="59"/>
      <c r="L2387" s="59"/>
      <c r="M2387" s="59"/>
      <c r="N2387" s="59"/>
      <c r="O2387" s="59"/>
      <c r="P2387" s="59"/>
      <c r="Q2387" s="59"/>
      <c r="R2387" s="59"/>
      <c r="S2387" s="59"/>
      <c r="T2387" s="59"/>
      <c r="U2387" s="59"/>
      <c r="V2387" s="59"/>
      <c r="W2387" s="59"/>
      <c r="X2387" s="59"/>
      <c r="Y2387" s="59"/>
      <c r="Z2387" s="59"/>
      <c r="AA2387" s="59"/>
      <c r="AB2387" s="59"/>
      <c r="AC2387" s="59"/>
      <c r="AD2387" s="59"/>
      <c r="AE2387" s="59"/>
      <c r="AF2387" s="59"/>
    </row>
    <row r="2388" spans="1:32" ht="15.75" customHeight="1">
      <c r="A2388" s="59"/>
      <c r="B2388" s="59"/>
      <c r="C2388" s="59"/>
      <c r="D2388" s="59"/>
      <c r="E2388" s="59"/>
      <c r="F2388" s="59"/>
      <c r="G2388" s="59"/>
      <c r="H2388" s="59"/>
      <c r="I2388" s="59"/>
      <c r="J2388" s="59"/>
      <c r="K2388" s="59"/>
      <c r="L2388" s="59"/>
      <c r="M2388" s="59"/>
      <c r="N2388" s="59"/>
      <c r="O2388" s="59"/>
      <c r="P2388" s="59"/>
      <c r="Q2388" s="59"/>
      <c r="R2388" s="59"/>
      <c r="S2388" s="59"/>
      <c r="T2388" s="59"/>
      <c r="U2388" s="59"/>
      <c r="V2388" s="59"/>
      <c r="W2388" s="59"/>
      <c r="X2388" s="59"/>
      <c r="Y2388" s="59"/>
      <c r="Z2388" s="59"/>
      <c r="AA2388" s="59"/>
      <c r="AB2388" s="59"/>
      <c r="AC2388" s="59"/>
      <c r="AD2388" s="59"/>
      <c r="AE2388" s="59"/>
      <c r="AF2388" s="59"/>
    </row>
    <row r="2389" spans="1:32" ht="15.75" customHeight="1">
      <c r="A2389" s="59"/>
      <c r="B2389" s="59"/>
      <c r="C2389" s="59"/>
      <c r="D2389" s="59"/>
      <c r="E2389" s="59"/>
      <c r="F2389" s="59"/>
      <c r="G2389" s="59"/>
      <c r="H2389" s="59"/>
      <c r="I2389" s="59"/>
      <c r="J2389" s="59"/>
      <c r="K2389" s="59"/>
      <c r="L2389" s="59"/>
      <c r="M2389" s="59"/>
      <c r="N2389" s="59"/>
      <c r="O2389" s="59"/>
      <c r="P2389" s="59"/>
      <c r="Q2389" s="59"/>
      <c r="R2389" s="59"/>
      <c r="S2389" s="59"/>
      <c r="T2389" s="59"/>
      <c r="U2389" s="59"/>
      <c r="V2389" s="59"/>
      <c r="W2389" s="59"/>
      <c r="X2389" s="59"/>
      <c r="Y2389" s="59"/>
      <c r="Z2389" s="59"/>
      <c r="AA2389" s="59"/>
      <c r="AB2389" s="59"/>
      <c r="AC2389" s="59"/>
      <c r="AD2389" s="59"/>
      <c r="AE2389" s="59"/>
      <c r="AF2389" s="59"/>
    </row>
    <row r="2390" spans="1:32" ht="15.75" customHeight="1">
      <c r="A2390" s="59"/>
      <c r="B2390" s="59"/>
      <c r="C2390" s="59"/>
      <c r="D2390" s="59"/>
      <c r="E2390" s="59"/>
      <c r="F2390" s="59"/>
      <c r="G2390" s="59"/>
      <c r="H2390" s="59"/>
      <c r="I2390" s="59"/>
      <c r="J2390" s="59"/>
      <c r="K2390" s="59"/>
      <c r="L2390" s="59"/>
      <c r="M2390" s="59"/>
      <c r="N2390" s="59"/>
      <c r="O2390" s="59"/>
      <c r="P2390" s="59"/>
      <c r="Q2390" s="59"/>
      <c r="R2390" s="59"/>
      <c r="S2390" s="59"/>
      <c r="T2390" s="59"/>
      <c r="U2390" s="59"/>
      <c r="V2390" s="59"/>
      <c r="W2390" s="59"/>
      <c r="X2390" s="59"/>
      <c r="Y2390" s="59"/>
      <c r="Z2390" s="59"/>
      <c r="AA2390" s="59"/>
      <c r="AB2390" s="59"/>
      <c r="AC2390" s="59"/>
      <c r="AD2390" s="59"/>
      <c r="AE2390" s="59"/>
      <c r="AF2390" s="59"/>
    </row>
    <row r="2391" spans="1:32" ht="15.75" customHeight="1">
      <c r="A2391" s="59"/>
      <c r="B2391" s="59"/>
      <c r="C2391" s="59"/>
      <c r="D2391" s="59"/>
      <c r="E2391" s="59"/>
      <c r="F2391" s="59"/>
      <c r="G2391" s="59"/>
      <c r="H2391" s="59"/>
      <c r="I2391" s="59"/>
      <c r="J2391" s="59"/>
      <c r="K2391" s="59"/>
      <c r="L2391" s="59"/>
      <c r="M2391" s="59"/>
      <c r="N2391" s="59"/>
      <c r="O2391" s="59"/>
      <c r="P2391" s="59"/>
      <c r="Q2391" s="59"/>
      <c r="R2391" s="59"/>
      <c r="S2391" s="59"/>
      <c r="T2391" s="59"/>
      <c r="U2391" s="59"/>
      <c r="V2391" s="59"/>
      <c r="W2391" s="59"/>
      <c r="X2391" s="59"/>
      <c r="Y2391" s="59"/>
      <c r="Z2391" s="59"/>
      <c r="AA2391" s="59"/>
      <c r="AB2391" s="59"/>
      <c r="AC2391" s="59"/>
      <c r="AD2391" s="59"/>
      <c r="AE2391" s="59"/>
      <c r="AF2391" s="59"/>
    </row>
    <row r="2392" spans="1:32" ht="15.75" customHeight="1">
      <c r="A2392" s="59"/>
      <c r="B2392" s="59"/>
      <c r="C2392" s="59"/>
      <c r="D2392" s="59"/>
      <c r="E2392" s="59"/>
      <c r="F2392" s="59"/>
      <c r="G2392" s="59"/>
      <c r="H2392" s="59"/>
      <c r="I2392" s="59"/>
      <c r="J2392" s="59"/>
      <c r="K2392" s="59"/>
      <c r="L2392" s="59"/>
      <c r="M2392" s="59"/>
      <c r="N2392" s="59"/>
      <c r="O2392" s="59"/>
      <c r="P2392" s="59"/>
      <c r="Q2392" s="59"/>
      <c r="R2392" s="59"/>
      <c r="S2392" s="59"/>
      <c r="T2392" s="59"/>
      <c r="U2392" s="59"/>
      <c r="V2392" s="59"/>
      <c r="W2392" s="59"/>
      <c r="X2392" s="59"/>
      <c r="Y2392" s="59"/>
      <c r="Z2392" s="59"/>
      <c r="AA2392" s="59"/>
      <c r="AB2392" s="59"/>
      <c r="AC2392" s="59"/>
      <c r="AD2392" s="59"/>
      <c r="AE2392" s="59"/>
      <c r="AF2392" s="59"/>
    </row>
    <row r="2393" spans="1:32" ht="15.75" customHeight="1">
      <c r="A2393" s="59"/>
      <c r="B2393" s="59"/>
      <c r="C2393" s="59"/>
      <c r="D2393" s="59"/>
      <c r="E2393" s="59"/>
      <c r="F2393" s="59"/>
      <c r="G2393" s="59"/>
      <c r="H2393" s="59"/>
      <c r="I2393" s="59"/>
      <c r="J2393" s="59"/>
      <c r="K2393" s="59"/>
      <c r="L2393" s="59"/>
      <c r="M2393" s="59"/>
      <c r="N2393" s="59"/>
      <c r="O2393" s="59"/>
      <c r="P2393" s="59"/>
      <c r="Q2393" s="59"/>
      <c r="R2393" s="59"/>
      <c r="S2393" s="59"/>
      <c r="T2393" s="59"/>
      <c r="U2393" s="59"/>
      <c r="V2393" s="59"/>
      <c r="W2393" s="59"/>
      <c r="X2393" s="59"/>
      <c r="Y2393" s="59"/>
      <c r="Z2393" s="59"/>
      <c r="AA2393" s="59"/>
      <c r="AB2393" s="59"/>
      <c r="AC2393" s="59"/>
      <c r="AD2393" s="59"/>
      <c r="AE2393" s="59"/>
      <c r="AF2393" s="59"/>
    </row>
    <row r="2394" spans="1:32" ht="15.75" customHeight="1">
      <c r="A2394" s="59"/>
      <c r="B2394" s="59"/>
      <c r="C2394" s="59"/>
      <c r="D2394" s="59"/>
      <c r="E2394" s="59"/>
      <c r="F2394" s="59"/>
      <c r="G2394" s="59"/>
      <c r="H2394" s="59"/>
      <c r="I2394" s="59"/>
      <c r="J2394" s="59"/>
      <c r="K2394" s="59"/>
      <c r="L2394" s="59"/>
      <c r="M2394" s="59"/>
      <c r="N2394" s="59"/>
      <c r="O2394" s="59"/>
      <c r="P2394" s="59"/>
      <c r="Q2394" s="59"/>
      <c r="R2394" s="59"/>
      <c r="S2394" s="59"/>
      <c r="T2394" s="59"/>
      <c r="U2394" s="59"/>
      <c r="V2394" s="59"/>
      <c r="W2394" s="59"/>
      <c r="X2394" s="59"/>
      <c r="Y2394" s="59"/>
      <c r="Z2394" s="59"/>
      <c r="AA2394" s="59"/>
      <c r="AB2394" s="59"/>
      <c r="AC2394" s="59"/>
      <c r="AD2394" s="59"/>
      <c r="AE2394" s="59"/>
      <c r="AF2394" s="59"/>
    </row>
    <row r="2395" spans="1:32" ht="15.75" customHeight="1">
      <c r="A2395" s="59"/>
      <c r="B2395" s="59"/>
      <c r="C2395" s="59"/>
      <c r="D2395" s="59"/>
      <c r="E2395" s="59"/>
      <c r="F2395" s="59"/>
      <c r="G2395" s="59"/>
      <c r="H2395" s="59"/>
      <c r="I2395" s="59"/>
      <c r="J2395" s="59"/>
      <c r="K2395" s="59"/>
      <c r="L2395" s="59"/>
      <c r="M2395" s="59"/>
      <c r="N2395" s="59"/>
      <c r="O2395" s="59"/>
      <c r="P2395" s="59"/>
      <c r="Q2395" s="59"/>
      <c r="R2395" s="59"/>
      <c r="S2395" s="59"/>
      <c r="T2395" s="59"/>
      <c r="U2395" s="59"/>
      <c r="V2395" s="59"/>
      <c r="W2395" s="59"/>
      <c r="X2395" s="59"/>
      <c r="Y2395" s="59"/>
      <c r="Z2395" s="59"/>
      <c r="AA2395" s="59"/>
      <c r="AB2395" s="59"/>
      <c r="AC2395" s="59"/>
      <c r="AD2395" s="59"/>
      <c r="AE2395" s="59"/>
      <c r="AF2395" s="59"/>
    </row>
    <row r="2396" spans="1:32" ht="15.75" customHeight="1">
      <c r="A2396" s="59"/>
      <c r="B2396" s="59"/>
      <c r="C2396" s="59"/>
      <c r="D2396" s="59"/>
      <c r="E2396" s="59"/>
      <c r="F2396" s="59"/>
      <c r="G2396" s="59"/>
      <c r="H2396" s="59"/>
      <c r="I2396" s="59"/>
      <c r="J2396" s="59"/>
      <c r="K2396" s="59"/>
      <c r="L2396" s="59"/>
      <c r="M2396" s="59"/>
      <c r="N2396" s="59"/>
      <c r="O2396" s="59"/>
      <c r="P2396" s="59"/>
      <c r="Q2396" s="59"/>
      <c r="R2396" s="59"/>
      <c r="S2396" s="59"/>
      <c r="T2396" s="59"/>
      <c r="U2396" s="59"/>
      <c r="V2396" s="59"/>
      <c r="W2396" s="59"/>
      <c r="X2396" s="59"/>
      <c r="Y2396" s="59"/>
      <c r="Z2396" s="59"/>
      <c r="AA2396" s="59"/>
      <c r="AB2396" s="59"/>
      <c r="AC2396" s="59"/>
      <c r="AD2396" s="59"/>
      <c r="AE2396" s="59"/>
      <c r="AF2396" s="59"/>
    </row>
    <row r="2397" spans="1:32" ht="15.75" customHeight="1">
      <c r="A2397" s="59"/>
      <c r="B2397" s="59"/>
      <c r="C2397" s="59"/>
      <c r="D2397" s="59"/>
      <c r="E2397" s="59"/>
      <c r="F2397" s="59"/>
      <c r="G2397" s="59"/>
      <c r="H2397" s="59"/>
      <c r="I2397" s="59"/>
      <c r="J2397" s="59"/>
      <c r="K2397" s="59"/>
      <c r="L2397" s="59"/>
      <c r="M2397" s="59"/>
      <c r="N2397" s="59"/>
      <c r="O2397" s="59"/>
      <c r="P2397" s="59"/>
      <c r="Q2397" s="59"/>
      <c r="R2397" s="59"/>
      <c r="S2397" s="59"/>
      <c r="T2397" s="59"/>
      <c r="U2397" s="59"/>
      <c r="V2397" s="59"/>
      <c r="W2397" s="59"/>
      <c r="X2397" s="59"/>
      <c r="Y2397" s="59"/>
      <c r="Z2397" s="59"/>
      <c r="AA2397" s="59"/>
      <c r="AB2397" s="59"/>
      <c r="AC2397" s="59"/>
      <c r="AD2397" s="59"/>
      <c r="AE2397" s="59"/>
      <c r="AF2397" s="59"/>
    </row>
    <row r="2398" spans="1:32" ht="15.75" customHeight="1">
      <c r="A2398" s="59"/>
      <c r="B2398" s="59"/>
      <c r="C2398" s="59"/>
      <c r="D2398" s="59"/>
      <c r="E2398" s="59"/>
      <c r="F2398" s="59"/>
      <c r="G2398" s="59"/>
      <c r="H2398" s="59"/>
      <c r="I2398" s="59"/>
      <c r="J2398" s="59"/>
      <c r="K2398" s="59"/>
      <c r="L2398" s="59"/>
      <c r="M2398" s="59"/>
      <c r="N2398" s="59"/>
      <c r="O2398" s="59"/>
      <c r="P2398" s="59"/>
      <c r="Q2398" s="59"/>
      <c r="R2398" s="59"/>
      <c r="S2398" s="59"/>
      <c r="T2398" s="59"/>
      <c r="U2398" s="59"/>
      <c r="V2398" s="59"/>
      <c r="W2398" s="59"/>
      <c r="X2398" s="59"/>
      <c r="Y2398" s="59"/>
      <c r="Z2398" s="59"/>
      <c r="AA2398" s="59"/>
      <c r="AB2398" s="59"/>
      <c r="AC2398" s="59"/>
      <c r="AD2398" s="59"/>
      <c r="AE2398" s="59"/>
      <c r="AF2398" s="59"/>
    </row>
    <row r="2399" spans="1:32" ht="15.75" customHeight="1">
      <c r="A2399" s="59"/>
      <c r="B2399" s="59"/>
      <c r="C2399" s="59"/>
      <c r="D2399" s="59"/>
      <c r="E2399" s="59"/>
      <c r="F2399" s="59"/>
      <c r="G2399" s="59"/>
      <c r="H2399" s="59"/>
      <c r="I2399" s="59"/>
      <c r="J2399" s="59"/>
      <c r="K2399" s="59"/>
      <c r="L2399" s="59"/>
      <c r="M2399" s="59"/>
      <c r="N2399" s="59"/>
      <c r="O2399" s="59"/>
      <c r="P2399" s="59"/>
      <c r="Q2399" s="59"/>
      <c r="R2399" s="59"/>
      <c r="S2399" s="59"/>
      <c r="T2399" s="59"/>
      <c r="U2399" s="59"/>
      <c r="V2399" s="59"/>
      <c r="W2399" s="59"/>
      <c r="X2399" s="59"/>
      <c r="Y2399" s="59"/>
      <c r="Z2399" s="59"/>
      <c r="AA2399" s="59"/>
      <c r="AB2399" s="59"/>
      <c r="AC2399" s="59"/>
      <c r="AD2399" s="59"/>
      <c r="AE2399" s="59"/>
      <c r="AF2399" s="59"/>
    </row>
    <row r="2400" spans="1:32" ht="15.75" customHeight="1">
      <c r="A2400" s="59"/>
      <c r="B2400" s="59"/>
      <c r="C2400" s="59"/>
      <c r="D2400" s="59"/>
      <c r="E2400" s="59"/>
      <c r="F2400" s="59"/>
      <c r="G2400" s="59"/>
      <c r="H2400" s="59"/>
      <c r="I2400" s="59"/>
      <c r="J2400" s="59"/>
      <c r="K2400" s="59"/>
      <c r="L2400" s="59"/>
      <c r="M2400" s="59"/>
      <c r="N2400" s="59"/>
      <c r="O2400" s="59"/>
      <c r="P2400" s="59"/>
      <c r="Q2400" s="59"/>
      <c r="R2400" s="59"/>
      <c r="S2400" s="59"/>
      <c r="T2400" s="59"/>
      <c r="U2400" s="59"/>
      <c r="V2400" s="59"/>
      <c r="W2400" s="59"/>
      <c r="X2400" s="59"/>
      <c r="Y2400" s="59"/>
      <c r="Z2400" s="59"/>
      <c r="AA2400" s="59"/>
      <c r="AB2400" s="59"/>
      <c r="AC2400" s="59"/>
      <c r="AD2400" s="59"/>
      <c r="AE2400" s="59"/>
      <c r="AF2400" s="59"/>
    </row>
    <row r="2401" spans="1:32" ht="15.75" customHeight="1">
      <c r="A2401" s="59"/>
      <c r="B2401" s="59"/>
      <c r="C2401" s="59"/>
      <c r="D2401" s="59"/>
      <c r="E2401" s="59"/>
      <c r="F2401" s="59"/>
      <c r="G2401" s="59"/>
      <c r="H2401" s="59"/>
      <c r="I2401" s="59"/>
      <c r="J2401" s="59"/>
      <c r="K2401" s="59"/>
      <c r="L2401" s="59"/>
      <c r="M2401" s="59"/>
      <c r="N2401" s="59"/>
      <c r="O2401" s="59"/>
      <c r="P2401" s="59"/>
      <c r="Q2401" s="59"/>
      <c r="R2401" s="59"/>
      <c r="S2401" s="59"/>
      <c r="T2401" s="59"/>
      <c r="U2401" s="59"/>
      <c r="V2401" s="59"/>
      <c r="W2401" s="59"/>
      <c r="X2401" s="59"/>
      <c r="Y2401" s="59"/>
      <c r="Z2401" s="59"/>
      <c r="AA2401" s="59"/>
      <c r="AB2401" s="59"/>
      <c r="AC2401" s="59"/>
      <c r="AD2401" s="59"/>
      <c r="AE2401" s="59"/>
      <c r="AF2401" s="59"/>
    </row>
    <row r="2402" spans="1:32" ht="15.75" customHeight="1">
      <c r="A2402" s="59"/>
      <c r="B2402" s="59"/>
      <c r="C2402" s="59"/>
      <c r="D2402" s="59"/>
      <c r="E2402" s="59"/>
      <c r="F2402" s="59"/>
      <c r="G2402" s="59"/>
      <c r="H2402" s="59"/>
      <c r="I2402" s="59"/>
      <c r="J2402" s="59"/>
      <c r="K2402" s="59"/>
      <c r="L2402" s="59"/>
      <c r="M2402" s="59"/>
      <c r="N2402" s="59"/>
      <c r="O2402" s="59"/>
      <c r="P2402" s="59"/>
      <c r="Q2402" s="59"/>
      <c r="R2402" s="59"/>
      <c r="S2402" s="59"/>
      <c r="T2402" s="59"/>
      <c r="U2402" s="59"/>
      <c r="V2402" s="59"/>
      <c r="W2402" s="59"/>
      <c r="X2402" s="59"/>
      <c r="Y2402" s="59"/>
      <c r="Z2402" s="59"/>
      <c r="AA2402" s="59"/>
      <c r="AB2402" s="59"/>
      <c r="AC2402" s="59"/>
      <c r="AD2402" s="59"/>
      <c r="AE2402" s="59"/>
      <c r="AF2402" s="59"/>
    </row>
    <row r="2403" spans="1:32" ht="15.75" customHeight="1">
      <c r="A2403" s="59"/>
      <c r="B2403" s="59"/>
      <c r="C2403" s="59"/>
      <c r="D2403" s="59"/>
      <c r="E2403" s="59"/>
      <c r="F2403" s="59"/>
      <c r="G2403" s="59"/>
      <c r="H2403" s="59"/>
      <c r="I2403" s="59"/>
      <c r="J2403" s="59"/>
      <c r="K2403" s="59"/>
      <c r="L2403" s="59"/>
      <c r="M2403" s="59"/>
      <c r="N2403" s="59"/>
      <c r="O2403" s="59"/>
      <c r="P2403" s="59"/>
      <c r="Q2403" s="59"/>
      <c r="R2403" s="59"/>
      <c r="S2403" s="59"/>
      <c r="T2403" s="59"/>
      <c r="U2403" s="59"/>
      <c r="V2403" s="59"/>
      <c r="W2403" s="59"/>
      <c r="X2403" s="59"/>
      <c r="Y2403" s="59"/>
      <c r="Z2403" s="59"/>
      <c r="AA2403" s="59"/>
      <c r="AB2403" s="59"/>
      <c r="AC2403" s="59"/>
      <c r="AD2403" s="59"/>
      <c r="AE2403" s="59"/>
      <c r="AF2403" s="59"/>
    </row>
    <row r="2404" spans="1:32" ht="15.75" customHeight="1">
      <c r="A2404" s="59"/>
      <c r="B2404" s="59"/>
      <c r="C2404" s="59"/>
      <c r="D2404" s="59"/>
      <c r="E2404" s="59"/>
      <c r="F2404" s="59"/>
      <c r="G2404" s="59"/>
      <c r="H2404" s="59"/>
      <c r="I2404" s="59"/>
      <c r="J2404" s="59"/>
      <c r="K2404" s="59"/>
      <c r="L2404" s="59"/>
      <c r="M2404" s="59"/>
      <c r="N2404" s="59"/>
      <c r="O2404" s="59"/>
      <c r="P2404" s="59"/>
      <c r="Q2404" s="59"/>
      <c r="R2404" s="59"/>
      <c r="S2404" s="59"/>
      <c r="T2404" s="59"/>
      <c r="U2404" s="59"/>
      <c r="V2404" s="59"/>
      <c r="W2404" s="59"/>
      <c r="X2404" s="59"/>
      <c r="Y2404" s="59"/>
      <c r="Z2404" s="59"/>
      <c r="AA2404" s="59"/>
      <c r="AB2404" s="59"/>
      <c r="AC2404" s="59"/>
      <c r="AD2404" s="59"/>
      <c r="AE2404" s="59"/>
      <c r="AF2404" s="59"/>
    </row>
    <row r="2405" spans="1:32" ht="15.75" customHeight="1">
      <c r="A2405" s="59"/>
      <c r="B2405" s="59"/>
      <c r="C2405" s="59"/>
      <c r="D2405" s="59"/>
      <c r="E2405" s="59"/>
      <c r="F2405" s="59"/>
      <c r="G2405" s="59"/>
      <c r="H2405" s="59"/>
      <c r="I2405" s="59"/>
      <c r="J2405" s="59"/>
      <c r="K2405" s="59"/>
      <c r="L2405" s="59"/>
      <c r="M2405" s="59"/>
      <c r="N2405" s="59"/>
      <c r="O2405" s="59"/>
      <c r="P2405" s="59"/>
      <c r="Q2405" s="59"/>
      <c r="R2405" s="59"/>
      <c r="S2405" s="59"/>
      <c r="T2405" s="59"/>
      <c r="U2405" s="59"/>
      <c r="V2405" s="59"/>
      <c r="W2405" s="59"/>
      <c r="X2405" s="59"/>
      <c r="Y2405" s="59"/>
      <c r="Z2405" s="59"/>
      <c r="AA2405" s="59"/>
      <c r="AB2405" s="59"/>
      <c r="AC2405" s="59"/>
      <c r="AD2405" s="59"/>
      <c r="AE2405" s="59"/>
      <c r="AF2405" s="59"/>
    </row>
    <row r="2406" spans="1:32" ht="15.75" customHeight="1">
      <c r="A2406" s="59"/>
      <c r="B2406" s="59"/>
      <c r="C2406" s="59"/>
      <c r="D2406" s="59"/>
      <c r="E2406" s="59"/>
      <c r="F2406" s="59"/>
      <c r="G2406" s="59"/>
      <c r="H2406" s="59"/>
      <c r="I2406" s="59"/>
      <c r="J2406" s="59"/>
      <c r="K2406" s="59"/>
      <c r="L2406" s="59"/>
      <c r="M2406" s="59"/>
      <c r="N2406" s="59"/>
      <c r="O2406" s="59"/>
      <c r="P2406" s="59"/>
      <c r="Q2406" s="59"/>
      <c r="R2406" s="59"/>
      <c r="S2406" s="59"/>
      <c r="T2406" s="59"/>
      <c r="U2406" s="59"/>
      <c r="V2406" s="59"/>
      <c r="W2406" s="59"/>
      <c r="X2406" s="59"/>
      <c r="Y2406" s="59"/>
      <c r="Z2406" s="59"/>
      <c r="AA2406" s="59"/>
      <c r="AB2406" s="59"/>
      <c r="AC2406" s="59"/>
      <c r="AD2406" s="59"/>
      <c r="AE2406" s="59"/>
      <c r="AF2406" s="59"/>
    </row>
    <row r="2407" spans="1:32" ht="15.75" customHeight="1">
      <c r="A2407" s="59"/>
      <c r="B2407" s="59"/>
      <c r="C2407" s="59"/>
      <c r="D2407" s="59"/>
      <c r="E2407" s="59"/>
      <c r="F2407" s="59"/>
      <c r="G2407" s="59"/>
      <c r="H2407" s="59"/>
      <c r="I2407" s="59"/>
      <c r="J2407" s="59"/>
      <c r="K2407" s="59"/>
      <c r="L2407" s="59"/>
      <c r="M2407" s="59"/>
      <c r="N2407" s="59"/>
      <c r="O2407" s="59"/>
      <c r="P2407" s="59"/>
      <c r="Q2407" s="59"/>
      <c r="R2407" s="59"/>
      <c r="S2407" s="59"/>
      <c r="T2407" s="59"/>
      <c r="U2407" s="59"/>
      <c r="V2407" s="59"/>
      <c r="W2407" s="59"/>
      <c r="X2407" s="59"/>
      <c r="Y2407" s="59"/>
      <c r="Z2407" s="59"/>
      <c r="AA2407" s="59"/>
      <c r="AB2407" s="59"/>
      <c r="AC2407" s="59"/>
      <c r="AD2407" s="59"/>
      <c r="AE2407" s="59"/>
      <c r="AF2407" s="59"/>
    </row>
    <row r="2408" spans="1:32" ht="15.75" customHeight="1">
      <c r="A2408" s="59"/>
      <c r="B2408" s="59"/>
      <c r="C2408" s="59"/>
      <c r="D2408" s="59"/>
      <c r="E2408" s="59"/>
      <c r="F2408" s="59"/>
      <c r="G2408" s="59"/>
      <c r="H2408" s="59"/>
      <c r="I2408" s="59"/>
      <c r="J2408" s="59"/>
      <c r="K2408" s="59"/>
      <c r="L2408" s="59"/>
      <c r="M2408" s="59"/>
      <c r="N2408" s="59"/>
      <c r="O2408" s="59"/>
      <c r="P2408" s="59"/>
      <c r="Q2408" s="59"/>
      <c r="R2408" s="59"/>
      <c r="S2408" s="59"/>
      <c r="T2408" s="59"/>
      <c r="U2408" s="59"/>
      <c r="V2408" s="59"/>
      <c r="W2408" s="59"/>
      <c r="X2408" s="59"/>
      <c r="Y2408" s="59"/>
      <c r="Z2408" s="59"/>
      <c r="AA2408" s="59"/>
      <c r="AB2408" s="59"/>
      <c r="AC2408" s="59"/>
      <c r="AD2408" s="59"/>
      <c r="AE2408" s="59"/>
      <c r="AF2408" s="59"/>
    </row>
    <row r="2409" spans="1:32" ht="15.75" customHeight="1">
      <c r="A2409" s="59"/>
      <c r="B2409" s="59"/>
      <c r="C2409" s="59"/>
      <c r="D2409" s="59"/>
      <c r="E2409" s="59"/>
      <c r="F2409" s="59"/>
      <c r="G2409" s="59"/>
      <c r="H2409" s="59"/>
      <c r="I2409" s="59"/>
      <c r="J2409" s="59"/>
      <c r="K2409" s="59"/>
      <c r="L2409" s="59"/>
      <c r="M2409" s="59"/>
      <c r="N2409" s="59"/>
      <c r="O2409" s="59"/>
      <c r="P2409" s="59"/>
      <c r="Q2409" s="59"/>
      <c r="R2409" s="59"/>
      <c r="S2409" s="59"/>
      <c r="T2409" s="59"/>
      <c r="U2409" s="59"/>
      <c r="V2409" s="59"/>
      <c r="W2409" s="59"/>
      <c r="X2409" s="59"/>
      <c r="Y2409" s="59"/>
      <c r="Z2409" s="59"/>
      <c r="AA2409" s="59"/>
      <c r="AB2409" s="59"/>
      <c r="AC2409" s="59"/>
      <c r="AD2409" s="59"/>
      <c r="AE2409" s="59"/>
      <c r="AF2409" s="59"/>
    </row>
    <row r="2410" spans="1:32" ht="15.75" customHeight="1">
      <c r="A2410" s="59"/>
      <c r="B2410" s="59"/>
      <c r="C2410" s="59"/>
      <c r="D2410" s="59"/>
      <c r="E2410" s="59"/>
      <c r="F2410" s="59"/>
      <c r="G2410" s="59"/>
      <c r="H2410" s="59"/>
      <c r="I2410" s="59"/>
      <c r="J2410" s="59"/>
      <c r="K2410" s="59"/>
      <c r="L2410" s="59"/>
      <c r="M2410" s="59"/>
      <c r="N2410" s="59"/>
      <c r="O2410" s="59"/>
      <c r="P2410" s="59"/>
      <c r="Q2410" s="59"/>
      <c r="R2410" s="59"/>
      <c r="S2410" s="59"/>
      <c r="T2410" s="59"/>
      <c r="U2410" s="59"/>
      <c r="V2410" s="59"/>
      <c r="W2410" s="59"/>
      <c r="X2410" s="59"/>
      <c r="Y2410" s="59"/>
      <c r="Z2410" s="59"/>
      <c r="AA2410" s="59"/>
      <c r="AB2410" s="59"/>
      <c r="AC2410" s="59"/>
      <c r="AD2410" s="59"/>
      <c r="AE2410" s="59"/>
      <c r="AF2410" s="59"/>
    </row>
    <row r="2411" spans="1:32" ht="15.75" customHeight="1">
      <c r="A2411" s="59"/>
      <c r="B2411" s="59"/>
      <c r="C2411" s="59"/>
      <c r="D2411" s="59"/>
      <c r="E2411" s="59"/>
      <c r="F2411" s="59"/>
      <c r="G2411" s="59"/>
      <c r="H2411" s="59"/>
      <c r="I2411" s="59"/>
      <c r="J2411" s="59"/>
      <c r="K2411" s="59"/>
      <c r="L2411" s="59"/>
      <c r="M2411" s="59"/>
      <c r="N2411" s="59"/>
      <c r="O2411" s="59"/>
      <c r="P2411" s="59"/>
      <c r="Q2411" s="59"/>
      <c r="R2411" s="59"/>
      <c r="S2411" s="59"/>
      <c r="T2411" s="59"/>
      <c r="U2411" s="59"/>
      <c r="V2411" s="59"/>
      <c r="W2411" s="59"/>
      <c r="X2411" s="59"/>
      <c r="Y2411" s="59"/>
      <c r="Z2411" s="59"/>
      <c r="AA2411" s="59"/>
      <c r="AB2411" s="59"/>
      <c r="AC2411" s="59"/>
      <c r="AD2411" s="59"/>
      <c r="AE2411" s="59"/>
      <c r="AF2411" s="59"/>
    </row>
    <row r="2412" spans="1:32" ht="15.75" customHeight="1">
      <c r="A2412" s="59"/>
      <c r="B2412" s="59"/>
      <c r="C2412" s="59"/>
      <c r="D2412" s="59"/>
      <c r="E2412" s="59"/>
      <c r="F2412" s="59"/>
      <c r="G2412" s="59"/>
      <c r="H2412" s="59"/>
      <c r="I2412" s="59"/>
      <c r="J2412" s="59"/>
      <c r="K2412" s="59"/>
      <c r="L2412" s="59"/>
      <c r="M2412" s="59"/>
      <c r="N2412" s="59"/>
      <c r="O2412" s="59"/>
      <c r="P2412" s="59"/>
      <c r="Q2412" s="59"/>
      <c r="R2412" s="59"/>
      <c r="S2412" s="59"/>
      <c r="T2412" s="59"/>
      <c r="U2412" s="59"/>
      <c r="V2412" s="59"/>
      <c r="W2412" s="59"/>
      <c r="X2412" s="59"/>
      <c r="Y2412" s="59"/>
      <c r="Z2412" s="59"/>
      <c r="AA2412" s="59"/>
      <c r="AB2412" s="59"/>
      <c r="AC2412" s="59"/>
      <c r="AD2412" s="59"/>
      <c r="AE2412" s="59"/>
      <c r="AF2412" s="59"/>
    </row>
    <row r="2413" spans="1:32" ht="15.75" customHeight="1">
      <c r="A2413" s="59"/>
      <c r="B2413" s="59"/>
      <c r="C2413" s="59"/>
      <c r="D2413" s="59"/>
      <c r="E2413" s="59"/>
      <c r="F2413" s="59"/>
      <c r="G2413" s="59"/>
      <c r="H2413" s="59"/>
      <c r="I2413" s="59"/>
      <c r="J2413" s="59"/>
      <c r="K2413" s="59"/>
      <c r="L2413" s="59"/>
      <c r="M2413" s="59"/>
      <c r="N2413" s="59"/>
      <c r="O2413" s="59"/>
      <c r="P2413" s="59"/>
      <c r="Q2413" s="59"/>
      <c r="R2413" s="59"/>
      <c r="S2413" s="59"/>
      <c r="T2413" s="59"/>
      <c r="U2413" s="59"/>
      <c r="V2413" s="59"/>
      <c r="W2413" s="59"/>
      <c r="X2413" s="59"/>
      <c r="Y2413" s="59"/>
      <c r="Z2413" s="59"/>
      <c r="AA2413" s="59"/>
      <c r="AB2413" s="59"/>
      <c r="AC2413" s="59"/>
      <c r="AD2413" s="59"/>
      <c r="AE2413" s="59"/>
      <c r="AF2413" s="59"/>
    </row>
    <row r="2414" spans="1:32" ht="15.75" customHeight="1">
      <c r="A2414" s="59"/>
      <c r="B2414" s="59"/>
      <c r="C2414" s="59"/>
      <c r="D2414" s="59"/>
      <c r="E2414" s="59"/>
      <c r="F2414" s="59"/>
      <c r="G2414" s="59"/>
      <c r="H2414" s="59"/>
      <c r="I2414" s="59"/>
      <c r="J2414" s="59"/>
      <c r="K2414" s="59"/>
      <c r="L2414" s="59"/>
      <c r="M2414" s="59"/>
      <c r="N2414" s="59"/>
      <c r="O2414" s="59"/>
      <c r="P2414" s="59"/>
      <c r="Q2414" s="59"/>
      <c r="R2414" s="59"/>
      <c r="S2414" s="59"/>
      <c r="T2414" s="59"/>
      <c r="U2414" s="59"/>
      <c r="V2414" s="59"/>
      <c r="W2414" s="59"/>
      <c r="X2414" s="59"/>
      <c r="Y2414" s="59"/>
      <c r="Z2414" s="59"/>
      <c r="AA2414" s="59"/>
      <c r="AB2414" s="59"/>
      <c r="AC2414" s="59"/>
      <c r="AD2414" s="59"/>
      <c r="AE2414" s="59"/>
      <c r="AF2414" s="59"/>
    </row>
    <row r="2415" spans="1:32" ht="15.75" customHeight="1">
      <c r="A2415" s="59"/>
      <c r="B2415" s="59"/>
      <c r="C2415" s="59"/>
      <c r="D2415" s="59"/>
      <c r="E2415" s="59"/>
      <c r="F2415" s="59"/>
      <c r="G2415" s="59"/>
      <c r="H2415" s="59"/>
      <c r="I2415" s="59"/>
      <c r="J2415" s="59"/>
      <c r="K2415" s="59"/>
      <c r="L2415" s="59"/>
      <c r="M2415" s="59"/>
      <c r="N2415" s="59"/>
      <c r="O2415" s="59"/>
      <c r="P2415" s="59"/>
      <c r="Q2415" s="59"/>
      <c r="R2415" s="59"/>
      <c r="S2415" s="59"/>
      <c r="T2415" s="59"/>
      <c r="U2415" s="59"/>
      <c r="V2415" s="59"/>
      <c r="W2415" s="59"/>
      <c r="X2415" s="59"/>
      <c r="Y2415" s="59"/>
      <c r="Z2415" s="59"/>
      <c r="AA2415" s="59"/>
      <c r="AB2415" s="59"/>
      <c r="AC2415" s="59"/>
      <c r="AD2415" s="59"/>
      <c r="AE2415" s="59"/>
      <c r="AF2415" s="59"/>
    </row>
    <row r="2416" spans="1:32" ht="15.75" customHeight="1">
      <c r="A2416" s="59"/>
      <c r="B2416" s="59"/>
      <c r="C2416" s="59"/>
      <c r="D2416" s="59"/>
      <c r="E2416" s="59"/>
      <c r="F2416" s="59"/>
      <c r="G2416" s="59"/>
      <c r="H2416" s="59"/>
      <c r="I2416" s="59"/>
      <c r="J2416" s="59"/>
      <c r="K2416" s="59"/>
      <c r="L2416" s="59"/>
      <c r="M2416" s="59"/>
      <c r="N2416" s="59"/>
      <c r="O2416" s="59"/>
      <c r="P2416" s="59"/>
      <c r="Q2416" s="59"/>
      <c r="R2416" s="59"/>
      <c r="S2416" s="59"/>
      <c r="T2416" s="59"/>
      <c r="U2416" s="59"/>
      <c r="V2416" s="59"/>
      <c r="W2416" s="59"/>
      <c r="X2416" s="59"/>
      <c r="Y2416" s="59"/>
      <c r="Z2416" s="59"/>
      <c r="AA2416" s="59"/>
      <c r="AB2416" s="59"/>
      <c r="AC2416" s="59"/>
      <c r="AD2416" s="59"/>
      <c r="AE2416" s="59"/>
      <c r="AF2416" s="59"/>
    </row>
    <row r="2417" spans="1:32" ht="15.75" customHeight="1">
      <c r="A2417" s="59"/>
      <c r="B2417" s="59"/>
      <c r="C2417" s="59"/>
      <c r="D2417" s="59"/>
      <c r="E2417" s="59"/>
      <c r="F2417" s="59"/>
      <c r="G2417" s="59"/>
      <c r="H2417" s="59"/>
      <c r="I2417" s="59"/>
      <c r="J2417" s="59"/>
      <c r="K2417" s="59"/>
      <c r="L2417" s="59"/>
      <c r="M2417" s="59"/>
      <c r="N2417" s="59"/>
      <c r="O2417" s="59"/>
      <c r="P2417" s="59"/>
      <c r="Q2417" s="59"/>
      <c r="R2417" s="59"/>
      <c r="S2417" s="59"/>
      <c r="T2417" s="59"/>
      <c r="U2417" s="59"/>
      <c r="V2417" s="59"/>
      <c r="W2417" s="59"/>
      <c r="X2417" s="59"/>
      <c r="Y2417" s="59"/>
      <c r="Z2417" s="59"/>
      <c r="AA2417" s="59"/>
      <c r="AB2417" s="59"/>
      <c r="AC2417" s="59"/>
      <c r="AD2417" s="59"/>
      <c r="AE2417" s="59"/>
      <c r="AF2417" s="59"/>
    </row>
    <row r="2418" spans="1:32" ht="15.75" customHeight="1">
      <c r="A2418" s="59"/>
      <c r="B2418" s="59"/>
      <c r="C2418" s="59"/>
      <c r="D2418" s="59"/>
      <c r="E2418" s="59"/>
      <c r="F2418" s="59"/>
      <c r="G2418" s="59"/>
      <c r="H2418" s="59"/>
      <c r="I2418" s="59"/>
      <c r="J2418" s="59"/>
      <c r="K2418" s="59"/>
      <c r="L2418" s="59"/>
      <c r="M2418" s="59"/>
      <c r="N2418" s="59"/>
      <c r="O2418" s="59"/>
      <c r="P2418" s="59"/>
      <c r="Q2418" s="59"/>
      <c r="R2418" s="59"/>
      <c r="S2418" s="59"/>
      <c r="T2418" s="59"/>
      <c r="U2418" s="59"/>
      <c r="V2418" s="59"/>
      <c r="W2418" s="59"/>
      <c r="X2418" s="59"/>
      <c r="Y2418" s="59"/>
      <c r="Z2418" s="59"/>
      <c r="AA2418" s="59"/>
      <c r="AB2418" s="59"/>
      <c r="AC2418" s="59"/>
      <c r="AD2418" s="59"/>
      <c r="AE2418" s="59"/>
      <c r="AF2418" s="59"/>
    </row>
    <row r="2419" spans="1:32" ht="15.75" customHeight="1">
      <c r="A2419" s="59"/>
      <c r="B2419" s="59"/>
      <c r="C2419" s="59"/>
      <c r="D2419" s="59"/>
      <c r="E2419" s="59"/>
      <c r="F2419" s="59"/>
      <c r="G2419" s="59"/>
      <c r="H2419" s="59"/>
      <c r="I2419" s="59"/>
      <c r="J2419" s="59"/>
      <c r="K2419" s="59"/>
      <c r="L2419" s="59"/>
      <c r="M2419" s="59"/>
      <c r="N2419" s="59"/>
      <c r="O2419" s="59"/>
      <c r="P2419" s="59"/>
      <c r="Q2419" s="59"/>
      <c r="R2419" s="59"/>
      <c r="S2419" s="59"/>
      <c r="T2419" s="59"/>
      <c r="U2419" s="59"/>
      <c r="V2419" s="59"/>
      <c r="W2419" s="59"/>
      <c r="X2419" s="59"/>
      <c r="Y2419" s="59"/>
      <c r="Z2419" s="59"/>
      <c r="AA2419" s="59"/>
      <c r="AB2419" s="59"/>
      <c r="AC2419" s="59"/>
      <c r="AD2419" s="59"/>
      <c r="AE2419" s="59"/>
      <c r="AF2419" s="59"/>
    </row>
    <row r="2420" spans="1:32" ht="15.75" customHeight="1">
      <c r="A2420" s="59"/>
      <c r="B2420" s="59"/>
      <c r="C2420" s="59"/>
      <c r="D2420" s="59"/>
      <c r="E2420" s="59"/>
      <c r="F2420" s="59"/>
      <c r="G2420" s="59"/>
      <c r="H2420" s="59"/>
      <c r="I2420" s="59"/>
      <c r="J2420" s="59"/>
      <c r="K2420" s="59"/>
      <c r="L2420" s="59"/>
      <c r="M2420" s="59"/>
      <c r="N2420" s="59"/>
      <c r="O2420" s="59"/>
      <c r="P2420" s="59"/>
      <c r="Q2420" s="59"/>
      <c r="R2420" s="59"/>
      <c r="S2420" s="59"/>
      <c r="T2420" s="59"/>
      <c r="U2420" s="59"/>
      <c r="V2420" s="59"/>
      <c r="W2420" s="59"/>
      <c r="X2420" s="59"/>
      <c r="Y2420" s="59"/>
      <c r="Z2420" s="59"/>
      <c r="AA2420" s="59"/>
      <c r="AB2420" s="59"/>
      <c r="AC2420" s="59"/>
      <c r="AD2420" s="59"/>
      <c r="AE2420" s="59"/>
      <c r="AF2420" s="59"/>
    </row>
    <row r="2421" spans="1:32" ht="15.75" customHeight="1">
      <c r="A2421" s="59"/>
      <c r="B2421" s="59"/>
      <c r="C2421" s="59"/>
      <c r="D2421" s="59"/>
      <c r="E2421" s="59"/>
      <c r="F2421" s="59"/>
      <c r="G2421" s="59"/>
      <c r="H2421" s="59"/>
      <c r="I2421" s="59"/>
      <c r="J2421" s="59"/>
      <c r="K2421" s="59"/>
      <c r="L2421" s="59"/>
      <c r="M2421" s="59"/>
      <c r="N2421" s="59"/>
      <c r="O2421" s="59"/>
      <c r="P2421" s="59"/>
      <c r="Q2421" s="59"/>
      <c r="R2421" s="59"/>
      <c r="S2421" s="59"/>
      <c r="T2421" s="59"/>
      <c r="U2421" s="59"/>
      <c r="V2421" s="59"/>
      <c r="W2421" s="59"/>
      <c r="X2421" s="59"/>
      <c r="Y2421" s="59"/>
      <c r="Z2421" s="59"/>
      <c r="AA2421" s="59"/>
      <c r="AB2421" s="59"/>
      <c r="AC2421" s="59"/>
      <c r="AD2421" s="59"/>
      <c r="AE2421" s="59"/>
      <c r="AF2421" s="59"/>
    </row>
    <row r="2422" spans="1:32" ht="15.75" customHeight="1">
      <c r="A2422" s="59"/>
      <c r="B2422" s="59"/>
      <c r="C2422" s="59"/>
      <c r="D2422" s="59"/>
      <c r="E2422" s="59"/>
      <c r="F2422" s="59"/>
      <c r="G2422" s="59"/>
      <c r="H2422" s="59"/>
      <c r="I2422" s="59"/>
      <c r="J2422" s="59"/>
      <c r="K2422" s="59"/>
      <c r="L2422" s="59"/>
      <c r="M2422" s="59"/>
      <c r="N2422" s="59"/>
      <c r="O2422" s="59"/>
      <c r="P2422" s="59"/>
      <c r="Q2422" s="59"/>
      <c r="R2422" s="59"/>
      <c r="S2422" s="59"/>
      <c r="T2422" s="59"/>
      <c r="U2422" s="59"/>
      <c r="V2422" s="59"/>
      <c r="W2422" s="59"/>
      <c r="X2422" s="59"/>
      <c r="Y2422" s="59"/>
      <c r="Z2422" s="59"/>
      <c r="AA2422" s="59"/>
      <c r="AB2422" s="59"/>
      <c r="AC2422" s="59"/>
      <c r="AD2422" s="59"/>
      <c r="AE2422" s="59"/>
      <c r="AF2422" s="59"/>
    </row>
    <row r="2423" spans="1:32" ht="15.75" customHeight="1">
      <c r="A2423" s="59"/>
      <c r="B2423" s="59"/>
      <c r="C2423" s="59"/>
      <c r="D2423" s="59"/>
      <c r="E2423" s="59"/>
      <c r="F2423" s="59"/>
      <c r="G2423" s="59"/>
      <c r="H2423" s="59"/>
      <c r="I2423" s="59"/>
      <c r="J2423" s="59"/>
      <c r="K2423" s="59"/>
      <c r="L2423" s="59"/>
      <c r="M2423" s="59"/>
      <c r="N2423" s="59"/>
      <c r="O2423" s="59"/>
      <c r="P2423" s="59"/>
      <c r="Q2423" s="59"/>
      <c r="R2423" s="59"/>
      <c r="S2423" s="59"/>
      <c r="T2423" s="59"/>
      <c r="U2423" s="59"/>
      <c r="V2423" s="59"/>
      <c r="W2423" s="59"/>
      <c r="X2423" s="59"/>
      <c r="Y2423" s="59"/>
      <c r="Z2423" s="59"/>
      <c r="AA2423" s="59"/>
      <c r="AB2423" s="59"/>
      <c r="AC2423" s="59"/>
      <c r="AD2423" s="59"/>
      <c r="AE2423" s="59"/>
      <c r="AF2423" s="59"/>
    </row>
    <row r="2424" spans="1:32" ht="15.75" customHeight="1">
      <c r="A2424" s="59"/>
      <c r="B2424" s="59"/>
      <c r="C2424" s="59"/>
      <c r="D2424" s="59"/>
      <c r="E2424" s="59"/>
      <c r="F2424" s="59"/>
      <c r="G2424" s="59"/>
      <c r="H2424" s="59"/>
      <c r="I2424" s="59"/>
      <c r="J2424" s="59"/>
      <c r="K2424" s="59"/>
      <c r="L2424" s="59"/>
      <c r="M2424" s="59"/>
      <c r="N2424" s="59"/>
      <c r="O2424" s="59"/>
      <c r="P2424" s="59"/>
      <c r="Q2424" s="59"/>
      <c r="R2424" s="59"/>
      <c r="S2424" s="59"/>
      <c r="T2424" s="59"/>
      <c r="U2424" s="59"/>
      <c r="V2424" s="59"/>
      <c r="W2424" s="59"/>
      <c r="X2424" s="59"/>
      <c r="Y2424" s="59"/>
      <c r="Z2424" s="59"/>
      <c r="AA2424" s="59"/>
      <c r="AB2424" s="59"/>
      <c r="AC2424" s="59"/>
      <c r="AD2424" s="59"/>
      <c r="AE2424" s="59"/>
      <c r="AF2424" s="59"/>
    </row>
    <row r="2425" spans="1:32" ht="15.75" customHeight="1">
      <c r="A2425" s="59"/>
      <c r="B2425" s="59"/>
      <c r="C2425" s="59"/>
      <c r="D2425" s="59"/>
      <c r="E2425" s="59"/>
      <c r="F2425" s="59"/>
      <c r="G2425" s="59"/>
      <c r="H2425" s="59"/>
      <c r="I2425" s="59"/>
      <c r="J2425" s="59"/>
      <c r="K2425" s="59"/>
      <c r="L2425" s="59"/>
      <c r="M2425" s="59"/>
      <c r="N2425" s="59"/>
      <c r="O2425" s="59"/>
      <c r="P2425" s="59"/>
      <c r="Q2425" s="59"/>
      <c r="R2425" s="59"/>
      <c r="S2425" s="59"/>
      <c r="T2425" s="59"/>
      <c r="U2425" s="59"/>
      <c r="V2425" s="59"/>
      <c r="W2425" s="59"/>
      <c r="X2425" s="59"/>
      <c r="Y2425" s="59"/>
      <c r="Z2425" s="59"/>
      <c r="AA2425" s="59"/>
      <c r="AB2425" s="59"/>
      <c r="AC2425" s="59"/>
      <c r="AD2425" s="59"/>
      <c r="AE2425" s="59"/>
      <c r="AF2425" s="59"/>
    </row>
    <row r="2426" spans="1:32" ht="15.75" customHeight="1">
      <c r="A2426" s="59"/>
      <c r="B2426" s="59"/>
      <c r="C2426" s="59"/>
      <c r="D2426" s="59"/>
      <c r="E2426" s="59"/>
      <c r="F2426" s="59"/>
      <c r="G2426" s="59"/>
      <c r="H2426" s="59"/>
      <c r="I2426" s="59"/>
      <c r="J2426" s="59"/>
      <c r="K2426" s="59"/>
      <c r="L2426" s="59"/>
      <c r="M2426" s="59"/>
      <c r="N2426" s="59"/>
      <c r="O2426" s="59"/>
      <c r="P2426" s="59"/>
      <c r="Q2426" s="59"/>
      <c r="R2426" s="59"/>
      <c r="S2426" s="59"/>
      <c r="T2426" s="59"/>
      <c r="U2426" s="59"/>
      <c r="V2426" s="59"/>
      <c r="W2426" s="59"/>
      <c r="X2426" s="59"/>
      <c r="Y2426" s="59"/>
      <c r="Z2426" s="59"/>
      <c r="AA2426" s="59"/>
      <c r="AB2426" s="59"/>
      <c r="AC2426" s="59"/>
      <c r="AD2426" s="59"/>
      <c r="AE2426" s="59"/>
      <c r="AF2426" s="59"/>
    </row>
    <row r="2427" spans="1:32" ht="15.75" customHeight="1">
      <c r="A2427" s="59"/>
      <c r="B2427" s="59"/>
      <c r="C2427" s="59"/>
      <c r="D2427" s="59"/>
      <c r="E2427" s="59"/>
      <c r="F2427" s="59"/>
      <c r="G2427" s="59"/>
      <c r="H2427" s="59"/>
      <c r="I2427" s="59"/>
      <c r="J2427" s="59"/>
      <c r="K2427" s="59"/>
      <c r="L2427" s="59"/>
      <c r="M2427" s="59"/>
      <c r="N2427" s="59"/>
      <c r="O2427" s="59"/>
      <c r="P2427" s="59"/>
      <c r="Q2427" s="59"/>
      <c r="R2427" s="59"/>
      <c r="S2427" s="59"/>
      <c r="T2427" s="59"/>
      <c r="U2427" s="59"/>
      <c r="V2427" s="59"/>
      <c r="W2427" s="59"/>
      <c r="X2427" s="59"/>
      <c r="Y2427" s="59"/>
      <c r="Z2427" s="59"/>
      <c r="AA2427" s="59"/>
      <c r="AB2427" s="59"/>
      <c r="AC2427" s="59"/>
      <c r="AD2427" s="59"/>
      <c r="AE2427" s="59"/>
      <c r="AF2427" s="59"/>
    </row>
    <row r="2428" spans="1:32" ht="15.75" customHeight="1">
      <c r="A2428" s="59"/>
      <c r="B2428" s="59"/>
      <c r="C2428" s="59"/>
      <c r="D2428" s="59"/>
      <c r="E2428" s="59"/>
      <c r="F2428" s="59"/>
      <c r="G2428" s="59"/>
      <c r="H2428" s="59"/>
      <c r="I2428" s="59"/>
      <c r="J2428" s="59"/>
      <c r="K2428" s="59"/>
      <c r="L2428" s="59"/>
      <c r="M2428" s="59"/>
      <c r="N2428" s="59"/>
      <c r="O2428" s="59"/>
      <c r="P2428" s="59"/>
      <c r="Q2428" s="59"/>
      <c r="R2428" s="59"/>
      <c r="S2428" s="59"/>
      <c r="T2428" s="59"/>
      <c r="U2428" s="59"/>
      <c r="V2428" s="59"/>
      <c r="W2428" s="59"/>
      <c r="X2428" s="59"/>
      <c r="Y2428" s="59"/>
      <c r="Z2428" s="59"/>
      <c r="AA2428" s="59"/>
      <c r="AB2428" s="59"/>
      <c r="AC2428" s="59"/>
      <c r="AD2428" s="59"/>
      <c r="AE2428" s="59"/>
      <c r="AF2428" s="59"/>
    </row>
    <row r="2429" spans="1:32" ht="15.75" customHeight="1">
      <c r="A2429" s="59"/>
      <c r="B2429" s="59"/>
      <c r="C2429" s="59"/>
      <c r="D2429" s="59"/>
      <c r="E2429" s="59"/>
      <c r="F2429" s="59"/>
      <c r="G2429" s="59"/>
      <c r="H2429" s="59"/>
      <c r="I2429" s="59"/>
      <c r="J2429" s="59"/>
      <c r="K2429" s="59"/>
      <c r="L2429" s="59"/>
      <c r="M2429" s="59"/>
      <c r="N2429" s="59"/>
      <c r="O2429" s="59"/>
      <c r="P2429" s="59"/>
      <c r="Q2429" s="59"/>
      <c r="R2429" s="59"/>
      <c r="S2429" s="59"/>
      <c r="T2429" s="59"/>
      <c r="U2429" s="59"/>
      <c r="V2429" s="59"/>
      <c r="W2429" s="59"/>
      <c r="X2429" s="59"/>
      <c r="Y2429" s="59"/>
      <c r="Z2429" s="59"/>
      <c r="AA2429" s="59"/>
      <c r="AB2429" s="59"/>
      <c r="AC2429" s="59"/>
      <c r="AD2429" s="59"/>
      <c r="AE2429" s="59"/>
      <c r="AF2429" s="59"/>
    </row>
    <row r="2430" spans="1:32" ht="15.75" customHeight="1">
      <c r="A2430" s="59"/>
      <c r="B2430" s="59"/>
      <c r="C2430" s="59"/>
      <c r="D2430" s="59"/>
      <c r="E2430" s="59"/>
      <c r="F2430" s="59"/>
      <c r="G2430" s="59"/>
      <c r="H2430" s="59"/>
      <c r="I2430" s="59"/>
      <c r="J2430" s="59"/>
      <c r="K2430" s="59"/>
      <c r="L2430" s="59"/>
      <c r="M2430" s="59"/>
      <c r="N2430" s="59"/>
      <c r="O2430" s="59"/>
      <c r="P2430" s="59"/>
      <c r="Q2430" s="59"/>
      <c r="R2430" s="59"/>
      <c r="S2430" s="59"/>
      <c r="T2430" s="59"/>
      <c r="U2430" s="59"/>
      <c r="V2430" s="59"/>
      <c r="W2430" s="59"/>
      <c r="X2430" s="59"/>
      <c r="Y2430" s="59"/>
      <c r="Z2430" s="59"/>
      <c r="AA2430" s="59"/>
      <c r="AB2430" s="59"/>
      <c r="AC2430" s="59"/>
      <c r="AD2430" s="59"/>
      <c r="AE2430" s="59"/>
      <c r="AF2430" s="59"/>
    </row>
    <row r="2431" spans="1:32" ht="15.75" customHeight="1">
      <c r="A2431" s="59"/>
      <c r="B2431" s="59"/>
      <c r="C2431" s="59"/>
      <c r="D2431" s="59"/>
      <c r="E2431" s="59"/>
      <c r="F2431" s="59"/>
      <c r="G2431" s="59"/>
      <c r="H2431" s="59"/>
      <c r="I2431" s="59"/>
      <c r="J2431" s="59"/>
      <c r="K2431" s="59"/>
      <c r="L2431" s="59"/>
      <c r="M2431" s="59"/>
      <c r="N2431" s="59"/>
      <c r="O2431" s="59"/>
      <c r="P2431" s="59"/>
      <c r="Q2431" s="59"/>
      <c r="R2431" s="59"/>
      <c r="S2431" s="59"/>
      <c r="T2431" s="59"/>
      <c r="U2431" s="59"/>
      <c r="V2431" s="59"/>
      <c r="W2431" s="59"/>
      <c r="X2431" s="59"/>
      <c r="Y2431" s="59"/>
      <c r="Z2431" s="59"/>
      <c r="AA2431" s="59"/>
      <c r="AB2431" s="59"/>
      <c r="AC2431" s="59"/>
      <c r="AD2431" s="59"/>
      <c r="AE2431" s="59"/>
      <c r="AF2431" s="59"/>
    </row>
    <row r="2432" spans="1:32" ht="15.75" customHeight="1">
      <c r="A2432" s="59"/>
      <c r="B2432" s="59"/>
      <c r="C2432" s="59"/>
      <c r="D2432" s="59"/>
      <c r="E2432" s="59"/>
      <c r="F2432" s="59"/>
      <c r="G2432" s="59"/>
      <c r="H2432" s="59"/>
      <c r="I2432" s="59"/>
      <c r="J2432" s="59"/>
      <c r="K2432" s="59"/>
      <c r="L2432" s="59"/>
      <c r="M2432" s="59"/>
      <c r="N2432" s="59"/>
      <c r="O2432" s="59"/>
      <c r="P2432" s="59"/>
      <c r="Q2432" s="59"/>
      <c r="R2432" s="59"/>
      <c r="S2432" s="59"/>
      <c r="T2432" s="59"/>
      <c r="U2432" s="59"/>
      <c r="V2432" s="59"/>
      <c r="W2432" s="59"/>
      <c r="X2432" s="59"/>
      <c r="Y2432" s="59"/>
      <c r="Z2432" s="59"/>
      <c r="AA2432" s="59"/>
      <c r="AB2432" s="59"/>
      <c r="AC2432" s="59"/>
      <c r="AD2432" s="59"/>
      <c r="AE2432" s="59"/>
      <c r="AF2432" s="59"/>
    </row>
    <row r="2433" spans="1:32" ht="15.75" customHeight="1">
      <c r="A2433" s="59"/>
      <c r="B2433" s="59"/>
      <c r="C2433" s="59"/>
      <c r="D2433" s="59"/>
      <c r="E2433" s="59"/>
      <c r="F2433" s="59"/>
      <c r="G2433" s="59"/>
      <c r="H2433" s="59"/>
      <c r="I2433" s="59"/>
      <c r="J2433" s="59"/>
      <c r="K2433" s="59"/>
      <c r="L2433" s="59"/>
      <c r="M2433" s="59"/>
      <c r="N2433" s="59"/>
      <c r="O2433" s="59"/>
      <c r="P2433" s="59"/>
      <c r="Q2433" s="59"/>
      <c r="R2433" s="59"/>
      <c r="S2433" s="59"/>
      <c r="T2433" s="59"/>
      <c r="U2433" s="59"/>
      <c r="V2433" s="59"/>
      <c r="W2433" s="59"/>
      <c r="X2433" s="59"/>
      <c r="Y2433" s="59"/>
      <c r="Z2433" s="59"/>
      <c r="AA2433" s="59"/>
      <c r="AB2433" s="59"/>
      <c r="AC2433" s="59"/>
      <c r="AD2433" s="59"/>
      <c r="AE2433" s="59"/>
      <c r="AF2433" s="59"/>
    </row>
    <row r="2434" spans="1:32" ht="15.75" customHeight="1">
      <c r="A2434" s="59"/>
      <c r="B2434" s="59"/>
      <c r="C2434" s="59"/>
      <c r="D2434" s="59"/>
      <c r="E2434" s="59"/>
      <c r="F2434" s="59"/>
      <c r="G2434" s="59"/>
      <c r="H2434" s="59"/>
      <c r="I2434" s="59"/>
      <c r="J2434" s="59"/>
      <c r="K2434" s="59"/>
      <c r="L2434" s="59"/>
      <c r="M2434" s="59"/>
      <c r="N2434" s="59"/>
      <c r="O2434" s="59"/>
      <c r="P2434" s="59"/>
      <c r="Q2434" s="59"/>
      <c r="R2434" s="59"/>
      <c r="S2434" s="59"/>
      <c r="T2434" s="59"/>
      <c r="U2434" s="59"/>
      <c r="V2434" s="59"/>
      <c r="W2434" s="59"/>
      <c r="X2434" s="59"/>
      <c r="Y2434" s="59"/>
      <c r="Z2434" s="59"/>
      <c r="AA2434" s="59"/>
      <c r="AB2434" s="59"/>
      <c r="AC2434" s="59"/>
      <c r="AD2434" s="59"/>
      <c r="AE2434" s="59"/>
      <c r="AF2434" s="59"/>
    </row>
    <row r="2435" spans="1:32" ht="15.75" customHeight="1">
      <c r="A2435" s="59"/>
      <c r="B2435" s="59"/>
      <c r="C2435" s="59"/>
      <c r="D2435" s="59"/>
      <c r="E2435" s="59"/>
      <c r="F2435" s="59"/>
      <c r="G2435" s="59"/>
      <c r="H2435" s="59"/>
      <c r="I2435" s="59"/>
      <c r="J2435" s="59"/>
      <c r="K2435" s="59"/>
      <c r="L2435" s="59"/>
      <c r="M2435" s="59"/>
      <c r="N2435" s="59"/>
      <c r="O2435" s="59"/>
      <c r="P2435" s="59"/>
      <c r="Q2435" s="59"/>
      <c r="R2435" s="59"/>
      <c r="S2435" s="59"/>
      <c r="T2435" s="59"/>
      <c r="U2435" s="59"/>
      <c r="V2435" s="59"/>
      <c r="W2435" s="59"/>
      <c r="X2435" s="59"/>
      <c r="Y2435" s="59"/>
      <c r="Z2435" s="59"/>
      <c r="AA2435" s="59"/>
      <c r="AB2435" s="59"/>
      <c r="AC2435" s="59"/>
      <c r="AD2435" s="59"/>
      <c r="AE2435" s="59"/>
      <c r="AF2435" s="59"/>
    </row>
    <row r="2436" spans="1:32" ht="15.75" customHeight="1">
      <c r="A2436" s="59"/>
      <c r="B2436" s="59"/>
      <c r="C2436" s="59"/>
      <c r="D2436" s="59"/>
      <c r="E2436" s="59"/>
      <c r="F2436" s="59"/>
      <c r="G2436" s="59"/>
      <c r="H2436" s="59"/>
      <c r="I2436" s="59"/>
      <c r="J2436" s="59"/>
      <c r="K2436" s="59"/>
      <c r="L2436" s="59"/>
      <c r="M2436" s="59"/>
      <c r="N2436" s="59"/>
      <c r="O2436" s="59"/>
      <c r="P2436" s="59"/>
      <c r="Q2436" s="59"/>
      <c r="R2436" s="59"/>
      <c r="S2436" s="59"/>
      <c r="T2436" s="59"/>
      <c r="U2436" s="59"/>
      <c r="V2436" s="59"/>
      <c r="W2436" s="59"/>
      <c r="X2436" s="59"/>
      <c r="Y2436" s="59"/>
      <c r="Z2436" s="59"/>
      <c r="AA2436" s="59"/>
      <c r="AB2436" s="59"/>
      <c r="AC2436" s="59"/>
      <c r="AD2436" s="59"/>
      <c r="AE2436" s="59"/>
      <c r="AF2436" s="59"/>
    </row>
    <row r="2437" spans="1:32" ht="15.75" customHeight="1">
      <c r="A2437" s="59"/>
      <c r="B2437" s="59"/>
      <c r="C2437" s="59"/>
      <c r="D2437" s="59"/>
      <c r="E2437" s="59"/>
      <c r="F2437" s="59"/>
      <c r="G2437" s="59"/>
      <c r="H2437" s="59"/>
      <c r="I2437" s="59"/>
      <c r="J2437" s="59"/>
      <c r="K2437" s="59"/>
      <c r="L2437" s="59"/>
      <c r="M2437" s="59"/>
      <c r="N2437" s="59"/>
      <c r="O2437" s="59"/>
      <c r="P2437" s="59"/>
      <c r="Q2437" s="59"/>
      <c r="R2437" s="59"/>
      <c r="S2437" s="59"/>
      <c r="T2437" s="59"/>
      <c r="U2437" s="59"/>
      <c r="V2437" s="59"/>
      <c r="W2437" s="59"/>
      <c r="X2437" s="59"/>
      <c r="Y2437" s="59"/>
      <c r="Z2437" s="59"/>
      <c r="AA2437" s="59"/>
      <c r="AB2437" s="59"/>
      <c r="AC2437" s="59"/>
      <c r="AD2437" s="59"/>
      <c r="AE2437" s="59"/>
      <c r="AF2437" s="59"/>
    </row>
    <row r="2438" spans="1:32" ht="15.75" customHeight="1">
      <c r="A2438" s="59"/>
      <c r="B2438" s="59"/>
      <c r="C2438" s="59"/>
      <c r="D2438" s="59"/>
      <c r="E2438" s="59"/>
      <c r="F2438" s="59"/>
      <c r="G2438" s="59"/>
      <c r="H2438" s="59"/>
      <c r="I2438" s="59"/>
      <c r="J2438" s="59"/>
      <c r="K2438" s="59"/>
      <c r="L2438" s="59"/>
      <c r="M2438" s="59"/>
      <c r="N2438" s="59"/>
      <c r="O2438" s="59"/>
      <c r="P2438" s="59"/>
      <c r="Q2438" s="59"/>
      <c r="R2438" s="59"/>
      <c r="S2438" s="59"/>
      <c r="T2438" s="59"/>
      <c r="U2438" s="59"/>
      <c r="V2438" s="59"/>
      <c r="W2438" s="59"/>
      <c r="X2438" s="59"/>
      <c r="Y2438" s="59"/>
      <c r="Z2438" s="59"/>
      <c r="AA2438" s="59"/>
      <c r="AB2438" s="59"/>
      <c r="AC2438" s="59"/>
      <c r="AD2438" s="59"/>
      <c r="AE2438" s="59"/>
      <c r="AF2438" s="59"/>
    </row>
    <row r="2439" spans="1:32" ht="15.75" customHeight="1">
      <c r="A2439" s="59"/>
      <c r="B2439" s="59"/>
      <c r="C2439" s="59"/>
      <c r="D2439" s="59"/>
      <c r="E2439" s="59"/>
      <c r="F2439" s="59"/>
      <c r="G2439" s="59"/>
      <c r="H2439" s="59"/>
      <c r="I2439" s="59"/>
      <c r="J2439" s="59"/>
      <c r="K2439" s="59"/>
      <c r="L2439" s="59"/>
      <c r="M2439" s="59"/>
      <c r="N2439" s="59"/>
      <c r="O2439" s="59"/>
      <c r="P2439" s="59"/>
      <c r="Q2439" s="59"/>
      <c r="R2439" s="59"/>
      <c r="S2439" s="59"/>
      <c r="T2439" s="59"/>
      <c r="U2439" s="59"/>
      <c r="V2439" s="59"/>
      <c r="W2439" s="59"/>
      <c r="X2439" s="59"/>
      <c r="Y2439" s="59"/>
      <c r="Z2439" s="59"/>
      <c r="AA2439" s="59"/>
      <c r="AB2439" s="59"/>
      <c r="AC2439" s="59"/>
      <c r="AD2439" s="59"/>
      <c r="AE2439" s="59"/>
      <c r="AF2439" s="59"/>
    </row>
    <row r="2440" spans="1:32" ht="15.75" customHeight="1">
      <c r="A2440" s="59"/>
      <c r="B2440" s="59"/>
      <c r="C2440" s="59"/>
      <c r="D2440" s="59"/>
      <c r="E2440" s="59"/>
      <c r="F2440" s="59"/>
      <c r="G2440" s="59"/>
      <c r="H2440" s="59"/>
      <c r="I2440" s="59"/>
      <c r="J2440" s="59"/>
      <c r="K2440" s="59"/>
      <c r="L2440" s="59"/>
      <c r="M2440" s="59"/>
      <c r="N2440" s="59"/>
      <c r="O2440" s="59"/>
      <c r="P2440" s="59"/>
      <c r="Q2440" s="59"/>
      <c r="R2440" s="59"/>
      <c r="S2440" s="59"/>
      <c r="T2440" s="59"/>
      <c r="U2440" s="59"/>
      <c r="V2440" s="59"/>
      <c r="W2440" s="59"/>
      <c r="X2440" s="59"/>
      <c r="Y2440" s="59"/>
      <c r="Z2440" s="59"/>
      <c r="AA2440" s="59"/>
      <c r="AB2440" s="59"/>
      <c r="AC2440" s="59"/>
      <c r="AD2440" s="59"/>
      <c r="AE2440" s="59"/>
      <c r="AF2440" s="59"/>
    </row>
    <row r="2441" spans="1:32" ht="15.75" customHeight="1">
      <c r="A2441" s="59"/>
      <c r="B2441" s="59"/>
      <c r="C2441" s="59"/>
      <c r="D2441" s="59"/>
      <c r="E2441" s="59"/>
      <c r="F2441" s="59"/>
      <c r="G2441" s="59"/>
      <c r="H2441" s="59"/>
      <c r="I2441" s="59"/>
      <c r="J2441" s="59"/>
      <c r="K2441" s="59"/>
      <c r="L2441" s="59"/>
      <c r="M2441" s="59"/>
      <c r="N2441" s="59"/>
      <c r="O2441" s="59"/>
      <c r="P2441" s="59"/>
      <c r="Q2441" s="59"/>
      <c r="R2441" s="59"/>
      <c r="S2441" s="59"/>
      <c r="T2441" s="59"/>
      <c r="U2441" s="59"/>
      <c r="V2441" s="59"/>
      <c r="W2441" s="59"/>
      <c r="X2441" s="59"/>
      <c r="Y2441" s="59"/>
      <c r="Z2441" s="59"/>
      <c r="AA2441" s="59"/>
      <c r="AB2441" s="59"/>
      <c r="AC2441" s="59"/>
      <c r="AD2441" s="59"/>
      <c r="AE2441" s="59"/>
      <c r="AF2441" s="59"/>
    </row>
    <row r="2442" spans="1:32" ht="15.75" customHeight="1">
      <c r="A2442" s="59"/>
      <c r="B2442" s="59"/>
      <c r="C2442" s="59"/>
      <c r="D2442" s="59"/>
      <c r="E2442" s="59"/>
      <c r="F2442" s="59"/>
      <c r="G2442" s="59"/>
      <c r="H2442" s="59"/>
      <c r="I2442" s="59"/>
      <c r="J2442" s="59"/>
      <c r="K2442" s="59"/>
      <c r="L2442" s="59"/>
      <c r="M2442" s="59"/>
      <c r="N2442" s="59"/>
      <c r="O2442" s="59"/>
      <c r="P2442" s="59"/>
      <c r="Q2442" s="59"/>
      <c r="R2442" s="59"/>
      <c r="S2442" s="59"/>
      <c r="T2442" s="59"/>
      <c r="U2442" s="59"/>
      <c r="V2442" s="59"/>
      <c r="W2442" s="59"/>
      <c r="X2442" s="59"/>
      <c r="Y2442" s="59"/>
      <c r="Z2442" s="59"/>
      <c r="AA2442" s="59"/>
      <c r="AB2442" s="59"/>
      <c r="AC2442" s="59"/>
      <c r="AD2442" s="59"/>
      <c r="AE2442" s="59"/>
      <c r="AF2442" s="59"/>
    </row>
    <row r="2443" spans="1:32" ht="15.75" customHeight="1">
      <c r="A2443" s="59"/>
      <c r="B2443" s="59"/>
      <c r="C2443" s="59"/>
      <c r="D2443" s="59"/>
      <c r="E2443" s="59"/>
      <c r="F2443" s="59"/>
      <c r="G2443" s="59"/>
      <c r="H2443" s="59"/>
      <c r="I2443" s="59"/>
      <c r="J2443" s="59"/>
      <c r="K2443" s="59"/>
      <c r="L2443" s="59"/>
      <c r="M2443" s="59"/>
      <c r="N2443" s="59"/>
      <c r="O2443" s="59"/>
      <c r="P2443" s="59"/>
      <c r="Q2443" s="59"/>
      <c r="R2443" s="59"/>
      <c r="S2443" s="59"/>
      <c r="T2443" s="59"/>
      <c r="U2443" s="59"/>
      <c r="V2443" s="59"/>
      <c r="W2443" s="59"/>
      <c r="X2443" s="59"/>
      <c r="Y2443" s="59"/>
      <c r="Z2443" s="59"/>
      <c r="AA2443" s="59"/>
      <c r="AB2443" s="59"/>
      <c r="AC2443" s="59"/>
      <c r="AD2443" s="59"/>
      <c r="AE2443" s="59"/>
      <c r="AF2443" s="59"/>
    </row>
    <row r="2444" spans="1:32" ht="15.75" customHeight="1">
      <c r="A2444" s="59"/>
      <c r="B2444" s="59"/>
      <c r="C2444" s="59"/>
      <c r="D2444" s="59"/>
      <c r="E2444" s="59"/>
      <c r="F2444" s="59"/>
      <c r="G2444" s="59"/>
      <c r="H2444" s="59"/>
      <c r="I2444" s="59"/>
      <c r="J2444" s="59"/>
      <c r="K2444" s="59"/>
      <c r="L2444" s="59"/>
      <c r="M2444" s="59"/>
      <c r="N2444" s="59"/>
      <c r="O2444" s="59"/>
      <c r="P2444" s="59"/>
      <c r="Q2444" s="59"/>
      <c r="R2444" s="59"/>
      <c r="S2444" s="59"/>
      <c r="T2444" s="59"/>
      <c r="U2444" s="59"/>
      <c r="V2444" s="59"/>
      <c r="W2444" s="59"/>
      <c r="X2444" s="59"/>
      <c r="Y2444" s="59"/>
      <c r="Z2444" s="59"/>
      <c r="AA2444" s="59"/>
      <c r="AB2444" s="59"/>
      <c r="AC2444" s="59"/>
      <c r="AD2444" s="59"/>
      <c r="AE2444" s="59"/>
      <c r="AF2444" s="59"/>
    </row>
    <row r="2445" spans="1:32" ht="15.75" customHeight="1">
      <c r="A2445" s="59"/>
      <c r="B2445" s="59"/>
      <c r="C2445" s="59"/>
      <c r="D2445" s="59"/>
      <c r="E2445" s="59"/>
      <c r="F2445" s="59"/>
      <c r="G2445" s="59"/>
      <c r="H2445" s="59"/>
      <c r="I2445" s="59"/>
      <c r="J2445" s="59"/>
      <c r="K2445" s="59"/>
      <c r="L2445" s="59"/>
      <c r="M2445" s="59"/>
      <c r="N2445" s="59"/>
      <c r="O2445" s="59"/>
      <c r="P2445" s="59"/>
      <c r="Q2445" s="59"/>
      <c r="R2445" s="59"/>
      <c r="S2445" s="59"/>
      <c r="T2445" s="59"/>
      <c r="U2445" s="59"/>
      <c r="V2445" s="59"/>
      <c r="W2445" s="59"/>
      <c r="X2445" s="59"/>
      <c r="Y2445" s="59"/>
      <c r="Z2445" s="59"/>
      <c r="AA2445" s="59"/>
      <c r="AB2445" s="59"/>
      <c r="AC2445" s="59"/>
      <c r="AD2445" s="59"/>
      <c r="AE2445" s="59"/>
      <c r="AF2445" s="59"/>
    </row>
    <row r="2446" spans="1:32" ht="15.75" customHeight="1">
      <c r="A2446" s="59"/>
      <c r="B2446" s="59"/>
      <c r="C2446" s="59"/>
      <c r="D2446" s="59"/>
      <c r="E2446" s="59"/>
      <c r="F2446" s="59"/>
      <c r="G2446" s="59"/>
      <c r="H2446" s="59"/>
      <c r="I2446" s="59"/>
      <c r="J2446" s="59"/>
      <c r="K2446" s="59"/>
      <c r="L2446" s="59"/>
      <c r="M2446" s="59"/>
      <c r="N2446" s="59"/>
      <c r="O2446" s="59"/>
      <c r="P2446" s="59"/>
      <c r="Q2446" s="59"/>
      <c r="R2446" s="59"/>
      <c r="S2446" s="59"/>
      <c r="T2446" s="59"/>
      <c r="U2446" s="59"/>
      <c r="V2446" s="59"/>
      <c r="W2446" s="59"/>
      <c r="X2446" s="59"/>
      <c r="Y2446" s="59"/>
      <c r="Z2446" s="59"/>
      <c r="AA2446" s="59"/>
      <c r="AB2446" s="59"/>
      <c r="AC2446" s="59"/>
      <c r="AD2446" s="59"/>
      <c r="AE2446" s="59"/>
      <c r="AF2446" s="59"/>
    </row>
    <row r="2447" spans="1:32" ht="15.75" customHeight="1">
      <c r="A2447" s="59"/>
      <c r="B2447" s="59"/>
      <c r="C2447" s="59"/>
      <c r="D2447" s="59"/>
      <c r="E2447" s="59"/>
      <c r="F2447" s="59"/>
      <c r="G2447" s="59"/>
      <c r="H2447" s="59"/>
      <c r="I2447" s="59"/>
      <c r="J2447" s="59"/>
      <c r="K2447" s="59"/>
      <c r="L2447" s="59"/>
      <c r="M2447" s="59"/>
      <c r="N2447" s="59"/>
      <c r="O2447" s="59"/>
      <c r="P2447" s="59"/>
      <c r="Q2447" s="59"/>
      <c r="R2447" s="59"/>
      <c r="S2447" s="59"/>
      <c r="T2447" s="59"/>
      <c r="U2447" s="59"/>
      <c r="V2447" s="59"/>
      <c r="W2447" s="59"/>
      <c r="X2447" s="59"/>
      <c r="Y2447" s="59"/>
      <c r="Z2447" s="59"/>
      <c r="AA2447" s="59"/>
      <c r="AB2447" s="59"/>
      <c r="AC2447" s="59"/>
      <c r="AD2447" s="59"/>
      <c r="AE2447" s="59"/>
      <c r="AF2447" s="59"/>
    </row>
    <row r="2448" spans="1:32" ht="15.75" customHeight="1">
      <c r="A2448" s="59"/>
      <c r="B2448" s="59"/>
      <c r="C2448" s="59"/>
      <c r="D2448" s="59"/>
      <c r="E2448" s="59"/>
      <c r="F2448" s="59"/>
      <c r="G2448" s="59"/>
      <c r="H2448" s="59"/>
      <c r="I2448" s="59"/>
      <c r="J2448" s="59"/>
      <c r="K2448" s="59"/>
      <c r="L2448" s="59"/>
      <c r="M2448" s="59"/>
      <c r="N2448" s="59"/>
      <c r="O2448" s="59"/>
      <c r="P2448" s="59"/>
      <c r="Q2448" s="59"/>
      <c r="R2448" s="59"/>
      <c r="S2448" s="59"/>
      <c r="T2448" s="59"/>
      <c r="U2448" s="59"/>
      <c r="V2448" s="59"/>
      <c r="W2448" s="59"/>
      <c r="X2448" s="59"/>
      <c r="Y2448" s="59"/>
      <c r="Z2448" s="59"/>
      <c r="AA2448" s="59"/>
      <c r="AB2448" s="59"/>
      <c r="AC2448" s="59"/>
      <c r="AD2448" s="59"/>
      <c r="AE2448" s="59"/>
      <c r="AF2448" s="59"/>
    </row>
    <row r="2449" spans="1:32" ht="15.75" customHeight="1">
      <c r="A2449" s="59"/>
      <c r="B2449" s="59"/>
      <c r="C2449" s="59"/>
      <c r="D2449" s="59"/>
      <c r="E2449" s="59"/>
      <c r="F2449" s="59"/>
      <c r="G2449" s="59"/>
      <c r="H2449" s="59"/>
      <c r="I2449" s="59"/>
      <c r="J2449" s="59"/>
      <c r="K2449" s="59"/>
      <c r="L2449" s="59"/>
      <c r="M2449" s="59"/>
      <c r="N2449" s="59"/>
      <c r="O2449" s="59"/>
      <c r="P2449" s="59"/>
      <c r="Q2449" s="59"/>
      <c r="R2449" s="59"/>
      <c r="S2449" s="59"/>
      <c r="T2449" s="59"/>
      <c r="U2449" s="59"/>
      <c r="V2449" s="59"/>
      <c r="W2449" s="59"/>
      <c r="X2449" s="59"/>
      <c r="Y2449" s="59"/>
      <c r="Z2449" s="59"/>
      <c r="AA2449" s="59"/>
      <c r="AB2449" s="59"/>
      <c r="AC2449" s="59"/>
      <c r="AD2449" s="59"/>
      <c r="AE2449" s="59"/>
      <c r="AF2449" s="59"/>
    </row>
    <row r="2450" spans="1:32" ht="15.75" customHeight="1">
      <c r="A2450" s="59"/>
      <c r="B2450" s="59"/>
      <c r="C2450" s="59"/>
      <c r="D2450" s="59"/>
      <c r="E2450" s="59"/>
      <c r="F2450" s="59"/>
      <c r="G2450" s="59"/>
      <c r="H2450" s="59"/>
      <c r="I2450" s="59"/>
      <c r="J2450" s="59"/>
      <c r="K2450" s="59"/>
      <c r="L2450" s="59"/>
      <c r="M2450" s="59"/>
      <c r="N2450" s="59"/>
      <c r="O2450" s="59"/>
      <c r="P2450" s="59"/>
      <c r="Q2450" s="59"/>
      <c r="R2450" s="59"/>
      <c r="S2450" s="59"/>
      <c r="T2450" s="59"/>
      <c r="U2450" s="59"/>
      <c r="V2450" s="59"/>
      <c r="W2450" s="59"/>
      <c r="X2450" s="59"/>
      <c r="Y2450" s="59"/>
      <c r="Z2450" s="59"/>
      <c r="AA2450" s="59"/>
      <c r="AB2450" s="59"/>
      <c r="AC2450" s="59"/>
      <c r="AD2450" s="59"/>
      <c r="AE2450" s="59"/>
      <c r="AF2450" s="59"/>
    </row>
    <row r="2451" spans="1:32" ht="15.75" customHeight="1">
      <c r="A2451" s="59"/>
      <c r="B2451" s="59"/>
      <c r="C2451" s="59"/>
      <c r="D2451" s="59"/>
      <c r="E2451" s="59"/>
      <c r="F2451" s="59"/>
      <c r="G2451" s="59"/>
      <c r="H2451" s="59"/>
      <c r="I2451" s="59"/>
      <c r="J2451" s="59"/>
      <c r="K2451" s="59"/>
      <c r="L2451" s="59"/>
      <c r="M2451" s="59"/>
      <c r="N2451" s="59"/>
      <c r="O2451" s="59"/>
      <c r="P2451" s="59"/>
      <c r="Q2451" s="59"/>
      <c r="R2451" s="59"/>
      <c r="S2451" s="59"/>
      <c r="T2451" s="59"/>
      <c r="U2451" s="59"/>
      <c r="V2451" s="59"/>
      <c r="W2451" s="59"/>
      <c r="X2451" s="59"/>
      <c r="Y2451" s="59"/>
      <c r="Z2451" s="59"/>
      <c r="AA2451" s="59"/>
      <c r="AB2451" s="59"/>
      <c r="AC2451" s="59"/>
      <c r="AD2451" s="59"/>
      <c r="AE2451" s="59"/>
      <c r="AF2451" s="59"/>
    </row>
    <row r="2452" spans="1:32" ht="15.75" customHeight="1">
      <c r="A2452" s="59"/>
      <c r="B2452" s="59"/>
      <c r="C2452" s="59"/>
      <c r="D2452" s="59"/>
      <c r="E2452" s="59"/>
      <c r="F2452" s="59"/>
      <c r="G2452" s="59"/>
      <c r="H2452" s="59"/>
      <c r="I2452" s="59"/>
      <c r="J2452" s="59"/>
      <c r="K2452" s="59"/>
      <c r="L2452" s="59"/>
      <c r="M2452" s="59"/>
      <c r="N2452" s="59"/>
      <c r="O2452" s="59"/>
      <c r="P2452" s="59"/>
      <c r="Q2452" s="59"/>
      <c r="R2452" s="59"/>
      <c r="S2452" s="59"/>
      <c r="T2452" s="59"/>
      <c r="U2452" s="59"/>
      <c r="V2452" s="59"/>
      <c r="W2452" s="59"/>
      <c r="X2452" s="59"/>
      <c r="Y2452" s="59"/>
      <c r="Z2452" s="59"/>
      <c r="AA2452" s="59"/>
      <c r="AB2452" s="59"/>
      <c r="AC2452" s="59"/>
      <c r="AD2452" s="59"/>
      <c r="AE2452" s="59"/>
      <c r="AF2452" s="59"/>
    </row>
    <row r="2453" spans="1:32" ht="15.75" customHeight="1">
      <c r="A2453" s="59"/>
      <c r="B2453" s="59"/>
      <c r="C2453" s="59"/>
      <c r="D2453" s="59"/>
      <c r="E2453" s="59"/>
      <c r="F2453" s="59"/>
      <c r="G2453" s="59"/>
      <c r="H2453" s="59"/>
      <c r="I2453" s="59"/>
      <c r="J2453" s="59"/>
      <c r="K2453" s="59"/>
      <c r="L2453" s="59"/>
      <c r="M2453" s="59"/>
      <c r="N2453" s="59"/>
      <c r="O2453" s="59"/>
      <c r="P2453" s="59"/>
      <c r="Q2453" s="59"/>
      <c r="R2453" s="59"/>
      <c r="S2453" s="59"/>
      <c r="T2453" s="59"/>
      <c r="U2453" s="59"/>
      <c r="V2453" s="59"/>
      <c r="W2453" s="59"/>
      <c r="X2453" s="59"/>
      <c r="Y2453" s="59"/>
      <c r="Z2453" s="59"/>
      <c r="AA2453" s="59"/>
      <c r="AB2453" s="59"/>
      <c r="AC2453" s="59"/>
      <c r="AD2453" s="59"/>
      <c r="AE2453" s="59"/>
      <c r="AF2453" s="59"/>
    </row>
    <row r="2454" spans="1:32" ht="15.75" customHeight="1">
      <c r="A2454" s="59"/>
      <c r="B2454" s="59"/>
      <c r="C2454" s="59"/>
      <c r="D2454" s="59"/>
      <c r="E2454" s="59"/>
      <c r="F2454" s="59"/>
      <c r="G2454" s="59"/>
      <c r="H2454" s="59"/>
      <c r="I2454" s="59"/>
      <c r="J2454" s="59"/>
      <c r="K2454" s="59"/>
      <c r="L2454" s="59"/>
      <c r="M2454" s="59"/>
      <c r="N2454" s="59"/>
      <c r="O2454" s="59"/>
      <c r="P2454" s="59"/>
      <c r="Q2454" s="59"/>
      <c r="R2454" s="59"/>
      <c r="S2454" s="59"/>
      <c r="T2454" s="59"/>
      <c r="U2454" s="59"/>
      <c r="V2454" s="59"/>
      <c r="W2454" s="59"/>
      <c r="X2454" s="59"/>
      <c r="Y2454" s="59"/>
      <c r="Z2454" s="59"/>
      <c r="AA2454" s="59"/>
      <c r="AB2454" s="59"/>
      <c r="AC2454" s="59"/>
      <c r="AD2454" s="59"/>
      <c r="AE2454" s="59"/>
      <c r="AF2454" s="59"/>
    </row>
    <row r="2455" spans="1:32" ht="15.75" customHeight="1">
      <c r="A2455" s="59"/>
      <c r="B2455" s="59"/>
      <c r="C2455" s="59"/>
      <c r="D2455" s="59"/>
      <c r="E2455" s="59"/>
      <c r="F2455" s="59"/>
      <c r="G2455" s="59"/>
      <c r="H2455" s="59"/>
      <c r="I2455" s="59"/>
      <c r="J2455" s="59"/>
      <c r="K2455" s="59"/>
      <c r="L2455" s="59"/>
      <c r="M2455" s="59"/>
      <c r="N2455" s="59"/>
      <c r="O2455" s="59"/>
      <c r="P2455" s="59"/>
      <c r="Q2455" s="59"/>
      <c r="R2455" s="59"/>
      <c r="S2455" s="59"/>
      <c r="T2455" s="59"/>
      <c r="U2455" s="59"/>
      <c r="V2455" s="59"/>
      <c r="W2455" s="59"/>
      <c r="X2455" s="59"/>
      <c r="Y2455" s="59"/>
      <c r="Z2455" s="59"/>
      <c r="AA2455" s="59"/>
      <c r="AB2455" s="59"/>
      <c r="AC2455" s="59"/>
      <c r="AD2455" s="59"/>
      <c r="AE2455" s="59"/>
      <c r="AF2455" s="59"/>
    </row>
    <row r="2456" spans="1:32" ht="15.75" customHeight="1">
      <c r="A2456" s="59"/>
      <c r="B2456" s="59"/>
      <c r="C2456" s="59"/>
      <c r="D2456" s="59"/>
      <c r="E2456" s="59"/>
      <c r="F2456" s="59"/>
      <c r="G2456" s="59"/>
      <c r="H2456" s="59"/>
      <c r="I2456" s="59"/>
      <c r="J2456" s="59"/>
      <c r="K2456" s="59"/>
      <c r="L2456" s="59"/>
      <c r="M2456" s="59"/>
      <c r="N2456" s="59"/>
      <c r="O2456" s="59"/>
      <c r="P2456" s="59"/>
      <c r="Q2456" s="59"/>
      <c r="R2456" s="59"/>
      <c r="S2456" s="59"/>
      <c r="T2456" s="59"/>
      <c r="U2456" s="59"/>
      <c r="V2456" s="59"/>
      <c r="W2456" s="59"/>
      <c r="X2456" s="59"/>
      <c r="Y2456" s="59"/>
      <c r="Z2456" s="59"/>
      <c r="AA2456" s="59"/>
      <c r="AB2456" s="59"/>
      <c r="AC2456" s="59"/>
      <c r="AD2456" s="59"/>
      <c r="AE2456" s="59"/>
      <c r="AF2456" s="59"/>
    </row>
    <row r="2457" spans="1:32" ht="15.75" customHeight="1">
      <c r="A2457" s="59"/>
      <c r="B2457" s="59"/>
      <c r="C2457" s="59"/>
      <c r="D2457" s="59"/>
      <c r="E2457" s="59"/>
      <c r="F2457" s="59"/>
      <c r="G2457" s="59"/>
      <c r="H2457" s="59"/>
      <c r="I2457" s="59"/>
      <c r="J2457" s="59"/>
      <c r="K2457" s="59"/>
      <c r="L2457" s="59"/>
      <c r="M2457" s="59"/>
      <c r="N2457" s="59"/>
      <c r="O2457" s="59"/>
      <c r="P2457" s="59"/>
      <c r="Q2457" s="59"/>
      <c r="R2457" s="59"/>
      <c r="S2457" s="59"/>
      <c r="T2457" s="59"/>
      <c r="U2457" s="59"/>
      <c r="V2457" s="59"/>
      <c r="W2457" s="59"/>
      <c r="X2457" s="59"/>
      <c r="Y2457" s="59"/>
      <c r="Z2457" s="59"/>
      <c r="AA2457" s="59"/>
      <c r="AB2457" s="59"/>
      <c r="AC2457" s="59"/>
      <c r="AD2457" s="59"/>
      <c r="AE2457" s="59"/>
      <c r="AF2457" s="59"/>
    </row>
    <row r="2458" spans="1:32" ht="15.75" customHeight="1">
      <c r="A2458" s="59"/>
      <c r="B2458" s="59"/>
      <c r="C2458" s="59"/>
      <c r="D2458" s="59"/>
      <c r="E2458" s="59"/>
      <c r="F2458" s="59"/>
      <c r="G2458" s="59"/>
      <c r="H2458" s="59"/>
      <c r="I2458" s="59"/>
      <c r="J2458" s="59"/>
      <c r="K2458" s="59"/>
      <c r="L2458" s="59"/>
      <c r="M2458" s="59"/>
      <c r="N2458" s="59"/>
      <c r="O2458" s="59"/>
      <c r="P2458" s="59"/>
      <c r="Q2458" s="59"/>
      <c r="R2458" s="59"/>
      <c r="S2458" s="59"/>
      <c r="T2458" s="59"/>
      <c r="U2458" s="59"/>
      <c r="V2458" s="59"/>
      <c r="W2458" s="59"/>
      <c r="X2458" s="59"/>
      <c r="Y2458" s="59"/>
      <c r="Z2458" s="59"/>
      <c r="AA2458" s="59"/>
      <c r="AB2458" s="59"/>
      <c r="AC2458" s="59"/>
      <c r="AD2458" s="59"/>
      <c r="AE2458" s="59"/>
      <c r="AF2458" s="59"/>
    </row>
    <row r="2459" spans="1:32" ht="15.75" customHeight="1">
      <c r="A2459" s="59"/>
      <c r="B2459" s="59"/>
      <c r="C2459" s="59"/>
      <c r="D2459" s="59"/>
      <c r="E2459" s="59"/>
      <c r="F2459" s="59"/>
      <c r="G2459" s="59"/>
      <c r="H2459" s="59"/>
      <c r="I2459" s="59"/>
      <c r="J2459" s="59"/>
      <c r="K2459" s="59"/>
      <c r="L2459" s="59"/>
      <c r="M2459" s="59"/>
      <c r="N2459" s="59"/>
      <c r="O2459" s="59"/>
      <c r="P2459" s="59"/>
      <c r="Q2459" s="59"/>
      <c r="R2459" s="59"/>
      <c r="S2459" s="59"/>
      <c r="T2459" s="59"/>
      <c r="U2459" s="59"/>
      <c r="V2459" s="59"/>
      <c r="W2459" s="59"/>
      <c r="X2459" s="59"/>
      <c r="Y2459" s="59"/>
      <c r="Z2459" s="59"/>
      <c r="AA2459" s="59"/>
      <c r="AB2459" s="59"/>
      <c r="AC2459" s="59"/>
      <c r="AD2459" s="59"/>
      <c r="AE2459" s="59"/>
      <c r="AF2459" s="59"/>
    </row>
    <row r="2460" spans="1:32" ht="15.75" customHeight="1">
      <c r="A2460" s="59"/>
      <c r="B2460" s="59"/>
      <c r="C2460" s="59"/>
      <c r="D2460" s="59"/>
      <c r="E2460" s="59"/>
      <c r="F2460" s="59"/>
      <c r="G2460" s="59"/>
      <c r="H2460" s="59"/>
      <c r="I2460" s="59"/>
      <c r="J2460" s="59"/>
      <c r="K2460" s="59"/>
      <c r="L2460" s="59"/>
      <c r="M2460" s="59"/>
      <c r="N2460" s="59"/>
      <c r="O2460" s="59"/>
      <c r="P2460" s="59"/>
      <c r="Q2460" s="59"/>
      <c r="R2460" s="59"/>
      <c r="S2460" s="59"/>
      <c r="T2460" s="59"/>
      <c r="U2460" s="59"/>
      <c r="V2460" s="59"/>
      <c r="W2460" s="59"/>
      <c r="X2460" s="59"/>
      <c r="Y2460" s="59"/>
      <c r="Z2460" s="59"/>
      <c r="AA2460" s="59"/>
      <c r="AB2460" s="59"/>
      <c r="AC2460" s="59"/>
      <c r="AD2460" s="59"/>
      <c r="AE2460" s="59"/>
      <c r="AF2460" s="59"/>
    </row>
    <row r="2461" spans="1:32" ht="15.75" customHeight="1">
      <c r="A2461" s="59"/>
      <c r="B2461" s="59"/>
      <c r="C2461" s="59"/>
      <c r="D2461" s="59"/>
      <c r="E2461" s="59"/>
      <c r="F2461" s="59"/>
      <c r="G2461" s="59"/>
      <c r="H2461" s="59"/>
      <c r="I2461" s="59"/>
      <c r="J2461" s="59"/>
      <c r="K2461" s="59"/>
      <c r="L2461" s="59"/>
      <c r="M2461" s="59"/>
      <c r="N2461" s="59"/>
      <c r="O2461" s="59"/>
      <c r="P2461" s="59"/>
      <c r="Q2461" s="59"/>
      <c r="R2461" s="59"/>
      <c r="S2461" s="59"/>
      <c r="T2461" s="59"/>
      <c r="U2461" s="59"/>
      <c r="V2461" s="59"/>
      <c r="W2461" s="59"/>
      <c r="X2461" s="59"/>
      <c r="Y2461" s="59"/>
      <c r="Z2461" s="59"/>
      <c r="AA2461" s="59"/>
      <c r="AB2461" s="59"/>
      <c r="AC2461" s="59"/>
      <c r="AD2461" s="59"/>
      <c r="AE2461" s="59"/>
      <c r="AF2461" s="59"/>
    </row>
    <row r="2462" spans="1:32" ht="15.75" customHeight="1">
      <c r="A2462" s="59"/>
      <c r="B2462" s="59"/>
      <c r="C2462" s="59"/>
      <c r="D2462" s="59"/>
      <c r="E2462" s="59"/>
      <c r="F2462" s="59"/>
      <c r="G2462" s="59"/>
      <c r="H2462" s="59"/>
      <c r="I2462" s="59"/>
      <c r="J2462" s="59"/>
      <c r="K2462" s="59"/>
      <c r="L2462" s="59"/>
      <c r="M2462" s="59"/>
      <c r="N2462" s="59"/>
      <c r="O2462" s="59"/>
      <c r="P2462" s="59"/>
      <c r="Q2462" s="59"/>
      <c r="R2462" s="59"/>
      <c r="S2462" s="59"/>
      <c r="T2462" s="59"/>
      <c r="U2462" s="59"/>
      <c r="V2462" s="59"/>
      <c r="W2462" s="59"/>
      <c r="X2462" s="59"/>
      <c r="Y2462" s="59"/>
      <c r="Z2462" s="59"/>
      <c r="AA2462" s="59"/>
      <c r="AB2462" s="59"/>
      <c r="AC2462" s="59"/>
      <c r="AD2462" s="59"/>
      <c r="AE2462" s="59"/>
      <c r="AF2462" s="59"/>
    </row>
    <row r="2463" spans="1:32" ht="15.75" customHeight="1">
      <c r="A2463" s="59"/>
      <c r="B2463" s="59"/>
      <c r="C2463" s="59"/>
      <c r="D2463" s="59"/>
      <c r="E2463" s="59"/>
      <c r="F2463" s="59"/>
      <c r="G2463" s="59"/>
      <c r="H2463" s="59"/>
      <c r="I2463" s="59"/>
      <c r="J2463" s="59"/>
      <c r="K2463" s="59"/>
      <c r="L2463" s="59"/>
      <c r="M2463" s="59"/>
      <c r="N2463" s="59"/>
      <c r="O2463" s="59"/>
      <c r="P2463" s="59"/>
      <c r="Q2463" s="59"/>
      <c r="R2463" s="59"/>
      <c r="S2463" s="59"/>
      <c r="T2463" s="59"/>
      <c r="U2463" s="59"/>
      <c r="V2463" s="59"/>
      <c r="W2463" s="59"/>
      <c r="X2463" s="59"/>
      <c r="Y2463" s="59"/>
      <c r="Z2463" s="59"/>
      <c r="AA2463" s="59"/>
      <c r="AB2463" s="59"/>
      <c r="AC2463" s="59"/>
      <c r="AD2463" s="59"/>
      <c r="AE2463" s="59"/>
      <c r="AF2463" s="59"/>
    </row>
    <row r="2464" spans="1:32" ht="15.75" customHeight="1">
      <c r="A2464" s="59"/>
      <c r="B2464" s="59"/>
      <c r="C2464" s="59"/>
      <c r="D2464" s="59"/>
      <c r="E2464" s="59"/>
      <c r="F2464" s="59"/>
      <c r="G2464" s="59"/>
      <c r="H2464" s="59"/>
      <c r="I2464" s="59"/>
      <c r="J2464" s="59"/>
      <c r="K2464" s="59"/>
      <c r="L2464" s="59"/>
      <c r="M2464" s="59"/>
      <c r="N2464" s="59"/>
      <c r="O2464" s="59"/>
      <c r="P2464" s="59"/>
      <c r="Q2464" s="59"/>
      <c r="R2464" s="59"/>
      <c r="S2464" s="59"/>
      <c r="T2464" s="59"/>
      <c r="U2464" s="59"/>
      <c r="V2464" s="59"/>
      <c r="W2464" s="59"/>
      <c r="X2464" s="59"/>
      <c r="Y2464" s="59"/>
      <c r="Z2464" s="59"/>
      <c r="AA2464" s="59"/>
      <c r="AB2464" s="59"/>
      <c r="AC2464" s="59"/>
      <c r="AD2464" s="59"/>
      <c r="AE2464" s="59"/>
      <c r="AF2464" s="59"/>
    </row>
    <row r="2465" spans="1:32" ht="15.75" customHeight="1">
      <c r="A2465" s="59"/>
      <c r="B2465" s="59"/>
      <c r="C2465" s="59"/>
      <c r="D2465" s="59"/>
      <c r="E2465" s="59"/>
      <c r="F2465" s="59"/>
      <c r="G2465" s="59"/>
      <c r="H2465" s="59"/>
      <c r="I2465" s="59"/>
      <c r="J2465" s="59"/>
      <c r="K2465" s="59"/>
      <c r="L2465" s="59"/>
      <c r="M2465" s="59"/>
      <c r="N2465" s="59"/>
      <c r="O2465" s="59"/>
      <c r="P2465" s="59"/>
      <c r="Q2465" s="59"/>
      <c r="R2465" s="59"/>
      <c r="S2465" s="59"/>
      <c r="T2465" s="59"/>
      <c r="U2465" s="59"/>
      <c r="V2465" s="59"/>
      <c r="W2465" s="59"/>
      <c r="X2465" s="59"/>
      <c r="Y2465" s="59"/>
      <c r="Z2465" s="59"/>
      <c r="AA2465" s="59"/>
      <c r="AB2465" s="59"/>
      <c r="AC2465" s="59"/>
      <c r="AD2465" s="59"/>
      <c r="AE2465" s="59"/>
      <c r="AF2465" s="59"/>
    </row>
    <row r="2466" spans="1:32" ht="15.75" customHeight="1">
      <c r="A2466" s="59"/>
      <c r="B2466" s="59"/>
      <c r="C2466" s="59"/>
      <c r="D2466" s="59"/>
      <c r="E2466" s="59"/>
      <c r="F2466" s="59"/>
      <c r="G2466" s="59"/>
      <c r="H2466" s="59"/>
      <c r="I2466" s="59"/>
      <c r="J2466" s="59"/>
      <c r="K2466" s="59"/>
      <c r="L2466" s="59"/>
      <c r="M2466" s="59"/>
      <c r="N2466" s="59"/>
      <c r="O2466" s="59"/>
      <c r="P2466" s="59"/>
      <c r="Q2466" s="59"/>
      <c r="R2466" s="59"/>
      <c r="S2466" s="59"/>
      <c r="T2466" s="59"/>
      <c r="U2466" s="59"/>
      <c r="V2466" s="59"/>
      <c r="W2466" s="59"/>
      <c r="X2466" s="59"/>
      <c r="Y2466" s="59"/>
      <c r="Z2466" s="59"/>
      <c r="AA2466" s="59"/>
      <c r="AB2466" s="59"/>
      <c r="AC2466" s="59"/>
      <c r="AD2466" s="59"/>
      <c r="AE2466" s="59"/>
      <c r="AF2466" s="59"/>
    </row>
    <row r="2467" spans="1:32" ht="15.75" customHeight="1">
      <c r="A2467" s="59"/>
      <c r="B2467" s="59"/>
      <c r="C2467" s="59"/>
      <c r="D2467" s="59"/>
      <c r="E2467" s="59"/>
      <c r="F2467" s="59"/>
      <c r="G2467" s="59"/>
      <c r="H2467" s="59"/>
      <c r="I2467" s="59"/>
      <c r="J2467" s="59"/>
      <c r="K2467" s="59"/>
      <c r="L2467" s="59"/>
      <c r="M2467" s="59"/>
      <c r="N2467" s="59"/>
      <c r="O2467" s="59"/>
      <c r="P2467" s="59"/>
      <c r="Q2467" s="59"/>
      <c r="R2467" s="59"/>
      <c r="S2467" s="59"/>
      <c r="T2467" s="59"/>
      <c r="U2467" s="59"/>
      <c r="V2467" s="59"/>
      <c r="W2467" s="59"/>
      <c r="X2467" s="59"/>
      <c r="Y2467" s="59"/>
      <c r="Z2467" s="59"/>
      <c r="AA2467" s="59"/>
      <c r="AB2467" s="59"/>
      <c r="AC2467" s="59"/>
      <c r="AD2467" s="59"/>
      <c r="AE2467" s="59"/>
      <c r="AF2467" s="59"/>
    </row>
    <row r="2468" spans="1:32" ht="15.75" customHeight="1">
      <c r="A2468" s="59"/>
      <c r="B2468" s="59"/>
      <c r="C2468" s="59"/>
      <c r="D2468" s="59"/>
      <c r="E2468" s="59"/>
      <c r="F2468" s="59"/>
      <c r="G2468" s="59"/>
      <c r="H2468" s="59"/>
      <c r="I2468" s="59"/>
      <c r="J2468" s="59"/>
      <c r="K2468" s="59"/>
      <c r="L2468" s="59"/>
      <c r="M2468" s="59"/>
      <c r="N2468" s="59"/>
      <c r="O2468" s="59"/>
      <c r="P2468" s="59"/>
      <c r="Q2468" s="59"/>
      <c r="R2468" s="59"/>
      <c r="S2468" s="59"/>
      <c r="T2468" s="59"/>
      <c r="U2468" s="59"/>
      <c r="V2468" s="59"/>
      <c r="W2468" s="59"/>
      <c r="X2468" s="59"/>
      <c r="Y2468" s="59"/>
      <c r="Z2468" s="59"/>
      <c r="AA2468" s="59"/>
      <c r="AB2468" s="59"/>
      <c r="AC2468" s="59"/>
      <c r="AD2468" s="59"/>
      <c r="AE2468" s="59"/>
      <c r="AF2468" s="59"/>
    </row>
    <row r="2469" spans="1:32" ht="15.75" customHeight="1">
      <c r="A2469" s="59"/>
      <c r="B2469" s="59"/>
      <c r="C2469" s="59"/>
      <c r="D2469" s="59"/>
      <c r="E2469" s="59"/>
      <c r="F2469" s="59"/>
      <c r="G2469" s="59"/>
      <c r="H2469" s="59"/>
      <c r="I2469" s="59"/>
      <c r="J2469" s="59"/>
      <c r="K2469" s="59"/>
      <c r="L2469" s="59"/>
      <c r="M2469" s="59"/>
      <c r="N2469" s="59"/>
      <c r="O2469" s="59"/>
      <c r="P2469" s="59"/>
      <c r="Q2469" s="59"/>
      <c r="R2469" s="59"/>
      <c r="S2469" s="59"/>
      <c r="T2469" s="59"/>
      <c r="U2469" s="59"/>
      <c r="V2469" s="59"/>
      <c r="W2469" s="59"/>
      <c r="X2469" s="59"/>
      <c r="Y2469" s="59"/>
      <c r="Z2469" s="59"/>
      <c r="AA2469" s="59"/>
      <c r="AB2469" s="59"/>
      <c r="AC2469" s="59"/>
      <c r="AD2469" s="59"/>
      <c r="AE2469" s="59"/>
      <c r="AF2469" s="59"/>
    </row>
    <row r="2470" spans="1:32" ht="15.75" customHeight="1">
      <c r="A2470" s="59"/>
      <c r="B2470" s="59"/>
      <c r="C2470" s="59"/>
      <c r="D2470" s="59"/>
      <c r="E2470" s="59"/>
      <c r="F2470" s="59"/>
      <c r="G2470" s="59"/>
      <c r="H2470" s="59"/>
      <c r="I2470" s="59"/>
      <c r="J2470" s="59"/>
      <c r="K2470" s="59"/>
      <c r="L2470" s="59"/>
      <c r="M2470" s="59"/>
      <c r="N2470" s="59"/>
      <c r="O2470" s="59"/>
      <c r="P2470" s="59"/>
      <c r="Q2470" s="59"/>
      <c r="R2470" s="59"/>
      <c r="S2470" s="59"/>
      <c r="T2470" s="59"/>
      <c r="U2470" s="59"/>
      <c r="V2470" s="59"/>
      <c r="W2470" s="59"/>
      <c r="X2470" s="59"/>
      <c r="Y2470" s="59"/>
      <c r="Z2470" s="59"/>
      <c r="AA2470" s="59"/>
      <c r="AB2470" s="59"/>
      <c r="AC2470" s="59"/>
      <c r="AD2470" s="59"/>
      <c r="AE2470" s="59"/>
      <c r="AF2470" s="59"/>
    </row>
    <row r="2471" spans="1:32" ht="15.75" customHeight="1">
      <c r="A2471" s="59"/>
      <c r="B2471" s="59"/>
      <c r="C2471" s="59"/>
      <c r="D2471" s="59"/>
      <c r="E2471" s="59"/>
      <c r="F2471" s="59"/>
      <c r="G2471" s="59"/>
      <c r="H2471" s="59"/>
      <c r="I2471" s="59"/>
      <c r="J2471" s="59"/>
      <c r="K2471" s="59"/>
      <c r="L2471" s="59"/>
      <c r="M2471" s="59"/>
      <c r="N2471" s="59"/>
      <c r="O2471" s="59"/>
      <c r="P2471" s="59"/>
      <c r="Q2471" s="59"/>
      <c r="R2471" s="59"/>
      <c r="S2471" s="59"/>
      <c r="T2471" s="59"/>
      <c r="U2471" s="59"/>
      <c r="V2471" s="59"/>
      <c r="W2471" s="59"/>
      <c r="X2471" s="59"/>
      <c r="Y2471" s="59"/>
      <c r="Z2471" s="59"/>
      <c r="AA2471" s="59"/>
      <c r="AB2471" s="59"/>
      <c r="AC2471" s="59"/>
      <c r="AD2471" s="59"/>
      <c r="AE2471" s="59"/>
      <c r="AF2471" s="59"/>
    </row>
    <row r="2472" spans="1:32" ht="15.75" customHeight="1">
      <c r="A2472" s="59"/>
      <c r="B2472" s="59"/>
      <c r="C2472" s="59"/>
      <c r="D2472" s="59"/>
      <c r="E2472" s="59"/>
      <c r="F2472" s="59"/>
      <c r="G2472" s="59"/>
      <c r="H2472" s="59"/>
      <c r="I2472" s="59"/>
      <c r="J2472" s="59"/>
      <c r="K2472" s="59"/>
      <c r="L2472" s="59"/>
      <c r="M2472" s="59"/>
      <c r="N2472" s="59"/>
      <c r="O2472" s="59"/>
      <c r="P2472" s="59"/>
      <c r="Q2472" s="59"/>
      <c r="R2472" s="59"/>
      <c r="S2472" s="59"/>
      <c r="T2472" s="59"/>
      <c r="U2472" s="59"/>
      <c r="V2472" s="59"/>
      <c r="W2472" s="59"/>
      <c r="X2472" s="59"/>
      <c r="Y2472" s="59"/>
      <c r="Z2472" s="59"/>
      <c r="AA2472" s="59"/>
      <c r="AB2472" s="59"/>
      <c r="AC2472" s="59"/>
      <c r="AD2472" s="59"/>
      <c r="AE2472" s="59"/>
      <c r="AF2472" s="59"/>
    </row>
    <row r="2473" spans="1:32" ht="15.75" customHeight="1">
      <c r="A2473" s="59"/>
      <c r="B2473" s="59"/>
      <c r="C2473" s="59"/>
      <c r="D2473" s="59"/>
      <c r="E2473" s="59"/>
      <c r="F2473" s="59"/>
      <c r="G2473" s="59"/>
      <c r="H2473" s="59"/>
      <c r="I2473" s="59"/>
      <c r="J2473" s="59"/>
      <c r="K2473" s="59"/>
      <c r="L2473" s="59"/>
      <c r="M2473" s="59"/>
      <c r="N2473" s="59"/>
      <c r="O2473" s="59"/>
      <c r="P2473" s="59"/>
      <c r="Q2473" s="59"/>
      <c r="R2473" s="59"/>
      <c r="S2473" s="59"/>
      <c r="T2473" s="59"/>
      <c r="U2473" s="59"/>
      <c r="V2473" s="59"/>
      <c r="W2473" s="59"/>
      <c r="X2473" s="59"/>
      <c r="Y2473" s="59"/>
      <c r="Z2473" s="59"/>
      <c r="AA2473" s="59"/>
      <c r="AB2473" s="59"/>
      <c r="AC2473" s="59"/>
      <c r="AD2473" s="59"/>
      <c r="AE2473" s="59"/>
      <c r="AF2473" s="59"/>
    </row>
    <row r="2474" spans="1:32" ht="15.75" customHeight="1">
      <c r="A2474" s="59"/>
      <c r="B2474" s="59"/>
      <c r="C2474" s="59"/>
      <c r="D2474" s="59"/>
      <c r="E2474" s="59"/>
      <c r="F2474" s="59"/>
      <c r="G2474" s="59"/>
      <c r="H2474" s="59"/>
      <c r="I2474" s="59"/>
      <c r="J2474" s="59"/>
      <c r="K2474" s="59"/>
      <c r="L2474" s="59"/>
      <c r="M2474" s="59"/>
      <c r="N2474" s="59"/>
      <c r="O2474" s="59"/>
      <c r="P2474" s="59"/>
      <c r="Q2474" s="59"/>
      <c r="R2474" s="59"/>
      <c r="S2474" s="59"/>
      <c r="T2474" s="59"/>
      <c r="U2474" s="59"/>
      <c r="V2474" s="59"/>
      <c r="W2474" s="59"/>
      <c r="X2474" s="59"/>
      <c r="Y2474" s="59"/>
      <c r="Z2474" s="59"/>
      <c r="AA2474" s="59"/>
      <c r="AB2474" s="59"/>
      <c r="AC2474" s="59"/>
      <c r="AD2474" s="59"/>
      <c r="AE2474" s="59"/>
      <c r="AF2474" s="59"/>
    </row>
    <row r="2475" spans="1:32" ht="15.75" customHeight="1">
      <c r="A2475" s="59"/>
      <c r="B2475" s="59"/>
      <c r="C2475" s="59"/>
      <c r="D2475" s="59"/>
      <c r="E2475" s="59"/>
      <c r="F2475" s="59"/>
      <c r="G2475" s="59"/>
      <c r="H2475" s="59"/>
      <c r="I2475" s="59"/>
      <c r="J2475" s="59"/>
      <c r="K2475" s="59"/>
      <c r="L2475" s="59"/>
      <c r="M2475" s="59"/>
      <c r="N2475" s="59"/>
      <c r="O2475" s="59"/>
      <c r="P2475" s="59"/>
      <c r="Q2475" s="59"/>
      <c r="R2475" s="59"/>
      <c r="S2475" s="59"/>
      <c r="T2475" s="59"/>
      <c r="U2475" s="59"/>
      <c r="V2475" s="59"/>
      <c r="W2475" s="59"/>
      <c r="X2475" s="59"/>
      <c r="Y2475" s="59"/>
      <c r="Z2475" s="59"/>
      <c r="AA2475" s="59"/>
      <c r="AB2475" s="59"/>
      <c r="AC2475" s="59"/>
      <c r="AD2475" s="59"/>
      <c r="AE2475" s="59"/>
      <c r="AF2475" s="59"/>
    </row>
    <row r="2476" spans="1:32" ht="15.75" customHeight="1">
      <c r="A2476" s="59"/>
      <c r="B2476" s="59"/>
      <c r="C2476" s="59"/>
      <c r="D2476" s="59"/>
      <c r="E2476" s="59"/>
      <c r="F2476" s="59"/>
      <c r="G2476" s="59"/>
      <c r="H2476" s="59"/>
      <c r="I2476" s="59"/>
      <c r="J2476" s="59"/>
      <c r="K2476" s="59"/>
      <c r="L2476" s="59"/>
      <c r="M2476" s="59"/>
      <c r="N2476" s="59"/>
      <c r="O2476" s="59"/>
      <c r="P2476" s="59"/>
      <c r="Q2476" s="59"/>
      <c r="R2476" s="59"/>
      <c r="S2476" s="59"/>
      <c r="T2476" s="59"/>
      <c r="U2476" s="59"/>
      <c r="V2476" s="59"/>
      <c r="W2476" s="59"/>
      <c r="X2476" s="59"/>
      <c r="Y2476" s="59"/>
      <c r="Z2476" s="59"/>
      <c r="AA2476" s="59"/>
      <c r="AB2476" s="59"/>
      <c r="AC2476" s="59"/>
      <c r="AD2476" s="59"/>
      <c r="AE2476" s="59"/>
      <c r="AF2476" s="59"/>
    </row>
    <row r="2477" spans="1:32" ht="15.75" customHeight="1">
      <c r="A2477" s="59"/>
      <c r="B2477" s="59"/>
      <c r="C2477" s="59"/>
      <c r="D2477" s="59"/>
      <c r="E2477" s="59"/>
      <c r="F2477" s="59"/>
      <c r="G2477" s="59"/>
      <c r="H2477" s="59"/>
      <c r="I2477" s="59"/>
      <c r="J2477" s="59"/>
      <c r="K2477" s="59"/>
      <c r="L2477" s="59"/>
      <c r="M2477" s="59"/>
      <c r="N2477" s="59"/>
      <c r="O2477" s="59"/>
      <c r="P2477" s="59"/>
      <c r="Q2477" s="59"/>
      <c r="R2477" s="59"/>
      <c r="S2477" s="59"/>
      <c r="T2477" s="59"/>
      <c r="U2477" s="59"/>
      <c r="V2477" s="59"/>
      <c r="W2477" s="59"/>
      <c r="X2477" s="59"/>
      <c r="Y2477" s="59"/>
      <c r="Z2477" s="59"/>
      <c r="AA2477" s="59"/>
      <c r="AB2477" s="59"/>
      <c r="AC2477" s="59"/>
      <c r="AD2477" s="59"/>
      <c r="AE2477" s="59"/>
      <c r="AF2477" s="59"/>
    </row>
    <row r="2478" spans="1:32" ht="15.75" customHeight="1">
      <c r="A2478" s="59"/>
      <c r="B2478" s="59"/>
      <c r="C2478" s="59"/>
      <c r="D2478" s="59"/>
      <c r="E2478" s="59"/>
      <c r="F2478" s="59"/>
      <c r="G2478" s="59"/>
      <c r="H2478" s="59"/>
      <c r="I2478" s="59"/>
      <c r="J2478" s="59"/>
      <c r="K2478" s="59"/>
      <c r="L2478" s="59"/>
      <c r="M2478" s="59"/>
      <c r="N2478" s="59"/>
      <c r="O2478" s="59"/>
      <c r="P2478" s="59"/>
      <c r="Q2478" s="59"/>
      <c r="R2478" s="59"/>
      <c r="S2478" s="59"/>
      <c r="T2478" s="59"/>
      <c r="U2478" s="59"/>
      <c r="V2478" s="59"/>
      <c r="W2478" s="59"/>
      <c r="X2478" s="59"/>
      <c r="Y2478" s="59"/>
      <c r="Z2478" s="59"/>
      <c r="AA2478" s="59"/>
      <c r="AB2478" s="59"/>
      <c r="AC2478" s="59"/>
      <c r="AD2478" s="59"/>
      <c r="AE2478" s="59"/>
      <c r="AF2478" s="59"/>
    </row>
    <row r="2479" spans="1:32" ht="15.75" customHeight="1">
      <c r="A2479" s="59"/>
      <c r="B2479" s="59"/>
      <c r="C2479" s="59"/>
      <c r="D2479" s="59"/>
      <c r="E2479" s="59"/>
      <c r="F2479" s="59"/>
      <c r="G2479" s="59"/>
      <c r="H2479" s="59"/>
      <c r="I2479" s="59"/>
      <c r="J2479" s="59"/>
      <c r="K2479" s="59"/>
      <c r="L2479" s="59"/>
      <c r="M2479" s="59"/>
      <c r="N2479" s="59"/>
      <c r="O2479" s="59"/>
      <c r="P2479" s="59"/>
      <c r="Q2479" s="59"/>
      <c r="R2479" s="59"/>
      <c r="S2479" s="59"/>
      <c r="T2479" s="59"/>
      <c r="U2479" s="59"/>
      <c r="V2479" s="59"/>
      <c r="W2479" s="59"/>
      <c r="X2479" s="59"/>
      <c r="Y2479" s="59"/>
      <c r="Z2479" s="59"/>
      <c r="AA2479" s="59"/>
      <c r="AB2479" s="59"/>
      <c r="AC2479" s="59"/>
      <c r="AD2479" s="59"/>
      <c r="AE2479" s="59"/>
      <c r="AF2479" s="59"/>
    </row>
    <row r="2480" spans="1:32" ht="15.75" customHeight="1">
      <c r="A2480" s="59"/>
      <c r="B2480" s="59"/>
      <c r="C2480" s="59"/>
      <c r="D2480" s="59"/>
      <c r="E2480" s="59"/>
      <c r="F2480" s="59"/>
      <c r="G2480" s="59"/>
      <c r="H2480" s="59"/>
      <c r="I2480" s="59"/>
      <c r="J2480" s="59"/>
      <c r="K2480" s="59"/>
      <c r="L2480" s="59"/>
      <c r="M2480" s="59"/>
      <c r="N2480" s="59"/>
      <c r="O2480" s="59"/>
      <c r="P2480" s="59"/>
      <c r="Q2480" s="59"/>
      <c r="R2480" s="59"/>
      <c r="S2480" s="59"/>
      <c r="T2480" s="59"/>
      <c r="U2480" s="59"/>
      <c r="V2480" s="59"/>
      <c r="W2480" s="59"/>
      <c r="X2480" s="59"/>
      <c r="Y2480" s="59"/>
      <c r="Z2480" s="59"/>
      <c r="AA2480" s="59"/>
      <c r="AB2480" s="59"/>
      <c r="AC2480" s="59"/>
      <c r="AD2480" s="59"/>
      <c r="AE2480" s="59"/>
      <c r="AF2480" s="59"/>
    </row>
    <row r="2481" spans="1:32" ht="15.75" customHeight="1">
      <c r="A2481" s="59"/>
      <c r="B2481" s="59"/>
      <c r="C2481" s="59"/>
      <c r="D2481" s="59"/>
      <c r="E2481" s="59"/>
      <c r="F2481" s="59"/>
      <c r="G2481" s="59"/>
      <c r="H2481" s="59"/>
      <c r="I2481" s="59"/>
      <c r="J2481" s="59"/>
      <c r="K2481" s="59"/>
      <c r="L2481" s="59"/>
      <c r="M2481" s="59"/>
      <c r="N2481" s="59"/>
      <c r="O2481" s="59"/>
      <c r="P2481" s="59"/>
      <c r="Q2481" s="59"/>
      <c r="R2481" s="59"/>
      <c r="S2481" s="59"/>
      <c r="T2481" s="59"/>
      <c r="U2481" s="59"/>
      <c r="V2481" s="59"/>
      <c r="W2481" s="59"/>
      <c r="X2481" s="59"/>
      <c r="Y2481" s="59"/>
      <c r="Z2481" s="59"/>
      <c r="AA2481" s="59"/>
      <c r="AB2481" s="59"/>
      <c r="AC2481" s="59"/>
      <c r="AD2481" s="59"/>
      <c r="AE2481" s="59"/>
      <c r="AF2481" s="59"/>
    </row>
    <row r="2482" spans="1:32" ht="15.75" customHeight="1">
      <c r="A2482" s="59"/>
      <c r="B2482" s="59"/>
      <c r="C2482" s="59"/>
      <c r="D2482" s="59"/>
      <c r="E2482" s="59"/>
      <c r="F2482" s="59"/>
      <c r="G2482" s="59"/>
      <c r="H2482" s="59"/>
      <c r="I2482" s="59"/>
      <c r="J2482" s="59"/>
      <c r="K2482" s="59"/>
      <c r="L2482" s="59"/>
      <c r="M2482" s="59"/>
      <c r="N2482" s="59"/>
      <c r="O2482" s="59"/>
      <c r="P2482" s="59"/>
      <c r="Q2482" s="59"/>
      <c r="R2482" s="59"/>
      <c r="S2482" s="59"/>
      <c r="T2482" s="59"/>
      <c r="U2482" s="59"/>
      <c r="V2482" s="59"/>
      <c r="W2482" s="59"/>
      <c r="X2482" s="59"/>
      <c r="Y2482" s="59"/>
      <c r="Z2482" s="59"/>
      <c r="AA2482" s="59"/>
      <c r="AB2482" s="59"/>
      <c r="AC2482" s="59"/>
      <c r="AD2482" s="59"/>
      <c r="AE2482" s="59"/>
      <c r="AF2482" s="59"/>
    </row>
    <row r="2483" spans="1:32" ht="15.75" customHeight="1">
      <c r="A2483" s="59"/>
      <c r="B2483" s="59"/>
      <c r="C2483" s="59"/>
      <c r="D2483" s="59"/>
      <c r="E2483" s="59"/>
      <c r="F2483" s="59"/>
      <c r="G2483" s="59"/>
      <c r="H2483" s="59"/>
      <c r="I2483" s="59"/>
      <c r="J2483" s="59"/>
      <c r="K2483" s="59"/>
      <c r="L2483" s="59"/>
      <c r="M2483" s="59"/>
      <c r="N2483" s="59"/>
      <c r="O2483" s="59"/>
      <c r="P2483" s="59"/>
      <c r="Q2483" s="59"/>
      <c r="R2483" s="59"/>
      <c r="S2483" s="59"/>
      <c r="T2483" s="59"/>
      <c r="U2483" s="59"/>
      <c r="V2483" s="59"/>
      <c r="W2483" s="59"/>
      <c r="X2483" s="59"/>
      <c r="Y2483" s="59"/>
      <c r="Z2483" s="59"/>
      <c r="AA2483" s="59"/>
      <c r="AB2483" s="59"/>
      <c r="AC2483" s="59"/>
      <c r="AD2483" s="59"/>
      <c r="AE2483" s="59"/>
      <c r="AF2483" s="59"/>
    </row>
    <row r="2484" spans="1:32" ht="15.75" customHeight="1">
      <c r="A2484" s="59"/>
      <c r="B2484" s="59"/>
      <c r="C2484" s="59"/>
      <c r="D2484" s="59"/>
      <c r="E2484" s="59"/>
      <c r="F2484" s="59"/>
      <c r="G2484" s="59"/>
      <c r="H2484" s="59"/>
      <c r="I2484" s="59"/>
      <c r="J2484" s="59"/>
      <c r="K2484" s="59"/>
      <c r="L2484" s="59"/>
      <c r="M2484" s="59"/>
      <c r="N2484" s="59"/>
      <c r="O2484" s="59"/>
      <c r="P2484" s="59"/>
      <c r="Q2484" s="59"/>
      <c r="R2484" s="59"/>
      <c r="S2484" s="59"/>
      <c r="T2484" s="59"/>
      <c r="U2484" s="59"/>
      <c r="V2484" s="59"/>
      <c r="W2484" s="59"/>
      <c r="X2484" s="59"/>
      <c r="Y2484" s="59"/>
      <c r="Z2484" s="59"/>
      <c r="AA2484" s="59"/>
      <c r="AB2484" s="59"/>
      <c r="AC2484" s="59"/>
      <c r="AD2484" s="59"/>
      <c r="AE2484" s="59"/>
      <c r="AF2484" s="59"/>
    </row>
    <row r="2485" spans="1:32" ht="15.75" customHeight="1">
      <c r="A2485" s="59"/>
      <c r="B2485" s="59"/>
      <c r="C2485" s="59"/>
      <c r="D2485" s="59"/>
      <c r="E2485" s="59"/>
      <c r="F2485" s="59"/>
      <c r="G2485" s="59"/>
      <c r="H2485" s="59"/>
      <c r="I2485" s="59"/>
      <c r="J2485" s="59"/>
      <c r="K2485" s="59"/>
      <c r="L2485" s="59"/>
      <c r="M2485" s="59"/>
      <c r="N2485" s="59"/>
      <c r="O2485" s="59"/>
      <c r="P2485" s="59"/>
      <c r="Q2485" s="59"/>
      <c r="R2485" s="59"/>
      <c r="S2485" s="59"/>
      <c r="T2485" s="59"/>
      <c r="U2485" s="59"/>
      <c r="V2485" s="59"/>
      <c r="W2485" s="59"/>
      <c r="X2485" s="59"/>
      <c r="Y2485" s="59"/>
      <c r="Z2485" s="59"/>
      <c r="AA2485" s="59"/>
      <c r="AB2485" s="59"/>
      <c r="AC2485" s="59"/>
      <c r="AD2485" s="59"/>
      <c r="AE2485" s="59"/>
      <c r="AF2485" s="59"/>
    </row>
    <row r="2486" spans="1:32" ht="15.75" customHeight="1">
      <c r="A2486" s="59"/>
      <c r="B2486" s="59"/>
      <c r="C2486" s="59"/>
      <c r="D2486" s="59"/>
      <c r="E2486" s="59"/>
      <c r="F2486" s="59"/>
      <c r="G2486" s="59"/>
      <c r="H2486" s="59"/>
      <c r="I2486" s="59"/>
      <c r="J2486" s="59"/>
      <c r="K2486" s="59"/>
      <c r="L2486" s="59"/>
      <c r="M2486" s="59"/>
      <c r="N2486" s="59"/>
      <c r="O2486" s="59"/>
      <c r="P2486" s="59"/>
      <c r="Q2486" s="59"/>
      <c r="R2486" s="59"/>
      <c r="S2486" s="59"/>
      <c r="T2486" s="59"/>
      <c r="U2486" s="59"/>
      <c r="V2486" s="59"/>
      <c r="W2486" s="59"/>
      <c r="X2486" s="59"/>
      <c r="Y2486" s="59"/>
      <c r="Z2486" s="59"/>
      <c r="AA2486" s="59"/>
      <c r="AB2486" s="59"/>
      <c r="AC2486" s="59"/>
      <c r="AD2486" s="59"/>
      <c r="AE2486" s="59"/>
      <c r="AF2486" s="59"/>
    </row>
    <row r="2487" spans="1:32" ht="15.75" customHeight="1">
      <c r="A2487" s="59"/>
      <c r="B2487" s="59"/>
      <c r="C2487" s="59"/>
      <c r="D2487" s="59"/>
      <c r="E2487" s="59"/>
      <c r="F2487" s="59"/>
      <c r="G2487" s="59"/>
      <c r="H2487" s="59"/>
      <c r="I2487" s="59"/>
      <c r="J2487" s="59"/>
      <c r="K2487" s="59"/>
      <c r="L2487" s="59"/>
      <c r="M2487" s="59"/>
      <c r="N2487" s="59"/>
      <c r="O2487" s="59"/>
      <c r="P2487" s="59"/>
      <c r="Q2487" s="59"/>
      <c r="R2487" s="59"/>
      <c r="S2487" s="59"/>
      <c r="T2487" s="59"/>
      <c r="U2487" s="59"/>
      <c r="V2487" s="59"/>
      <c r="W2487" s="59"/>
      <c r="X2487" s="59"/>
      <c r="Y2487" s="59"/>
      <c r="Z2487" s="59"/>
      <c r="AA2487" s="59"/>
      <c r="AB2487" s="59"/>
      <c r="AC2487" s="59"/>
      <c r="AD2487" s="59"/>
      <c r="AE2487" s="59"/>
      <c r="AF2487" s="59"/>
    </row>
    <row r="2488" spans="1:32" ht="15.75" customHeight="1">
      <c r="A2488" s="59"/>
      <c r="B2488" s="59"/>
      <c r="C2488" s="59"/>
      <c r="D2488" s="59"/>
      <c r="E2488" s="59"/>
      <c r="F2488" s="59"/>
      <c r="G2488" s="59"/>
      <c r="H2488" s="59"/>
      <c r="I2488" s="59"/>
      <c r="J2488" s="59"/>
      <c r="K2488" s="59"/>
      <c r="L2488" s="59"/>
      <c r="M2488" s="59"/>
      <c r="N2488" s="59"/>
      <c r="O2488" s="59"/>
      <c r="P2488" s="59"/>
      <c r="Q2488" s="59"/>
      <c r="R2488" s="59"/>
      <c r="S2488" s="59"/>
      <c r="T2488" s="59"/>
      <c r="U2488" s="59"/>
      <c r="V2488" s="59"/>
      <c r="W2488" s="59"/>
      <c r="X2488" s="59"/>
      <c r="Y2488" s="59"/>
      <c r="Z2488" s="59"/>
      <c r="AA2488" s="59"/>
      <c r="AB2488" s="59"/>
      <c r="AC2488" s="59"/>
      <c r="AD2488" s="59"/>
      <c r="AE2488" s="59"/>
      <c r="AF2488" s="59"/>
    </row>
    <row r="2489" spans="1:32" ht="15.75" customHeight="1">
      <c r="A2489" s="59"/>
      <c r="B2489" s="59"/>
      <c r="C2489" s="59"/>
      <c r="D2489" s="59"/>
      <c r="E2489" s="59"/>
      <c r="F2489" s="59"/>
      <c r="G2489" s="59"/>
      <c r="H2489" s="59"/>
      <c r="I2489" s="59"/>
      <c r="J2489" s="59"/>
      <c r="K2489" s="59"/>
      <c r="L2489" s="59"/>
      <c r="M2489" s="59"/>
      <c r="N2489" s="59"/>
      <c r="O2489" s="59"/>
      <c r="P2489" s="59"/>
      <c r="Q2489" s="59"/>
      <c r="R2489" s="59"/>
      <c r="S2489" s="59"/>
      <c r="T2489" s="59"/>
      <c r="U2489" s="59"/>
      <c r="V2489" s="59"/>
      <c r="W2489" s="59"/>
      <c r="X2489" s="59"/>
      <c r="Y2489" s="59"/>
      <c r="Z2489" s="59"/>
      <c r="AA2489" s="59"/>
      <c r="AB2489" s="59"/>
      <c r="AC2489" s="59"/>
      <c r="AD2489" s="59"/>
      <c r="AE2489" s="59"/>
      <c r="AF2489" s="59"/>
    </row>
    <row r="2490" spans="1:32" ht="15.75" customHeight="1">
      <c r="A2490" s="59"/>
      <c r="B2490" s="59"/>
      <c r="C2490" s="59"/>
      <c r="D2490" s="59"/>
      <c r="E2490" s="59"/>
      <c r="F2490" s="59"/>
      <c r="G2490" s="59"/>
      <c r="H2490" s="59"/>
      <c r="I2490" s="59"/>
      <c r="J2490" s="59"/>
      <c r="K2490" s="59"/>
      <c r="L2490" s="59"/>
      <c r="M2490" s="59"/>
      <c r="N2490" s="59"/>
      <c r="O2490" s="59"/>
      <c r="P2490" s="59"/>
      <c r="Q2490" s="59"/>
      <c r="R2490" s="59"/>
      <c r="S2490" s="59"/>
      <c r="T2490" s="59"/>
      <c r="U2490" s="59"/>
      <c r="V2490" s="59"/>
      <c r="W2490" s="59"/>
      <c r="X2490" s="59"/>
      <c r="Y2490" s="59"/>
      <c r="Z2490" s="59"/>
      <c r="AA2490" s="59"/>
      <c r="AB2490" s="59"/>
      <c r="AC2490" s="59"/>
      <c r="AD2490" s="59"/>
      <c r="AE2490" s="59"/>
      <c r="AF2490" s="59"/>
    </row>
    <row r="2491" spans="1:32" ht="15.75" customHeight="1">
      <c r="A2491" s="59"/>
      <c r="B2491" s="59"/>
      <c r="C2491" s="59"/>
      <c r="D2491" s="59"/>
      <c r="E2491" s="59"/>
      <c r="F2491" s="59"/>
      <c r="G2491" s="59"/>
      <c r="H2491" s="59"/>
      <c r="I2491" s="59"/>
      <c r="J2491" s="59"/>
      <c r="K2491" s="59"/>
      <c r="L2491" s="59"/>
      <c r="M2491" s="59"/>
      <c r="N2491" s="59"/>
      <c r="O2491" s="59"/>
      <c r="P2491" s="59"/>
      <c r="Q2491" s="59"/>
      <c r="R2491" s="59"/>
      <c r="S2491" s="59"/>
      <c r="T2491" s="59"/>
      <c r="U2491" s="59"/>
      <c r="V2491" s="59"/>
      <c r="W2491" s="59"/>
      <c r="X2491" s="59"/>
      <c r="Y2491" s="59"/>
      <c r="Z2491" s="59"/>
      <c r="AA2491" s="59"/>
      <c r="AB2491" s="59"/>
      <c r="AC2491" s="59"/>
      <c r="AD2491" s="59"/>
      <c r="AE2491" s="59"/>
      <c r="AF2491" s="59"/>
    </row>
    <row r="2492" spans="1:32" ht="15.75" customHeight="1">
      <c r="A2492" s="59"/>
      <c r="B2492" s="59"/>
      <c r="C2492" s="59"/>
      <c r="D2492" s="59"/>
      <c r="E2492" s="59"/>
      <c r="F2492" s="59"/>
      <c r="G2492" s="59"/>
      <c r="H2492" s="59"/>
      <c r="I2492" s="59"/>
      <c r="J2492" s="59"/>
      <c r="K2492" s="59"/>
      <c r="L2492" s="59"/>
      <c r="M2492" s="59"/>
      <c r="N2492" s="59"/>
      <c r="O2492" s="59"/>
      <c r="P2492" s="59"/>
      <c r="Q2492" s="59"/>
      <c r="R2492" s="59"/>
      <c r="S2492" s="59"/>
      <c r="T2492" s="59"/>
      <c r="U2492" s="59"/>
      <c r="V2492" s="59"/>
      <c r="W2492" s="59"/>
      <c r="X2492" s="59"/>
      <c r="Y2492" s="59"/>
      <c r="Z2492" s="59"/>
      <c r="AA2492" s="59"/>
      <c r="AB2492" s="59"/>
      <c r="AC2492" s="59"/>
      <c r="AD2492" s="59"/>
      <c r="AE2492" s="59"/>
      <c r="AF2492" s="59"/>
    </row>
    <row r="2493" spans="1:32" ht="15.75" customHeight="1">
      <c r="A2493" s="59"/>
      <c r="B2493" s="59"/>
      <c r="C2493" s="59"/>
      <c r="D2493" s="59"/>
      <c r="E2493" s="59"/>
      <c r="F2493" s="59"/>
      <c r="G2493" s="59"/>
      <c r="H2493" s="59"/>
      <c r="I2493" s="59"/>
      <c r="J2493" s="59"/>
      <c r="K2493" s="59"/>
      <c r="L2493" s="59"/>
      <c r="M2493" s="59"/>
      <c r="N2493" s="59"/>
      <c r="O2493" s="59"/>
      <c r="P2493" s="59"/>
      <c r="Q2493" s="59"/>
      <c r="R2493" s="59"/>
      <c r="S2493" s="59"/>
      <c r="T2493" s="59"/>
      <c r="U2493" s="59"/>
      <c r="V2493" s="59"/>
      <c r="W2493" s="59"/>
      <c r="X2493" s="59"/>
      <c r="Y2493" s="59"/>
      <c r="Z2493" s="59"/>
      <c r="AA2493" s="59"/>
      <c r="AB2493" s="59"/>
      <c r="AC2493" s="59"/>
      <c r="AD2493" s="59"/>
      <c r="AE2493" s="59"/>
      <c r="AF2493" s="59"/>
    </row>
    <row r="2494" spans="1:32" ht="15.75" customHeight="1">
      <c r="A2494" s="59"/>
      <c r="B2494" s="59"/>
      <c r="C2494" s="59"/>
      <c r="D2494" s="59"/>
      <c r="E2494" s="59"/>
      <c r="F2494" s="59"/>
      <c r="G2494" s="59"/>
      <c r="H2494" s="59"/>
      <c r="I2494" s="59"/>
      <c r="J2494" s="59"/>
      <c r="K2494" s="59"/>
      <c r="L2494" s="59"/>
      <c r="M2494" s="59"/>
      <c r="N2494" s="59"/>
      <c r="O2494" s="59"/>
      <c r="P2494" s="59"/>
      <c r="Q2494" s="59"/>
      <c r="R2494" s="59"/>
      <c r="S2494" s="59"/>
      <c r="T2494" s="59"/>
      <c r="U2494" s="59"/>
      <c r="V2494" s="59"/>
      <c r="W2494" s="59"/>
      <c r="X2494" s="59"/>
      <c r="Y2494" s="59"/>
      <c r="Z2494" s="59"/>
      <c r="AA2494" s="59"/>
      <c r="AB2494" s="59"/>
      <c r="AC2494" s="59"/>
      <c r="AD2494" s="59"/>
      <c r="AE2494" s="59"/>
      <c r="AF2494" s="59"/>
    </row>
    <row r="2495" spans="1:32" ht="15.75" customHeight="1">
      <c r="A2495" s="59"/>
      <c r="B2495" s="59"/>
      <c r="C2495" s="59"/>
      <c r="D2495" s="59"/>
      <c r="E2495" s="59"/>
      <c r="F2495" s="59"/>
      <c r="G2495" s="59"/>
      <c r="H2495" s="59"/>
      <c r="I2495" s="59"/>
      <c r="J2495" s="59"/>
      <c r="K2495" s="59"/>
      <c r="L2495" s="59"/>
      <c r="M2495" s="59"/>
      <c r="N2495" s="59"/>
      <c r="O2495" s="59"/>
      <c r="P2495" s="59"/>
      <c r="Q2495" s="59"/>
      <c r="R2495" s="59"/>
      <c r="S2495" s="59"/>
      <c r="T2495" s="59"/>
      <c r="U2495" s="59"/>
      <c r="V2495" s="59"/>
      <c r="W2495" s="59"/>
      <c r="X2495" s="59"/>
      <c r="Y2495" s="59"/>
      <c r="Z2495" s="59"/>
      <c r="AA2495" s="59"/>
      <c r="AB2495" s="59"/>
      <c r="AC2495" s="59"/>
      <c r="AD2495" s="59"/>
      <c r="AE2495" s="59"/>
      <c r="AF2495" s="59"/>
    </row>
    <row r="2496" spans="1:32" ht="15.75" customHeight="1">
      <c r="A2496" s="59"/>
      <c r="B2496" s="59"/>
      <c r="C2496" s="59"/>
      <c r="D2496" s="59"/>
      <c r="E2496" s="59"/>
      <c r="F2496" s="59"/>
      <c r="G2496" s="59"/>
      <c r="H2496" s="59"/>
      <c r="I2496" s="59"/>
      <c r="J2496" s="59"/>
      <c r="K2496" s="59"/>
      <c r="L2496" s="59"/>
      <c r="M2496" s="59"/>
      <c r="N2496" s="59"/>
      <c r="O2496" s="59"/>
      <c r="P2496" s="59"/>
      <c r="Q2496" s="59"/>
      <c r="R2496" s="59"/>
      <c r="S2496" s="59"/>
      <c r="T2496" s="59"/>
      <c r="U2496" s="59"/>
      <c r="V2496" s="59"/>
      <c r="W2496" s="59"/>
      <c r="X2496" s="59"/>
      <c r="Y2496" s="59"/>
      <c r="Z2496" s="59"/>
      <c r="AA2496" s="59"/>
      <c r="AB2496" s="59"/>
      <c r="AC2496" s="59"/>
      <c r="AD2496" s="59"/>
      <c r="AE2496" s="59"/>
      <c r="AF2496" s="5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2414-F589-40C8-9A54-5757D8DBA5D3}">
  <dimension ref="A1:AF997"/>
  <sheetViews>
    <sheetView workbookViewId="0">
      <selection activeCell="D213" sqref="D213"/>
    </sheetView>
  </sheetViews>
  <sheetFormatPr defaultRowHeight="13.2"/>
  <cols>
    <col min="1" max="16384" width="8.88671875" style="66"/>
  </cols>
  <sheetData>
    <row r="1" spans="1:32" s="61" customFormat="1" ht="15.75" customHeight="1">
      <c r="A1" s="61" t="s">
        <v>539</v>
      </c>
      <c r="B1" s="61" t="s">
        <v>535</v>
      </c>
      <c r="C1" s="61" t="s">
        <v>552</v>
      </c>
      <c r="D1" s="61" t="s">
        <v>536</v>
      </c>
      <c r="E1" s="61" t="s">
        <v>553</v>
      </c>
      <c r="F1" s="61" t="s">
        <v>537</v>
      </c>
      <c r="G1" s="61" t="s">
        <v>554</v>
      </c>
      <c r="H1" s="61" t="s">
        <v>540</v>
      </c>
      <c r="I1" s="61" t="s">
        <v>556</v>
      </c>
      <c r="J1" s="61" t="s">
        <v>541</v>
      </c>
      <c r="K1" s="61" t="s">
        <v>555</v>
      </c>
      <c r="L1" s="61" t="s">
        <v>542</v>
      </c>
      <c r="M1" s="61" t="s">
        <v>557</v>
      </c>
      <c r="N1" s="61" t="s">
        <v>543</v>
      </c>
      <c r="O1" s="61" t="s">
        <v>558</v>
      </c>
      <c r="P1" s="61" t="s">
        <v>544</v>
      </c>
      <c r="Q1" s="61" t="s">
        <v>559</v>
      </c>
      <c r="R1" s="61" t="s">
        <v>545</v>
      </c>
      <c r="S1" s="61" t="s">
        <v>560</v>
      </c>
      <c r="T1" s="61" t="s">
        <v>546</v>
      </c>
      <c r="U1" s="61" t="s">
        <v>561</v>
      </c>
      <c r="V1" s="61" t="s">
        <v>547</v>
      </c>
      <c r="W1" s="61" t="s">
        <v>562</v>
      </c>
      <c r="X1" s="61" t="s">
        <v>538</v>
      </c>
      <c r="Y1" s="61" t="s">
        <v>563</v>
      </c>
      <c r="Z1" s="61" t="s">
        <v>548</v>
      </c>
      <c r="AA1" s="61" t="s">
        <v>564</v>
      </c>
      <c r="AB1" s="61" t="s">
        <v>549</v>
      </c>
      <c r="AC1" s="61" t="s">
        <v>565</v>
      </c>
      <c r="AD1" s="61" t="s">
        <v>550</v>
      </c>
      <c r="AE1" s="61" t="s">
        <v>566</v>
      </c>
      <c r="AF1" s="61" t="s">
        <v>551</v>
      </c>
    </row>
    <row r="2" spans="1:32" ht="19.2">
      <c r="A2" s="62">
        <v>8.6690000000000005</v>
      </c>
      <c r="B2" s="62">
        <v>8.58</v>
      </c>
      <c r="C2" s="63">
        <v>8.6690000000000005</v>
      </c>
      <c r="D2" s="62">
        <v>8.82</v>
      </c>
      <c r="E2" s="63">
        <v>8.6690000000000005</v>
      </c>
      <c r="F2" s="62">
        <v>9</v>
      </c>
      <c r="G2" s="62">
        <v>8.6690000000000005</v>
      </c>
      <c r="H2" s="62">
        <v>9.08</v>
      </c>
      <c r="I2" s="62">
        <v>8.6690000000000005</v>
      </c>
      <c r="J2" s="62">
        <v>9.0500000000000007</v>
      </c>
      <c r="K2" s="67">
        <v>8.6690000000000005</v>
      </c>
      <c r="L2" s="68">
        <v>9.08</v>
      </c>
      <c r="M2" s="68">
        <v>8.6690000000000005</v>
      </c>
      <c r="N2" s="68">
        <v>8.8000000000000007</v>
      </c>
      <c r="O2" s="68">
        <v>8.6690000000000005</v>
      </c>
      <c r="P2" s="68">
        <v>8.58</v>
      </c>
      <c r="Q2" s="67">
        <v>8.6690000000000005</v>
      </c>
      <c r="R2" s="68">
        <v>8.83</v>
      </c>
      <c r="S2" s="67">
        <v>8.6690000000000005</v>
      </c>
      <c r="T2" s="68">
        <v>8.8000000000000007</v>
      </c>
      <c r="U2" s="67">
        <v>8.6690000000000005</v>
      </c>
      <c r="V2" s="68">
        <v>9.07</v>
      </c>
      <c r="W2" s="67">
        <v>8.6690000000000005</v>
      </c>
      <c r="X2" s="68">
        <v>9.02</v>
      </c>
      <c r="Y2" s="67">
        <v>8.6690000000000005</v>
      </c>
      <c r="Z2" s="68">
        <v>9.08</v>
      </c>
      <c r="AA2" s="48">
        <v>8.6690000000000005</v>
      </c>
      <c r="AB2" s="48">
        <v>8.68</v>
      </c>
      <c r="AC2" s="68">
        <v>8.6690000000000005</v>
      </c>
      <c r="AD2" s="68">
        <v>8.5500000000000007</v>
      </c>
      <c r="AE2" s="68">
        <v>8.6690000000000005</v>
      </c>
      <c r="AF2" s="68">
        <v>8.65</v>
      </c>
    </row>
    <row r="3" spans="1:32" ht="19.2">
      <c r="A3" s="62">
        <v>8.0939999999999994</v>
      </c>
      <c r="B3" s="62">
        <v>8.35</v>
      </c>
      <c r="C3" s="63">
        <v>8.0939999999999994</v>
      </c>
      <c r="D3" s="62">
        <v>8.5</v>
      </c>
      <c r="E3" s="63">
        <v>8.0939999999999994</v>
      </c>
      <c r="F3" s="62">
        <v>8.77</v>
      </c>
      <c r="G3" s="62">
        <v>8.0939999999999994</v>
      </c>
      <c r="H3" s="62">
        <v>8.92</v>
      </c>
      <c r="I3" s="62">
        <v>8.0939999999999994</v>
      </c>
      <c r="J3" s="62">
        <v>8.8699999999999992</v>
      </c>
      <c r="K3" s="67">
        <v>8.0939999999999994</v>
      </c>
      <c r="L3" s="68">
        <v>8.92</v>
      </c>
      <c r="M3" s="68">
        <v>8.0939999999999994</v>
      </c>
      <c r="N3" s="68">
        <v>8.68</v>
      </c>
      <c r="O3" s="68">
        <v>8.0939999999999994</v>
      </c>
      <c r="P3" s="68">
        <v>8.5299999999999994</v>
      </c>
      <c r="Q3" s="67">
        <v>8.0939999999999994</v>
      </c>
      <c r="R3" s="68">
        <v>8.5500000000000007</v>
      </c>
      <c r="S3" s="67">
        <v>8.0939999999999994</v>
      </c>
      <c r="T3" s="68">
        <v>8.65</v>
      </c>
      <c r="U3" s="67">
        <v>8.0939999999999994</v>
      </c>
      <c r="V3" s="68">
        <v>8.83</v>
      </c>
      <c r="W3" s="67">
        <v>8.0939999999999994</v>
      </c>
      <c r="X3" s="68">
        <v>8.7799999999999994</v>
      </c>
      <c r="Y3" s="67">
        <v>8.0939999999999994</v>
      </c>
      <c r="Z3" s="68">
        <v>8.8800000000000008</v>
      </c>
      <c r="AA3" s="48">
        <v>8.0939999999999994</v>
      </c>
      <c r="AB3" s="48">
        <v>8.33</v>
      </c>
      <c r="AC3" s="68">
        <v>8.0939999999999994</v>
      </c>
      <c r="AD3" s="68">
        <v>8.3699999999999992</v>
      </c>
      <c r="AE3" s="68">
        <v>8.0939999999999994</v>
      </c>
      <c r="AF3" s="68">
        <v>8.25</v>
      </c>
    </row>
    <row r="4" spans="1:32" ht="19.2">
      <c r="A4" s="62">
        <v>8.6440000000000001</v>
      </c>
      <c r="B4" s="62">
        <v>11.13</v>
      </c>
      <c r="C4" s="63">
        <v>8.6440000000000001</v>
      </c>
      <c r="D4" s="62">
        <v>10.92</v>
      </c>
      <c r="E4" s="63">
        <v>8.6440000000000001</v>
      </c>
      <c r="F4" s="62">
        <v>11.28</v>
      </c>
      <c r="G4" s="62">
        <v>8.6440000000000001</v>
      </c>
      <c r="H4" s="62">
        <v>11.57</v>
      </c>
      <c r="I4" s="62">
        <v>8.6440000000000001</v>
      </c>
      <c r="J4" s="62">
        <v>11.93</v>
      </c>
      <c r="K4" s="67">
        <v>8.6440000000000001</v>
      </c>
      <c r="L4" s="68">
        <v>11.7</v>
      </c>
      <c r="M4" s="68">
        <v>8.6440000000000001</v>
      </c>
      <c r="N4" s="68">
        <v>11.2</v>
      </c>
      <c r="O4" s="68">
        <v>8.6440000000000001</v>
      </c>
      <c r="P4" s="68">
        <v>10.85</v>
      </c>
      <c r="Q4" s="67">
        <v>8.6440000000000001</v>
      </c>
      <c r="R4" s="68">
        <v>11.25</v>
      </c>
      <c r="S4" s="67">
        <v>8.6440000000000001</v>
      </c>
      <c r="T4" s="68">
        <v>11.28</v>
      </c>
      <c r="U4" s="67">
        <v>8.6440000000000001</v>
      </c>
      <c r="V4" s="68">
        <v>11.25</v>
      </c>
      <c r="W4" s="67">
        <v>8.6440000000000001</v>
      </c>
      <c r="X4" s="68">
        <v>11.33</v>
      </c>
      <c r="Y4" s="67">
        <v>8.6440000000000001</v>
      </c>
      <c r="Z4" s="68">
        <v>11.4</v>
      </c>
      <c r="AA4" s="48">
        <v>8.6440000000000001</v>
      </c>
      <c r="AB4" s="48">
        <v>10.68</v>
      </c>
      <c r="AC4" s="68">
        <v>8.6440000000000001</v>
      </c>
      <c r="AD4" s="68">
        <v>10.32</v>
      </c>
      <c r="AE4" s="68">
        <v>8.6440000000000001</v>
      </c>
      <c r="AF4" s="68">
        <v>10.85</v>
      </c>
    </row>
    <row r="5" spans="1:32" ht="19.2">
      <c r="A5" s="62">
        <v>8.8930000000000007</v>
      </c>
      <c r="B5" s="62">
        <v>10.87</v>
      </c>
      <c r="C5" s="63">
        <v>8.8930000000000007</v>
      </c>
      <c r="D5" s="62">
        <v>10.82</v>
      </c>
      <c r="E5" s="63">
        <v>8.8930000000000007</v>
      </c>
      <c r="F5" s="62">
        <v>11.42</v>
      </c>
      <c r="G5" s="62">
        <v>8.8930000000000007</v>
      </c>
      <c r="H5" s="62">
        <v>11.43</v>
      </c>
      <c r="I5" s="62">
        <v>8.8930000000000007</v>
      </c>
      <c r="J5" s="62">
        <v>11.13</v>
      </c>
      <c r="K5" s="67">
        <v>8.8930000000000007</v>
      </c>
      <c r="L5" s="68">
        <v>11.1</v>
      </c>
      <c r="M5" s="68">
        <v>8.8930000000000007</v>
      </c>
      <c r="N5" s="68">
        <v>10.87</v>
      </c>
      <c r="O5" s="68">
        <v>8.8930000000000007</v>
      </c>
      <c r="P5" s="68">
        <v>10.58</v>
      </c>
      <c r="Q5" s="67">
        <v>8.8930000000000007</v>
      </c>
      <c r="R5" s="68">
        <v>10.6</v>
      </c>
      <c r="S5" s="67">
        <v>8.8930000000000007</v>
      </c>
      <c r="T5" s="68">
        <v>10.73</v>
      </c>
      <c r="U5" s="67">
        <v>8.8930000000000007</v>
      </c>
      <c r="V5" s="68">
        <v>10.95</v>
      </c>
      <c r="W5" s="67">
        <v>8.8930000000000007</v>
      </c>
      <c r="X5" s="68">
        <v>10.93</v>
      </c>
      <c r="Y5" s="67">
        <v>8.8930000000000007</v>
      </c>
      <c r="Z5" s="68">
        <v>11.1</v>
      </c>
      <c r="AA5" s="48">
        <v>8.8930000000000007</v>
      </c>
      <c r="AB5" s="48">
        <v>10.42</v>
      </c>
      <c r="AC5" s="68">
        <v>8.8930000000000007</v>
      </c>
      <c r="AD5" s="68">
        <v>10.48</v>
      </c>
      <c r="AE5" s="68">
        <v>8.8930000000000007</v>
      </c>
      <c r="AF5" s="68">
        <v>10.25</v>
      </c>
    </row>
    <row r="6" spans="1:32" ht="19.2">
      <c r="A6" s="62">
        <v>8.3640000000000008</v>
      </c>
      <c r="B6" s="62">
        <v>9.2799999999999994</v>
      </c>
      <c r="C6" s="63">
        <v>8.3640000000000008</v>
      </c>
      <c r="D6" s="62">
        <v>9.5</v>
      </c>
      <c r="E6" s="63">
        <v>8.3640000000000008</v>
      </c>
      <c r="F6" s="62">
        <v>9.83</v>
      </c>
      <c r="G6" s="62">
        <v>8.3640000000000008</v>
      </c>
      <c r="H6" s="62">
        <v>10.050000000000001</v>
      </c>
      <c r="I6" s="62">
        <v>8.3640000000000008</v>
      </c>
      <c r="J6" s="62">
        <v>9.92</v>
      </c>
      <c r="K6" s="67">
        <v>8.3640000000000008</v>
      </c>
      <c r="L6" s="68">
        <v>9.6300000000000008</v>
      </c>
      <c r="M6" s="68">
        <v>8.3640000000000008</v>
      </c>
      <c r="N6" s="68">
        <v>9.4</v>
      </c>
      <c r="O6" s="68">
        <v>8.3640000000000008</v>
      </c>
      <c r="P6" s="68">
        <v>9.1300000000000008</v>
      </c>
      <c r="Q6" s="67">
        <v>8.3640000000000008</v>
      </c>
      <c r="R6" s="68">
        <v>9.4</v>
      </c>
      <c r="S6" s="67">
        <v>8.3640000000000008</v>
      </c>
      <c r="T6" s="68">
        <v>9.48</v>
      </c>
      <c r="U6" s="67">
        <v>8.3640000000000008</v>
      </c>
      <c r="V6" s="68">
        <v>9.6</v>
      </c>
      <c r="W6" s="67">
        <v>8.3640000000000008</v>
      </c>
      <c r="X6" s="68">
        <v>9.57</v>
      </c>
      <c r="Y6" s="67">
        <v>8.3640000000000008</v>
      </c>
      <c r="Z6" s="68">
        <v>9.57</v>
      </c>
      <c r="AA6" s="48">
        <v>8.3640000000000008</v>
      </c>
      <c r="AB6" s="48">
        <v>9.17</v>
      </c>
      <c r="AC6" s="68">
        <v>8.3640000000000008</v>
      </c>
      <c r="AD6" s="68">
        <v>9.07</v>
      </c>
      <c r="AE6" s="68">
        <v>8.3640000000000008</v>
      </c>
      <c r="AF6" s="68">
        <v>9.07</v>
      </c>
    </row>
    <row r="7" spans="1:32" ht="19.2">
      <c r="A7" s="62">
        <v>8.8940000000000001</v>
      </c>
      <c r="B7" s="62">
        <v>10.1</v>
      </c>
      <c r="C7" s="63">
        <v>8.8940000000000001</v>
      </c>
      <c r="D7" s="62">
        <v>10.07</v>
      </c>
      <c r="E7" s="63">
        <v>8.8940000000000001</v>
      </c>
      <c r="F7" s="62">
        <v>10.4</v>
      </c>
      <c r="G7" s="62">
        <v>8.8940000000000001</v>
      </c>
      <c r="H7" s="62">
        <v>10.68</v>
      </c>
      <c r="I7" s="62">
        <v>8.8940000000000001</v>
      </c>
      <c r="J7" s="62">
        <v>11.03</v>
      </c>
      <c r="K7" s="67">
        <v>8.8940000000000001</v>
      </c>
      <c r="L7" s="68">
        <v>10.38</v>
      </c>
      <c r="M7" s="68">
        <v>8.8940000000000001</v>
      </c>
      <c r="N7" s="68">
        <v>10.17</v>
      </c>
      <c r="O7" s="68">
        <v>8.8940000000000001</v>
      </c>
      <c r="P7" s="68">
        <v>9.7200000000000006</v>
      </c>
      <c r="Q7" s="67">
        <v>8.8940000000000001</v>
      </c>
      <c r="R7" s="68">
        <v>9.98</v>
      </c>
      <c r="S7" s="67">
        <v>8.8940000000000001</v>
      </c>
      <c r="T7" s="68">
        <v>10.02</v>
      </c>
      <c r="U7" s="67">
        <v>8.8940000000000001</v>
      </c>
      <c r="V7" s="68">
        <v>10.43</v>
      </c>
      <c r="W7" s="67">
        <v>8.8940000000000001</v>
      </c>
      <c r="X7" s="68">
        <v>10.23</v>
      </c>
      <c r="Y7" s="67">
        <v>8.8940000000000001</v>
      </c>
      <c r="Z7" s="68">
        <v>10.37</v>
      </c>
      <c r="AA7" s="48">
        <v>8.8940000000000001</v>
      </c>
      <c r="AB7" s="48">
        <v>9.77</v>
      </c>
      <c r="AC7" s="68">
        <v>8.8940000000000001</v>
      </c>
      <c r="AD7" s="68">
        <v>9.85</v>
      </c>
      <c r="AE7" s="68">
        <v>8.8940000000000001</v>
      </c>
      <c r="AF7" s="68">
        <v>9.67</v>
      </c>
    </row>
    <row r="8" spans="1:32" ht="19.2">
      <c r="A8" s="62">
        <v>8.782</v>
      </c>
      <c r="B8" s="62">
        <v>10.43</v>
      </c>
      <c r="C8" s="63">
        <v>8.782</v>
      </c>
      <c r="D8" s="62">
        <v>10.65</v>
      </c>
      <c r="E8" s="63">
        <v>8.782</v>
      </c>
      <c r="F8" s="62">
        <v>11.05</v>
      </c>
      <c r="G8" s="62">
        <v>8.782</v>
      </c>
      <c r="H8" s="62">
        <v>11.07</v>
      </c>
      <c r="I8" s="62">
        <v>8.782</v>
      </c>
      <c r="J8" s="62">
        <v>10.92</v>
      </c>
      <c r="K8" s="67">
        <v>8.782</v>
      </c>
      <c r="L8" s="68">
        <v>10.92</v>
      </c>
      <c r="M8" s="68">
        <v>8.782</v>
      </c>
      <c r="N8" s="68">
        <v>10.73</v>
      </c>
      <c r="O8" s="68">
        <v>8.782</v>
      </c>
      <c r="P8" s="68">
        <v>10.5</v>
      </c>
      <c r="Q8" s="67">
        <v>8.782</v>
      </c>
      <c r="R8" s="68">
        <v>10.57</v>
      </c>
      <c r="S8" s="67">
        <v>8.782</v>
      </c>
      <c r="T8" s="68">
        <v>10.67</v>
      </c>
      <c r="U8" s="67">
        <v>8.782</v>
      </c>
      <c r="V8" s="68">
        <v>10.88</v>
      </c>
      <c r="W8" s="67">
        <v>8.782</v>
      </c>
      <c r="X8" s="68">
        <v>10.85</v>
      </c>
      <c r="Y8" s="67">
        <v>8.782</v>
      </c>
      <c r="Z8" s="68">
        <v>11.1</v>
      </c>
      <c r="AA8" s="48">
        <v>8.782</v>
      </c>
      <c r="AB8" s="48">
        <v>10.17</v>
      </c>
      <c r="AC8" s="68">
        <v>8.782</v>
      </c>
      <c r="AD8" s="68">
        <v>10.32</v>
      </c>
      <c r="AE8" s="68">
        <v>8.782</v>
      </c>
      <c r="AF8" s="68">
        <v>10.08</v>
      </c>
    </row>
    <row r="9" spans="1:32" ht="19.2">
      <c r="A9" s="62">
        <v>9.4009999999999998</v>
      </c>
      <c r="B9" s="62">
        <v>9.9499999999999993</v>
      </c>
      <c r="C9" s="63">
        <v>9.4009999999999998</v>
      </c>
      <c r="D9" s="62">
        <v>10.130000000000001</v>
      </c>
      <c r="E9" s="63">
        <v>9.4009999999999998</v>
      </c>
      <c r="F9" s="62">
        <v>10.42</v>
      </c>
      <c r="G9" s="62">
        <v>9.4009999999999998</v>
      </c>
      <c r="H9" s="62">
        <v>10.57</v>
      </c>
      <c r="I9" s="62">
        <v>9.4009999999999998</v>
      </c>
      <c r="J9" s="62">
        <v>10.52</v>
      </c>
      <c r="K9" s="67">
        <v>9.4009999999999998</v>
      </c>
      <c r="L9" s="68">
        <v>10.55</v>
      </c>
      <c r="M9" s="68">
        <v>9.4009999999999998</v>
      </c>
      <c r="N9" s="68">
        <v>10.28</v>
      </c>
      <c r="O9" s="68">
        <v>9.4009999999999998</v>
      </c>
      <c r="P9" s="68">
        <v>10.119999999999999</v>
      </c>
      <c r="Q9" s="67">
        <v>9.4009999999999998</v>
      </c>
      <c r="R9" s="68">
        <v>10.35</v>
      </c>
      <c r="S9" s="67">
        <v>9.4009999999999998</v>
      </c>
      <c r="T9" s="68">
        <v>10.35</v>
      </c>
      <c r="U9" s="67">
        <v>9.4009999999999998</v>
      </c>
      <c r="V9" s="68">
        <v>10.43</v>
      </c>
      <c r="W9" s="67">
        <v>9.4009999999999998</v>
      </c>
      <c r="X9" s="68">
        <v>10.57</v>
      </c>
      <c r="Y9" s="67">
        <v>9.4009999999999998</v>
      </c>
      <c r="Z9" s="68">
        <v>10.85</v>
      </c>
      <c r="AA9" s="48">
        <v>9.4009999999999998</v>
      </c>
      <c r="AB9" s="48">
        <v>9.9499999999999993</v>
      </c>
      <c r="AC9" s="68">
        <v>5.5759999999999996</v>
      </c>
      <c r="AD9" s="68">
        <v>10.62</v>
      </c>
      <c r="AE9" s="68">
        <v>9.4009999999999998</v>
      </c>
      <c r="AF9" s="68">
        <v>10.02</v>
      </c>
    </row>
    <row r="10" spans="1:32" ht="19.2">
      <c r="A10" s="62">
        <v>5.157</v>
      </c>
      <c r="B10" s="62">
        <v>10.48</v>
      </c>
      <c r="C10" s="63">
        <v>5.157</v>
      </c>
      <c r="D10" s="62">
        <v>10.85</v>
      </c>
      <c r="E10" s="63">
        <v>5.157</v>
      </c>
      <c r="F10" s="62">
        <v>11.7</v>
      </c>
      <c r="G10" s="62">
        <v>5.157</v>
      </c>
      <c r="H10" s="62">
        <v>11.77</v>
      </c>
      <c r="I10" s="62">
        <v>5.157</v>
      </c>
      <c r="J10" s="62">
        <v>12.32</v>
      </c>
      <c r="K10" s="67">
        <v>5.157</v>
      </c>
      <c r="L10" s="68">
        <v>11.75</v>
      </c>
      <c r="M10" s="68">
        <v>5.157</v>
      </c>
      <c r="N10" s="68">
        <v>11.2</v>
      </c>
      <c r="O10" s="68">
        <v>5.157</v>
      </c>
      <c r="P10" s="68">
        <v>10.63</v>
      </c>
      <c r="Q10" s="67">
        <v>5.157</v>
      </c>
      <c r="R10" s="68">
        <v>10.88</v>
      </c>
      <c r="S10" s="67">
        <v>5.157</v>
      </c>
      <c r="T10" s="68">
        <v>10.63</v>
      </c>
      <c r="U10" s="67">
        <v>5.157</v>
      </c>
      <c r="V10" s="68">
        <v>11.05</v>
      </c>
      <c r="W10" s="67">
        <v>5.157</v>
      </c>
      <c r="X10" s="68">
        <v>11.58</v>
      </c>
      <c r="Y10" s="67">
        <v>5.157</v>
      </c>
      <c r="Z10" s="68">
        <v>11.33</v>
      </c>
      <c r="AA10" s="48">
        <v>5.157</v>
      </c>
      <c r="AB10" s="48">
        <v>10.42</v>
      </c>
      <c r="AC10" s="68">
        <v>5.157</v>
      </c>
      <c r="AD10" s="68">
        <v>10.050000000000001</v>
      </c>
      <c r="AE10" s="68">
        <v>5.157</v>
      </c>
      <c r="AF10" s="68">
        <v>10.47</v>
      </c>
    </row>
    <row r="11" spans="1:32" ht="19.2">
      <c r="A11" s="62">
        <v>4.9690000000000003</v>
      </c>
      <c r="B11" s="62">
        <v>10.57</v>
      </c>
      <c r="C11" s="63">
        <v>4.9690000000000003</v>
      </c>
      <c r="D11" s="62">
        <v>11.22</v>
      </c>
      <c r="E11" s="63">
        <v>4.9690000000000003</v>
      </c>
      <c r="F11" s="62">
        <v>11.77</v>
      </c>
      <c r="G11" s="62">
        <v>4.9690000000000003</v>
      </c>
      <c r="H11" s="62">
        <v>12.02</v>
      </c>
      <c r="I11" s="62">
        <v>4.9690000000000003</v>
      </c>
      <c r="J11" s="62">
        <v>12.23</v>
      </c>
      <c r="K11" s="67">
        <v>5.0129999999999999</v>
      </c>
      <c r="L11" s="68">
        <v>11.38</v>
      </c>
      <c r="M11" s="68">
        <v>5.0129999999999999</v>
      </c>
      <c r="N11" s="68">
        <v>11.17</v>
      </c>
      <c r="O11" s="68">
        <v>5.0129999999999999</v>
      </c>
      <c r="P11" s="68">
        <v>10.55</v>
      </c>
      <c r="Q11" s="67">
        <v>5.0129999999999999</v>
      </c>
      <c r="R11" s="68">
        <v>10.75</v>
      </c>
      <c r="S11" s="67">
        <v>5.0129999999999999</v>
      </c>
      <c r="T11" s="68">
        <v>11.12</v>
      </c>
      <c r="U11" s="67">
        <v>5.0129999999999999</v>
      </c>
      <c r="V11" s="68">
        <v>11.37</v>
      </c>
      <c r="W11" s="67">
        <v>5.0129999999999999</v>
      </c>
      <c r="X11" s="68">
        <v>12.28</v>
      </c>
      <c r="Y11" s="67">
        <v>5.0129999999999999</v>
      </c>
      <c r="Z11" s="68">
        <v>11.32</v>
      </c>
      <c r="AA11" s="48">
        <v>5.0129999999999999</v>
      </c>
      <c r="AB11" s="48">
        <v>10.27</v>
      </c>
      <c r="AC11" s="68">
        <v>5.0129999999999999</v>
      </c>
      <c r="AD11" s="68">
        <v>10.38</v>
      </c>
      <c r="AE11" s="68">
        <v>5.0129999999999999</v>
      </c>
      <c r="AF11" s="68">
        <v>10.15</v>
      </c>
    </row>
    <row r="12" spans="1:32" ht="19.2">
      <c r="A12" s="62">
        <v>4.9580000000000002</v>
      </c>
      <c r="B12" s="62">
        <v>10.45</v>
      </c>
      <c r="C12" s="63">
        <v>4.9580000000000002</v>
      </c>
      <c r="D12" s="62">
        <v>10.93</v>
      </c>
      <c r="E12" s="63">
        <v>4.9580000000000002</v>
      </c>
      <c r="F12" s="62">
        <v>11.53</v>
      </c>
      <c r="G12" s="62">
        <v>4.9580000000000002</v>
      </c>
      <c r="H12" s="62">
        <v>11.7</v>
      </c>
      <c r="I12" s="62">
        <v>4.9580000000000002</v>
      </c>
      <c r="J12" s="62">
        <v>12.05</v>
      </c>
      <c r="K12" s="67">
        <v>4.9580000000000002</v>
      </c>
      <c r="L12" s="68">
        <v>11.47</v>
      </c>
      <c r="M12" s="68">
        <v>4.9580000000000002</v>
      </c>
      <c r="N12" s="68">
        <v>11.37</v>
      </c>
      <c r="O12" s="68">
        <v>4.9580000000000002</v>
      </c>
      <c r="P12" s="68">
        <v>10.82</v>
      </c>
      <c r="Q12" s="67">
        <v>4.9580000000000002</v>
      </c>
      <c r="R12" s="68">
        <v>11.15</v>
      </c>
      <c r="S12" s="67">
        <v>4.9580000000000002</v>
      </c>
      <c r="T12" s="68">
        <v>11.03</v>
      </c>
      <c r="U12" s="67">
        <v>4.9580000000000002</v>
      </c>
      <c r="V12" s="68">
        <v>11.22</v>
      </c>
      <c r="W12" s="67">
        <v>4.9580000000000002</v>
      </c>
      <c r="X12" s="68">
        <v>11.55</v>
      </c>
      <c r="Y12" s="67">
        <v>4.9580000000000002</v>
      </c>
      <c r="Z12" s="68">
        <v>11.68</v>
      </c>
      <c r="AA12" s="48">
        <v>4.9580000000000002</v>
      </c>
      <c r="AB12" s="48">
        <v>10.63</v>
      </c>
      <c r="AC12" s="68">
        <v>4.9580000000000002</v>
      </c>
      <c r="AD12" s="68">
        <v>10.77</v>
      </c>
      <c r="AE12" s="68">
        <v>4.9580000000000002</v>
      </c>
      <c r="AF12" s="68">
        <v>10.78</v>
      </c>
    </row>
    <row r="13" spans="1:32" ht="19.2">
      <c r="A13" s="62">
        <v>4.3570000000000002</v>
      </c>
      <c r="B13" s="62">
        <v>9.1300000000000008</v>
      </c>
      <c r="C13" s="63">
        <v>4.3570000000000002</v>
      </c>
      <c r="D13" s="62">
        <v>9.5299999999999994</v>
      </c>
      <c r="E13" s="63">
        <v>4.3570000000000002</v>
      </c>
      <c r="F13" s="62">
        <v>10.37</v>
      </c>
      <c r="G13" s="62">
        <v>4.3570000000000002</v>
      </c>
      <c r="H13" s="62">
        <v>10.25</v>
      </c>
      <c r="I13" s="62">
        <v>4.3570000000000002</v>
      </c>
      <c r="J13" s="62">
        <v>10.67</v>
      </c>
      <c r="K13" s="67">
        <v>4.5880000000000001</v>
      </c>
      <c r="L13" s="68">
        <v>10.43</v>
      </c>
      <c r="M13" s="68">
        <v>4.5880000000000001</v>
      </c>
      <c r="N13" s="68">
        <v>10.35</v>
      </c>
      <c r="O13" s="68">
        <v>4.5880000000000001</v>
      </c>
      <c r="P13" s="68">
        <v>9.93</v>
      </c>
      <c r="Q13" s="67">
        <v>4.5880000000000001</v>
      </c>
      <c r="R13" s="68">
        <v>10.119999999999999</v>
      </c>
      <c r="S13" s="67">
        <v>4.5880000000000001</v>
      </c>
      <c r="T13" s="68">
        <v>10</v>
      </c>
      <c r="U13" s="67">
        <v>4.5880000000000001</v>
      </c>
      <c r="V13" s="68">
        <v>10.27</v>
      </c>
      <c r="W13" s="67">
        <v>4.5880000000000001</v>
      </c>
      <c r="X13" s="68">
        <v>10.63</v>
      </c>
      <c r="Y13" s="67">
        <v>4.5880000000000001</v>
      </c>
      <c r="Z13" s="68">
        <v>10.67</v>
      </c>
      <c r="AA13" s="48">
        <v>4.5880000000000001</v>
      </c>
      <c r="AB13" s="48">
        <v>9.43</v>
      </c>
      <c r="AC13" s="68">
        <v>4.5880000000000001</v>
      </c>
      <c r="AD13" s="68">
        <v>9.33</v>
      </c>
      <c r="AE13" s="68">
        <v>4.5880000000000001</v>
      </c>
      <c r="AF13" s="68">
        <v>9.57</v>
      </c>
    </row>
    <row r="14" spans="1:32" ht="19.2">
      <c r="A14" s="62">
        <v>4.7770000000000001</v>
      </c>
      <c r="B14" s="62">
        <v>10.25</v>
      </c>
      <c r="C14" s="63">
        <v>4.7770000000000001</v>
      </c>
      <c r="D14" s="62">
        <v>10.78</v>
      </c>
      <c r="E14" s="63">
        <v>4.7770000000000001</v>
      </c>
      <c r="F14" s="62">
        <v>11.32</v>
      </c>
      <c r="G14" s="62">
        <v>4.7770000000000001</v>
      </c>
      <c r="H14" s="62">
        <v>11.55</v>
      </c>
      <c r="I14" s="62">
        <v>4.7770000000000001</v>
      </c>
      <c r="J14" s="62">
        <v>11.9</v>
      </c>
      <c r="K14" s="67">
        <v>4.8209999999999997</v>
      </c>
      <c r="L14" s="68">
        <v>10.87</v>
      </c>
      <c r="M14" s="68">
        <v>4.8209999999999997</v>
      </c>
      <c r="N14" s="68">
        <v>10.62</v>
      </c>
      <c r="O14" s="68">
        <v>4.8209999999999997</v>
      </c>
      <c r="P14" s="68">
        <v>10.08</v>
      </c>
      <c r="Q14" s="67">
        <v>4.8209999999999997</v>
      </c>
      <c r="R14" s="68">
        <v>10.33</v>
      </c>
      <c r="S14" s="67">
        <v>4.8209999999999997</v>
      </c>
      <c r="T14" s="68">
        <v>10.48</v>
      </c>
      <c r="U14" s="67">
        <v>4.8209999999999997</v>
      </c>
      <c r="V14" s="68">
        <v>10.82</v>
      </c>
      <c r="W14" s="67">
        <v>4.8209999999999997</v>
      </c>
      <c r="X14" s="68">
        <v>11.02</v>
      </c>
      <c r="Y14" s="67">
        <v>4.8209999999999997</v>
      </c>
      <c r="Z14" s="68">
        <v>10.83</v>
      </c>
      <c r="AA14" s="48">
        <v>4.8209999999999997</v>
      </c>
      <c r="AB14" s="48">
        <v>9.85</v>
      </c>
      <c r="AC14" s="68">
        <v>4.8209999999999997</v>
      </c>
      <c r="AD14" s="68">
        <v>9.52</v>
      </c>
      <c r="AE14" s="68">
        <v>4.8209999999999997</v>
      </c>
      <c r="AF14" s="68">
        <v>9.68</v>
      </c>
    </row>
    <row r="15" spans="1:32" ht="19.2">
      <c r="A15" s="62">
        <v>4.51</v>
      </c>
      <c r="B15" s="62">
        <v>9.33</v>
      </c>
      <c r="C15" s="63">
        <v>4.51</v>
      </c>
      <c r="D15" s="62">
        <v>9.7799999999999994</v>
      </c>
      <c r="E15" s="63">
        <v>4.51</v>
      </c>
      <c r="F15" s="62">
        <v>10.43</v>
      </c>
      <c r="G15" s="62">
        <v>4.51</v>
      </c>
      <c r="H15" s="62">
        <v>10.58</v>
      </c>
      <c r="I15" s="62">
        <v>4.51</v>
      </c>
      <c r="J15" s="62">
        <v>10.9</v>
      </c>
      <c r="K15" s="67">
        <v>4.51</v>
      </c>
      <c r="L15" s="68">
        <v>10.27</v>
      </c>
      <c r="M15" s="68">
        <v>4.51</v>
      </c>
      <c r="N15" s="68">
        <v>10.1</v>
      </c>
      <c r="O15" s="68">
        <v>4.51</v>
      </c>
      <c r="P15" s="68">
        <v>9.75</v>
      </c>
      <c r="Q15" s="67">
        <v>4.51</v>
      </c>
      <c r="R15" s="68">
        <v>9.93</v>
      </c>
      <c r="S15" s="67">
        <v>4.51</v>
      </c>
      <c r="T15" s="68">
        <v>9.85</v>
      </c>
      <c r="U15" s="67">
        <v>4.51</v>
      </c>
      <c r="V15" s="68">
        <v>10.08</v>
      </c>
      <c r="W15" s="67">
        <v>4.51</v>
      </c>
      <c r="X15" s="68">
        <v>10.28</v>
      </c>
      <c r="Y15" s="67">
        <v>4.51</v>
      </c>
      <c r="Z15" s="68">
        <v>10.43</v>
      </c>
      <c r="AA15" s="48">
        <v>4.51</v>
      </c>
      <c r="AB15" s="48">
        <v>9.67</v>
      </c>
      <c r="AC15" s="68">
        <v>4.51</v>
      </c>
      <c r="AD15" s="68">
        <v>9.4499999999999993</v>
      </c>
      <c r="AE15" s="68">
        <v>4.51</v>
      </c>
      <c r="AF15" s="68">
        <v>9.68</v>
      </c>
    </row>
    <row r="16" spans="1:32" ht="19.2">
      <c r="A16" s="62">
        <v>5.4219999999999997</v>
      </c>
      <c r="B16" s="62">
        <v>12.63</v>
      </c>
      <c r="C16" s="63">
        <v>5.4219999999999997</v>
      </c>
      <c r="D16" s="62">
        <v>12.85</v>
      </c>
      <c r="E16" s="63">
        <v>5.4219999999999997</v>
      </c>
      <c r="F16" s="62">
        <v>13.48</v>
      </c>
      <c r="G16" s="62">
        <v>5.4219999999999997</v>
      </c>
      <c r="H16" s="62">
        <v>13.7</v>
      </c>
      <c r="I16" s="62">
        <v>5.4219999999999997</v>
      </c>
      <c r="J16" s="62">
        <v>13.87</v>
      </c>
      <c r="K16" s="67">
        <v>5.4219999999999997</v>
      </c>
      <c r="L16" s="68">
        <v>13.48</v>
      </c>
      <c r="M16" s="68">
        <v>5.4219999999999997</v>
      </c>
      <c r="N16" s="68">
        <v>13.2</v>
      </c>
      <c r="O16" s="68">
        <v>5.4219999999999997</v>
      </c>
      <c r="P16" s="68">
        <v>12.78</v>
      </c>
      <c r="Q16" s="67">
        <v>5.4219999999999997</v>
      </c>
      <c r="R16" s="68">
        <v>13.13</v>
      </c>
      <c r="S16" s="67">
        <v>5.4219999999999997</v>
      </c>
      <c r="T16" s="68">
        <v>12.97</v>
      </c>
      <c r="U16" s="67">
        <v>5.4219999999999997</v>
      </c>
      <c r="V16" s="68">
        <v>13.22</v>
      </c>
      <c r="W16" s="67">
        <v>5.4219999999999997</v>
      </c>
      <c r="X16" s="68">
        <v>13.52</v>
      </c>
      <c r="Y16" s="67">
        <v>5.4219999999999997</v>
      </c>
      <c r="Z16" s="68">
        <v>13.53</v>
      </c>
      <c r="AA16" s="48">
        <v>5.4219999999999997</v>
      </c>
      <c r="AB16" s="48">
        <v>12.63</v>
      </c>
      <c r="AC16" s="68">
        <v>5.4219999999999997</v>
      </c>
      <c r="AD16" s="68">
        <v>12.62</v>
      </c>
      <c r="AE16" s="68">
        <v>5.4219999999999997</v>
      </c>
      <c r="AF16" s="68">
        <v>12.68</v>
      </c>
    </row>
    <row r="17" spans="1:32" ht="19.2">
      <c r="A17" s="62">
        <v>5.2320000000000002</v>
      </c>
      <c r="B17" s="62">
        <v>11.35</v>
      </c>
      <c r="C17" s="63">
        <v>5.2320000000000002</v>
      </c>
      <c r="D17" s="62">
        <v>11.33</v>
      </c>
      <c r="E17" s="63">
        <v>5.2320000000000002</v>
      </c>
      <c r="F17" s="62">
        <v>12</v>
      </c>
      <c r="G17" s="62">
        <v>5.2320000000000002</v>
      </c>
      <c r="H17" s="62">
        <v>12.15</v>
      </c>
      <c r="I17" s="62">
        <v>5.2320000000000002</v>
      </c>
      <c r="J17" s="62">
        <v>12.35</v>
      </c>
      <c r="K17" s="67">
        <v>5.0609999999999999</v>
      </c>
      <c r="L17" s="68">
        <v>11.62</v>
      </c>
      <c r="M17" s="68">
        <v>5.702</v>
      </c>
      <c r="N17" s="68">
        <v>11.67</v>
      </c>
      <c r="O17" s="68">
        <v>5.0609999999999999</v>
      </c>
      <c r="P17" s="68">
        <v>11.02</v>
      </c>
      <c r="Q17" s="67">
        <v>5.0609999999999999</v>
      </c>
      <c r="R17" s="68">
        <v>11.1</v>
      </c>
      <c r="S17" s="67">
        <v>5.0609999999999999</v>
      </c>
      <c r="T17" s="68">
        <v>11.2</v>
      </c>
      <c r="U17" s="67">
        <v>5.0609999999999999</v>
      </c>
      <c r="V17" s="68">
        <v>11.3</v>
      </c>
      <c r="W17" s="67">
        <v>5.0609999999999999</v>
      </c>
      <c r="X17" s="68">
        <v>11.43</v>
      </c>
      <c r="Y17" s="67">
        <v>5.0609999999999999</v>
      </c>
      <c r="Z17" s="68">
        <v>11.6</v>
      </c>
      <c r="AA17" s="48">
        <v>5.0609999999999999</v>
      </c>
      <c r="AB17" s="48">
        <v>10.199999999999999</v>
      </c>
      <c r="AC17" s="68">
        <v>5.0609999999999999</v>
      </c>
      <c r="AD17" s="68">
        <v>10.37</v>
      </c>
      <c r="AE17" s="68">
        <v>5.0609999999999999</v>
      </c>
      <c r="AF17" s="68">
        <v>10.220000000000001</v>
      </c>
    </row>
    <row r="18" spans="1:32" ht="19.2">
      <c r="A18" s="62">
        <v>4.29</v>
      </c>
      <c r="B18" s="62">
        <v>9.25</v>
      </c>
      <c r="C18" s="63">
        <v>4.29</v>
      </c>
      <c r="D18" s="62">
        <v>9.75</v>
      </c>
      <c r="E18" s="63">
        <v>4.29</v>
      </c>
      <c r="F18" s="62">
        <v>10.32</v>
      </c>
      <c r="G18" s="62">
        <v>4.29</v>
      </c>
      <c r="H18" s="62">
        <v>10.52</v>
      </c>
      <c r="I18" s="62">
        <v>4.29</v>
      </c>
      <c r="J18" s="62">
        <v>10.9</v>
      </c>
      <c r="K18" s="67">
        <v>4.29</v>
      </c>
      <c r="L18" s="68">
        <v>10.18</v>
      </c>
      <c r="M18" s="68">
        <v>4.29</v>
      </c>
      <c r="N18" s="68">
        <v>10.130000000000001</v>
      </c>
      <c r="O18" s="68">
        <v>4.29</v>
      </c>
      <c r="P18" s="68">
        <v>9.7200000000000006</v>
      </c>
      <c r="Q18" s="67">
        <v>4.29</v>
      </c>
      <c r="R18" s="68">
        <v>9.9700000000000006</v>
      </c>
      <c r="S18" s="67">
        <v>4.29</v>
      </c>
      <c r="T18" s="68">
        <v>9.7799999999999994</v>
      </c>
      <c r="U18" s="67">
        <v>4.29</v>
      </c>
      <c r="V18" s="68">
        <v>10</v>
      </c>
      <c r="W18" s="67">
        <v>4.29</v>
      </c>
      <c r="X18" s="68">
        <v>10.3</v>
      </c>
      <c r="Y18" s="67">
        <v>4.29</v>
      </c>
      <c r="Z18" s="68">
        <v>10.4</v>
      </c>
      <c r="AA18" s="48">
        <v>4.29</v>
      </c>
      <c r="AB18" s="48">
        <v>9.5</v>
      </c>
      <c r="AC18" s="68">
        <v>4.29</v>
      </c>
      <c r="AD18" s="68">
        <v>9.5500000000000007</v>
      </c>
      <c r="AE18" s="68">
        <v>4.29</v>
      </c>
      <c r="AF18" s="68">
        <v>9.52</v>
      </c>
    </row>
    <row r="19" spans="1:32" ht="19.2">
      <c r="A19" s="62">
        <v>4.0970000000000004</v>
      </c>
      <c r="B19" s="62">
        <v>8.1999999999999993</v>
      </c>
      <c r="C19" s="63">
        <v>4.0970000000000004</v>
      </c>
      <c r="D19" s="62">
        <v>8.6</v>
      </c>
      <c r="E19" s="63">
        <v>4.0970000000000004</v>
      </c>
      <c r="F19" s="62">
        <v>9.32</v>
      </c>
      <c r="G19" s="62">
        <v>4.0970000000000004</v>
      </c>
      <c r="H19" s="62">
        <v>9.5500000000000007</v>
      </c>
      <c r="I19" s="62">
        <v>4.0970000000000004</v>
      </c>
      <c r="J19" s="62">
        <v>9.85</v>
      </c>
      <c r="K19" s="67">
        <v>4.0970000000000004</v>
      </c>
      <c r="L19" s="68">
        <v>9.15</v>
      </c>
      <c r="M19" s="68">
        <v>4.0970000000000004</v>
      </c>
      <c r="N19" s="68">
        <v>8.9</v>
      </c>
      <c r="O19" s="68">
        <v>4.0970000000000004</v>
      </c>
      <c r="P19" s="68">
        <v>8.5299999999999994</v>
      </c>
      <c r="Q19" s="67">
        <v>4.0970000000000004</v>
      </c>
      <c r="R19" s="68">
        <v>8.6999999999999993</v>
      </c>
      <c r="S19" s="67">
        <v>4.0970000000000004</v>
      </c>
      <c r="T19" s="68">
        <v>8.65</v>
      </c>
      <c r="U19" s="67">
        <v>4.0970000000000004</v>
      </c>
      <c r="V19" s="68">
        <v>8.83</v>
      </c>
      <c r="W19" s="67">
        <v>4.0970000000000004</v>
      </c>
      <c r="X19" s="68">
        <v>9.0500000000000007</v>
      </c>
      <c r="Y19" s="67">
        <v>4.0970000000000004</v>
      </c>
      <c r="Z19" s="68">
        <v>9.23</v>
      </c>
      <c r="AA19" s="48">
        <v>4.0970000000000004</v>
      </c>
      <c r="AB19" s="48">
        <v>8.4700000000000006</v>
      </c>
      <c r="AC19" s="68">
        <v>4.0970000000000004</v>
      </c>
      <c r="AD19" s="68">
        <v>8.2799999999999994</v>
      </c>
      <c r="AE19" s="68">
        <v>4.0970000000000004</v>
      </c>
      <c r="AF19" s="68">
        <v>8.4700000000000006</v>
      </c>
    </row>
    <row r="20" spans="1:32" ht="19.2">
      <c r="A20" s="62">
        <v>4.202</v>
      </c>
      <c r="B20" s="62">
        <v>8.25</v>
      </c>
      <c r="C20" s="63">
        <v>4.202</v>
      </c>
      <c r="D20" s="62">
        <v>8.6300000000000008</v>
      </c>
      <c r="E20" s="63">
        <v>4.202</v>
      </c>
      <c r="F20" s="62">
        <v>9.35</v>
      </c>
      <c r="G20" s="62">
        <v>4.202</v>
      </c>
      <c r="H20" s="62">
        <v>9.58</v>
      </c>
      <c r="I20" s="62">
        <v>4.202</v>
      </c>
      <c r="J20" s="62">
        <v>9.92</v>
      </c>
      <c r="K20" s="67">
        <v>4.202</v>
      </c>
      <c r="L20" s="68">
        <v>9.0299999999999994</v>
      </c>
      <c r="M20" s="68">
        <v>4.202</v>
      </c>
      <c r="N20" s="68">
        <v>8.92</v>
      </c>
      <c r="O20" s="68">
        <v>4.202</v>
      </c>
      <c r="P20" s="68">
        <v>8.52</v>
      </c>
      <c r="Q20" s="67">
        <v>4.202</v>
      </c>
      <c r="R20" s="68">
        <v>8.6999999999999993</v>
      </c>
      <c r="S20" s="67">
        <v>4.202</v>
      </c>
      <c r="T20" s="68">
        <v>8.65</v>
      </c>
      <c r="U20" s="67">
        <v>4.202</v>
      </c>
      <c r="V20" s="68">
        <v>8.85</v>
      </c>
      <c r="W20" s="67">
        <v>4.202</v>
      </c>
      <c r="X20" s="68">
        <v>9.07</v>
      </c>
      <c r="Y20" s="67">
        <v>4.202</v>
      </c>
      <c r="Z20" s="68">
        <v>9.2200000000000006</v>
      </c>
      <c r="AA20" s="48">
        <v>4.202</v>
      </c>
      <c r="AB20" s="48">
        <v>8.52</v>
      </c>
      <c r="AC20" s="68">
        <v>4.202</v>
      </c>
      <c r="AD20" s="68">
        <v>8.32</v>
      </c>
      <c r="AE20" s="68">
        <v>4.202</v>
      </c>
      <c r="AF20" s="68">
        <v>8.5500000000000007</v>
      </c>
    </row>
    <row r="21" spans="1:32" ht="19.2">
      <c r="A21" s="62">
        <v>4.62</v>
      </c>
      <c r="B21" s="62">
        <v>8.7799999999999994</v>
      </c>
      <c r="C21" s="63">
        <v>4.62</v>
      </c>
      <c r="D21" s="62">
        <v>9.25</v>
      </c>
      <c r="E21" s="63">
        <v>4.62</v>
      </c>
      <c r="F21" s="62">
        <v>10</v>
      </c>
      <c r="G21" s="62">
        <v>4.62</v>
      </c>
      <c r="H21" s="62">
        <v>10.220000000000001</v>
      </c>
      <c r="I21" s="62">
        <v>4.62</v>
      </c>
      <c r="J21" s="62">
        <v>10.57</v>
      </c>
      <c r="K21" s="67">
        <v>4.62</v>
      </c>
      <c r="L21" s="68">
        <v>9.77</v>
      </c>
      <c r="M21" s="68">
        <v>4.62</v>
      </c>
      <c r="N21" s="68">
        <v>9.57</v>
      </c>
      <c r="O21" s="68">
        <v>4.62</v>
      </c>
      <c r="P21" s="68">
        <v>9.1999999999999993</v>
      </c>
      <c r="Q21" s="67">
        <v>4.62</v>
      </c>
      <c r="R21" s="68">
        <v>9.4</v>
      </c>
      <c r="S21" s="67">
        <v>4.62</v>
      </c>
      <c r="T21" s="68">
        <v>9.35</v>
      </c>
      <c r="U21" s="67">
        <v>4.62</v>
      </c>
      <c r="V21" s="68">
        <v>9.6</v>
      </c>
      <c r="W21" s="67">
        <v>4.62</v>
      </c>
      <c r="X21" s="68">
        <v>9.7200000000000006</v>
      </c>
      <c r="Y21" s="67">
        <v>4.62</v>
      </c>
      <c r="Z21" s="68">
        <v>9.92</v>
      </c>
      <c r="AA21" s="48">
        <v>4.62</v>
      </c>
      <c r="AB21" s="48">
        <v>9.18</v>
      </c>
      <c r="AC21" s="68">
        <v>4.62</v>
      </c>
      <c r="AD21" s="68">
        <v>8.98</v>
      </c>
      <c r="AE21" s="68">
        <v>4.62</v>
      </c>
      <c r="AF21" s="68">
        <v>9.17</v>
      </c>
    </row>
    <row r="22" spans="1:32" ht="19.2">
      <c r="A22" s="62">
        <v>3.649</v>
      </c>
      <c r="B22" s="62">
        <v>7.5</v>
      </c>
      <c r="C22" s="63">
        <v>3.649</v>
      </c>
      <c r="D22" s="62">
        <v>7.97</v>
      </c>
      <c r="E22" s="63">
        <v>3.649</v>
      </c>
      <c r="F22" s="62">
        <v>8.5299999999999994</v>
      </c>
      <c r="G22" s="62">
        <v>3.649</v>
      </c>
      <c r="H22" s="62">
        <v>8.75</v>
      </c>
      <c r="I22" s="62">
        <v>3.649</v>
      </c>
      <c r="J22" s="62">
        <v>9.15</v>
      </c>
      <c r="K22" s="67">
        <v>3.649</v>
      </c>
      <c r="L22" s="68">
        <v>8.25</v>
      </c>
      <c r="M22" s="68">
        <v>3.649</v>
      </c>
      <c r="N22" s="68">
        <v>8.5</v>
      </c>
      <c r="O22" s="68">
        <v>3.649</v>
      </c>
      <c r="P22" s="68">
        <v>7.92</v>
      </c>
      <c r="Q22" s="67">
        <v>3.649</v>
      </c>
      <c r="R22" s="68">
        <v>8.02</v>
      </c>
      <c r="S22" s="67">
        <v>3.649</v>
      </c>
      <c r="T22" s="68">
        <v>7.93</v>
      </c>
      <c r="U22" s="67">
        <v>3.649</v>
      </c>
      <c r="V22" s="68">
        <v>8.1199999999999992</v>
      </c>
      <c r="W22" s="67">
        <v>3.649</v>
      </c>
      <c r="X22" s="68">
        <v>8.48</v>
      </c>
      <c r="Y22" s="67">
        <v>3.649</v>
      </c>
      <c r="Z22" s="68">
        <v>8.57</v>
      </c>
      <c r="AA22" s="48">
        <v>3.649</v>
      </c>
      <c r="AB22" s="48">
        <v>7.65</v>
      </c>
      <c r="AC22" s="68">
        <v>3.649</v>
      </c>
      <c r="AD22" s="68">
        <v>7.72</v>
      </c>
      <c r="AE22" s="68">
        <v>3.649</v>
      </c>
      <c r="AF22" s="68">
        <v>7.68</v>
      </c>
    </row>
    <row r="23" spans="1:32" ht="19.2">
      <c r="A23" s="62">
        <v>3.48</v>
      </c>
      <c r="B23" s="62">
        <v>7.98</v>
      </c>
      <c r="C23" s="63">
        <v>3.48</v>
      </c>
      <c r="D23" s="62">
        <v>8.3000000000000007</v>
      </c>
      <c r="E23" s="63">
        <v>3.48</v>
      </c>
      <c r="F23" s="62">
        <v>8.7200000000000006</v>
      </c>
      <c r="G23" s="62">
        <v>3.48</v>
      </c>
      <c r="H23" s="62">
        <v>8.8800000000000008</v>
      </c>
      <c r="I23" s="62">
        <v>3.48</v>
      </c>
      <c r="J23" s="62">
        <v>9.17</v>
      </c>
      <c r="K23" s="67">
        <v>3.48</v>
      </c>
      <c r="L23" s="68">
        <v>8.6300000000000008</v>
      </c>
      <c r="M23" s="68">
        <v>3.48</v>
      </c>
      <c r="N23" s="68">
        <v>8.67</v>
      </c>
      <c r="O23" s="68">
        <v>3.48</v>
      </c>
      <c r="P23" s="68">
        <v>8.2200000000000006</v>
      </c>
      <c r="Q23" s="67">
        <v>3.48</v>
      </c>
      <c r="R23" s="68">
        <v>8.3800000000000008</v>
      </c>
      <c r="S23" s="67">
        <v>3.48</v>
      </c>
      <c r="T23" s="68">
        <v>8.3000000000000007</v>
      </c>
      <c r="U23" s="67">
        <v>3.48</v>
      </c>
      <c r="V23" s="68">
        <v>8.52</v>
      </c>
      <c r="W23" s="67">
        <v>3.48</v>
      </c>
      <c r="X23" s="68">
        <v>8.8699999999999992</v>
      </c>
      <c r="Y23" s="67">
        <v>3.48</v>
      </c>
      <c r="Z23" s="68">
        <v>8.85</v>
      </c>
      <c r="AA23" s="48">
        <v>3.48</v>
      </c>
      <c r="AB23" s="48">
        <v>8.3000000000000007</v>
      </c>
      <c r="AC23" s="68">
        <v>3.48</v>
      </c>
      <c r="AD23" s="68">
        <v>8.18</v>
      </c>
      <c r="AE23" s="68">
        <v>3.48</v>
      </c>
      <c r="AF23" s="68">
        <v>8.25</v>
      </c>
    </row>
    <row r="24" spans="1:32" ht="19.2">
      <c r="A24" s="62">
        <v>4.1379999999999999</v>
      </c>
      <c r="B24" s="62">
        <v>8.33</v>
      </c>
      <c r="C24" s="63">
        <v>4.1379999999999999</v>
      </c>
      <c r="D24" s="62">
        <v>8.75</v>
      </c>
      <c r="E24" s="63">
        <v>4.1379999999999999</v>
      </c>
      <c r="F24" s="62">
        <v>9.4700000000000006</v>
      </c>
      <c r="G24" s="62">
        <v>4.1379999999999999</v>
      </c>
      <c r="H24" s="62">
        <v>9.68</v>
      </c>
      <c r="I24" s="62">
        <v>4.1379999999999999</v>
      </c>
      <c r="J24" s="62">
        <v>9.93</v>
      </c>
      <c r="K24" s="67">
        <v>4.1379999999999999</v>
      </c>
      <c r="L24" s="68">
        <v>9.33</v>
      </c>
      <c r="M24" s="68">
        <v>4.1379999999999999</v>
      </c>
      <c r="N24" s="68">
        <v>9.23</v>
      </c>
      <c r="O24" s="68">
        <v>4.1379999999999999</v>
      </c>
      <c r="P24" s="68">
        <v>8.6999999999999993</v>
      </c>
      <c r="Q24" s="67">
        <v>4.1379999999999999</v>
      </c>
      <c r="R24" s="68">
        <v>8.92</v>
      </c>
      <c r="S24" s="67">
        <v>4.1379999999999999</v>
      </c>
      <c r="T24" s="68">
        <v>8.82</v>
      </c>
      <c r="U24" s="67">
        <v>4.1379999999999999</v>
      </c>
      <c r="V24" s="68">
        <v>9.1</v>
      </c>
      <c r="W24" s="67">
        <v>4.1379999999999999</v>
      </c>
      <c r="X24" s="68">
        <v>9.27</v>
      </c>
      <c r="Y24" s="67">
        <v>4.1379999999999999</v>
      </c>
      <c r="Z24" s="68">
        <v>9.4499999999999993</v>
      </c>
      <c r="AA24" s="48">
        <v>4.1379999999999999</v>
      </c>
      <c r="AB24" s="48">
        <v>8.67</v>
      </c>
      <c r="AC24" s="68">
        <v>4.1379999999999999</v>
      </c>
      <c r="AD24" s="68">
        <v>8.52</v>
      </c>
      <c r="AE24" s="68">
        <v>4.1379999999999999</v>
      </c>
      <c r="AF24" s="68">
        <v>8.6199999999999992</v>
      </c>
    </row>
    <row r="25" spans="1:32" ht="19.2">
      <c r="A25" s="62">
        <v>4.2350000000000003</v>
      </c>
      <c r="B25" s="62">
        <v>9.17</v>
      </c>
      <c r="C25" s="63">
        <v>4.2350000000000003</v>
      </c>
      <c r="D25" s="62">
        <v>9.2799999999999994</v>
      </c>
      <c r="E25" s="63">
        <v>4.2350000000000003</v>
      </c>
      <c r="F25" s="62">
        <v>9.6999999999999993</v>
      </c>
      <c r="G25" s="62">
        <v>4.2350000000000003</v>
      </c>
      <c r="H25" s="62">
        <v>10.050000000000001</v>
      </c>
      <c r="I25" s="62">
        <v>4.2350000000000003</v>
      </c>
      <c r="J25" s="62">
        <v>10.029999999999999</v>
      </c>
      <c r="K25" s="67">
        <v>4.0640000000000001</v>
      </c>
      <c r="L25" s="68">
        <v>9</v>
      </c>
      <c r="M25" s="68">
        <v>4.0640000000000001</v>
      </c>
      <c r="N25" s="68">
        <v>8.9499999999999993</v>
      </c>
      <c r="O25" s="68">
        <v>4.0640000000000001</v>
      </c>
      <c r="P25" s="68">
        <v>8.43</v>
      </c>
      <c r="Q25" s="67">
        <v>4.0640000000000001</v>
      </c>
      <c r="R25" s="68">
        <v>8.57</v>
      </c>
      <c r="S25" s="67">
        <v>4.0640000000000001</v>
      </c>
      <c r="T25" s="68">
        <v>8.68</v>
      </c>
      <c r="U25" s="67">
        <v>4.0640000000000001</v>
      </c>
      <c r="V25" s="68">
        <v>8.98</v>
      </c>
      <c r="W25" s="67">
        <v>4.0640000000000001</v>
      </c>
      <c r="X25" s="68">
        <v>9.0500000000000007</v>
      </c>
      <c r="Y25" s="67">
        <v>4.0640000000000001</v>
      </c>
      <c r="Z25" s="68">
        <v>9.02</v>
      </c>
      <c r="AA25" s="48">
        <v>4.0640000000000001</v>
      </c>
      <c r="AB25" s="48">
        <v>8.0299999999999994</v>
      </c>
      <c r="AC25" s="68">
        <v>4.0640000000000001</v>
      </c>
      <c r="AD25" s="68">
        <v>8.18</v>
      </c>
      <c r="AE25" s="68">
        <v>4.0640000000000001</v>
      </c>
      <c r="AF25" s="68">
        <v>8.2200000000000006</v>
      </c>
    </row>
    <row r="26" spans="1:32" ht="19.2">
      <c r="A26" s="62">
        <v>3.8370000000000002</v>
      </c>
      <c r="B26" s="62">
        <v>8.1999999999999993</v>
      </c>
      <c r="C26" s="63">
        <v>3.8370000000000002</v>
      </c>
      <c r="D26" s="62">
        <v>8.35</v>
      </c>
      <c r="E26" s="63">
        <v>3.8370000000000002</v>
      </c>
      <c r="F26" s="62">
        <v>8.7799999999999994</v>
      </c>
      <c r="G26" s="62">
        <v>3.8370000000000002</v>
      </c>
      <c r="H26" s="62">
        <v>9.07</v>
      </c>
      <c r="I26" s="62">
        <v>3.8370000000000002</v>
      </c>
      <c r="J26" s="62">
        <v>9.15</v>
      </c>
      <c r="K26" s="67">
        <v>3.6659999999999999</v>
      </c>
      <c r="L26" s="68">
        <v>8.1</v>
      </c>
      <c r="M26" s="68">
        <v>3.6659999999999999</v>
      </c>
      <c r="N26" s="68">
        <v>7.98</v>
      </c>
      <c r="O26" s="68">
        <v>3.6659999999999999</v>
      </c>
      <c r="P26" s="68">
        <v>7.43</v>
      </c>
      <c r="Q26" s="67">
        <v>3.6659999999999999</v>
      </c>
      <c r="R26" s="68">
        <v>7.62</v>
      </c>
      <c r="S26" s="67">
        <v>3.6659999999999999</v>
      </c>
      <c r="T26" s="68">
        <v>7.78</v>
      </c>
      <c r="U26" s="67">
        <v>3.6659999999999999</v>
      </c>
      <c r="V26" s="68">
        <v>7.95</v>
      </c>
      <c r="W26" s="67">
        <v>3.6659999999999999</v>
      </c>
      <c r="X26" s="68">
        <v>8.07</v>
      </c>
      <c r="Y26" s="67">
        <v>3.6659999999999999</v>
      </c>
      <c r="Z26" s="68">
        <v>8.0500000000000007</v>
      </c>
      <c r="AA26" s="48">
        <v>3.6659999999999999</v>
      </c>
      <c r="AB26" s="48">
        <v>7.05</v>
      </c>
      <c r="AC26" s="68">
        <v>3.6659999999999999</v>
      </c>
      <c r="AD26" s="68">
        <v>7.22</v>
      </c>
      <c r="AE26" s="68">
        <v>3.6659999999999999</v>
      </c>
      <c r="AF26" s="68">
        <v>7.23</v>
      </c>
    </row>
    <row r="27" spans="1:32" ht="19.2">
      <c r="A27" s="62">
        <v>3.657</v>
      </c>
      <c r="B27" s="62">
        <v>7.42</v>
      </c>
      <c r="C27" s="63">
        <v>3.657</v>
      </c>
      <c r="D27" s="62">
        <v>7.8</v>
      </c>
      <c r="E27" s="63">
        <v>3.657</v>
      </c>
      <c r="F27" s="62">
        <v>8.42</v>
      </c>
      <c r="G27" s="62">
        <v>3.657</v>
      </c>
      <c r="H27" s="62">
        <v>8.67</v>
      </c>
      <c r="I27" s="62">
        <v>3.657</v>
      </c>
      <c r="J27" s="62">
        <v>8.98</v>
      </c>
      <c r="K27" s="67">
        <v>3.657</v>
      </c>
      <c r="L27" s="68">
        <v>8.1999999999999993</v>
      </c>
      <c r="M27" s="68">
        <v>3.657</v>
      </c>
      <c r="N27" s="68">
        <v>8.2200000000000006</v>
      </c>
      <c r="O27" s="68">
        <v>3.657</v>
      </c>
      <c r="P27" s="68">
        <v>7.63</v>
      </c>
      <c r="Q27" s="67">
        <v>3.657</v>
      </c>
      <c r="R27" s="68">
        <v>7.82</v>
      </c>
      <c r="S27" s="67">
        <v>3.657</v>
      </c>
      <c r="T27" s="68">
        <v>7.8</v>
      </c>
      <c r="U27" s="67">
        <v>3.657</v>
      </c>
      <c r="V27" s="68">
        <v>7.95</v>
      </c>
      <c r="W27" s="67">
        <v>3.657</v>
      </c>
      <c r="X27" s="68">
        <v>8.27</v>
      </c>
      <c r="Y27" s="67">
        <v>3.657</v>
      </c>
      <c r="Z27" s="68">
        <v>8.3800000000000008</v>
      </c>
      <c r="AA27" s="48">
        <v>3.657</v>
      </c>
      <c r="AB27" s="48">
        <v>7.48</v>
      </c>
      <c r="AC27" s="68">
        <v>3.657</v>
      </c>
      <c r="AD27" s="68">
        <v>7.42</v>
      </c>
      <c r="AE27" s="68">
        <v>3.657</v>
      </c>
      <c r="AF27" s="68">
        <v>7.58</v>
      </c>
    </row>
    <row r="28" spans="1:32" ht="19.2">
      <c r="A28" s="62">
        <v>3.6389999999999998</v>
      </c>
      <c r="B28" s="62">
        <v>7.38</v>
      </c>
      <c r="C28" s="63">
        <v>3.6389999999999998</v>
      </c>
      <c r="D28" s="62">
        <v>7.72</v>
      </c>
      <c r="E28" s="63">
        <v>3.6389999999999998</v>
      </c>
      <c r="F28" s="62">
        <v>8.3800000000000008</v>
      </c>
      <c r="G28" s="62">
        <v>3.6389999999999998</v>
      </c>
      <c r="H28" s="62">
        <v>8.65</v>
      </c>
      <c r="I28" s="62">
        <v>3.6389999999999998</v>
      </c>
      <c r="J28" s="62">
        <v>8.8800000000000008</v>
      </c>
      <c r="K28" s="67">
        <v>3.6389999999999998</v>
      </c>
      <c r="L28" s="68">
        <v>8.08</v>
      </c>
      <c r="M28" s="68">
        <v>3.6389999999999998</v>
      </c>
      <c r="N28" s="68">
        <v>8.1199999999999992</v>
      </c>
      <c r="O28" s="68">
        <v>3.6389999999999998</v>
      </c>
      <c r="P28" s="68">
        <v>7.58</v>
      </c>
      <c r="Q28" s="67">
        <v>3.6389999999999998</v>
      </c>
      <c r="R28" s="68">
        <v>7.73</v>
      </c>
      <c r="S28" s="67">
        <v>3.6389999999999998</v>
      </c>
      <c r="T28" s="68">
        <v>7.7</v>
      </c>
      <c r="U28" s="67">
        <v>3.6389999999999998</v>
      </c>
      <c r="V28" s="68">
        <v>7.85</v>
      </c>
      <c r="W28" s="67">
        <v>3.6389999999999998</v>
      </c>
      <c r="X28" s="68">
        <v>8.1199999999999992</v>
      </c>
      <c r="Y28" s="67">
        <v>3.6389999999999998</v>
      </c>
      <c r="Z28" s="68">
        <v>8.1999999999999993</v>
      </c>
      <c r="AA28" s="48">
        <v>3.6389999999999998</v>
      </c>
      <c r="AB28" s="48">
        <v>7.25</v>
      </c>
      <c r="AC28" s="68">
        <v>3.6389999999999998</v>
      </c>
      <c r="AD28" s="68">
        <v>7.28</v>
      </c>
      <c r="AE28" s="68">
        <v>3.6389999999999998</v>
      </c>
      <c r="AF28" s="68">
        <v>7.47</v>
      </c>
    </row>
    <row r="29" spans="1:32" ht="19.2">
      <c r="A29" s="62">
        <v>2.9950000000000001</v>
      </c>
      <c r="B29" s="62">
        <v>6.78</v>
      </c>
      <c r="C29" s="63">
        <v>2.9950000000000001</v>
      </c>
      <c r="D29" s="62">
        <v>6.93</v>
      </c>
      <c r="E29" s="63">
        <v>2.9950000000000001</v>
      </c>
      <c r="F29" s="62">
        <v>7.58</v>
      </c>
      <c r="G29" s="62">
        <v>2.9950000000000001</v>
      </c>
      <c r="H29" s="62">
        <v>7.72</v>
      </c>
      <c r="I29" s="62">
        <v>2.9950000000000001</v>
      </c>
      <c r="J29" s="62">
        <v>7.8</v>
      </c>
      <c r="K29" s="67">
        <v>2.9950000000000001</v>
      </c>
      <c r="L29" s="68">
        <v>7.3</v>
      </c>
      <c r="M29" s="68">
        <v>2.9950000000000001</v>
      </c>
      <c r="N29" s="68">
        <v>7.38</v>
      </c>
      <c r="O29" s="68">
        <v>2.9950000000000001</v>
      </c>
      <c r="P29" s="68">
        <v>6.9</v>
      </c>
      <c r="Q29" s="67">
        <v>2.9950000000000001</v>
      </c>
      <c r="R29" s="68">
        <v>7.12</v>
      </c>
      <c r="S29" s="67">
        <v>2.9950000000000001</v>
      </c>
      <c r="T29" s="68">
        <v>6.9</v>
      </c>
      <c r="U29" s="67">
        <v>2.9950000000000001</v>
      </c>
      <c r="V29" s="68">
        <v>7.13</v>
      </c>
      <c r="W29" s="67">
        <v>2.9950000000000001</v>
      </c>
      <c r="X29" s="68">
        <v>7.43</v>
      </c>
      <c r="Y29" s="67">
        <v>2.9950000000000001</v>
      </c>
      <c r="Z29" s="68">
        <v>7.5</v>
      </c>
      <c r="AA29" s="48">
        <v>2.9950000000000001</v>
      </c>
      <c r="AB29" s="48">
        <v>6.7</v>
      </c>
      <c r="AC29" s="68">
        <v>2.9950000000000001</v>
      </c>
      <c r="AD29" s="68">
        <v>7</v>
      </c>
      <c r="AE29" s="68">
        <v>2.9950000000000001</v>
      </c>
      <c r="AF29" s="68">
        <v>7.07</v>
      </c>
    </row>
    <row r="30" spans="1:32" ht="19.2">
      <c r="A30" s="62">
        <v>3.9140000000000001</v>
      </c>
      <c r="B30" s="62">
        <v>8.35</v>
      </c>
      <c r="C30" s="63">
        <v>3.9140000000000001</v>
      </c>
      <c r="D30" s="62">
        <v>8.42</v>
      </c>
      <c r="E30" s="63">
        <v>3.9140000000000001</v>
      </c>
      <c r="F30" s="62">
        <v>9.0299999999999994</v>
      </c>
      <c r="G30" s="62">
        <v>3.9140000000000001</v>
      </c>
      <c r="H30" s="62">
        <v>9.2200000000000006</v>
      </c>
      <c r="I30" s="62">
        <v>3.9140000000000001</v>
      </c>
      <c r="J30" s="62">
        <v>9.35</v>
      </c>
      <c r="K30" s="67">
        <v>3.7429999999999999</v>
      </c>
      <c r="L30" s="68">
        <v>8.6</v>
      </c>
      <c r="M30" s="68">
        <v>3.7429999999999999</v>
      </c>
      <c r="N30" s="68">
        <v>8.9</v>
      </c>
      <c r="O30" s="68">
        <v>3.7429999999999999</v>
      </c>
      <c r="P30" s="68">
        <v>7.9</v>
      </c>
      <c r="Q30" s="67">
        <v>3.7429999999999999</v>
      </c>
      <c r="R30" s="68">
        <v>7.87</v>
      </c>
      <c r="S30" s="67">
        <v>3.7429999999999999</v>
      </c>
      <c r="T30" s="68">
        <v>8.25</v>
      </c>
      <c r="U30" s="67">
        <v>3.7429999999999999</v>
      </c>
      <c r="V30" s="68">
        <v>8.18</v>
      </c>
      <c r="W30" s="67">
        <v>3.7429999999999999</v>
      </c>
      <c r="X30" s="68">
        <v>8.5299999999999994</v>
      </c>
      <c r="Y30" s="67">
        <v>3.7429999999999999</v>
      </c>
      <c r="Z30" s="68">
        <v>8.5299999999999994</v>
      </c>
      <c r="AA30" s="48">
        <v>3.7429999999999999</v>
      </c>
      <c r="AB30" s="48">
        <v>7.37</v>
      </c>
      <c r="AC30" s="68">
        <v>3.7429999999999999</v>
      </c>
      <c r="AD30" s="68">
        <v>7.6</v>
      </c>
      <c r="AE30" s="68">
        <v>3.7429999999999999</v>
      </c>
      <c r="AF30" s="68">
        <v>7.42</v>
      </c>
    </row>
    <row r="31" spans="1:32" ht="19.2">
      <c r="A31" s="62">
        <v>3.3559999999999999</v>
      </c>
      <c r="B31" s="62">
        <v>7.7</v>
      </c>
      <c r="C31" s="63">
        <v>3.3559999999999999</v>
      </c>
      <c r="D31" s="62">
        <v>7.93</v>
      </c>
      <c r="E31" s="63">
        <v>3.3559999999999999</v>
      </c>
      <c r="F31" s="62">
        <v>8.5299999999999994</v>
      </c>
      <c r="G31" s="62">
        <v>3.3559999999999999</v>
      </c>
      <c r="H31" s="62">
        <v>8.9</v>
      </c>
      <c r="I31" s="62">
        <v>3.3559999999999999</v>
      </c>
      <c r="J31" s="62">
        <v>8.5500000000000007</v>
      </c>
      <c r="K31" s="67">
        <v>3.1850000000000001</v>
      </c>
      <c r="L31" s="68">
        <v>7.68</v>
      </c>
      <c r="M31" s="68">
        <v>3.1850000000000001</v>
      </c>
      <c r="N31" s="68">
        <v>7.37</v>
      </c>
      <c r="O31" s="68">
        <v>3.1850000000000001</v>
      </c>
      <c r="P31" s="68">
        <v>6.63</v>
      </c>
      <c r="Q31" s="67">
        <v>3.1850000000000001</v>
      </c>
      <c r="R31" s="68">
        <v>6.87</v>
      </c>
      <c r="S31" s="67">
        <v>3.1850000000000001</v>
      </c>
      <c r="T31" s="68">
        <v>7.18</v>
      </c>
      <c r="U31" s="67">
        <v>3.1850000000000001</v>
      </c>
      <c r="V31" s="68">
        <v>7.45</v>
      </c>
      <c r="W31" s="67">
        <v>3.1850000000000001</v>
      </c>
      <c r="X31" s="68">
        <v>7.57</v>
      </c>
      <c r="Y31" s="67">
        <v>3.1850000000000001</v>
      </c>
      <c r="Z31" s="68">
        <v>7.37</v>
      </c>
      <c r="AA31" s="48">
        <v>3.1850000000000001</v>
      </c>
      <c r="AB31" s="48">
        <v>6.45</v>
      </c>
      <c r="AC31" s="68">
        <v>3.1850000000000001</v>
      </c>
      <c r="AD31" s="68">
        <v>6.67</v>
      </c>
      <c r="AE31" s="68">
        <v>3.1850000000000001</v>
      </c>
      <c r="AF31" s="68">
        <v>6.67</v>
      </c>
    </row>
    <row r="32" spans="1:32" s="64" customFormat="1" ht="19.2">
      <c r="A32" s="62">
        <v>2.6709999999999998</v>
      </c>
      <c r="B32" s="62">
        <v>5.92</v>
      </c>
      <c r="C32" s="63">
        <v>2.6709999999999998</v>
      </c>
      <c r="D32" s="62">
        <v>6.22</v>
      </c>
      <c r="E32" s="63">
        <v>2.6709999999999998</v>
      </c>
      <c r="F32" s="62">
        <v>6.68</v>
      </c>
      <c r="G32" s="62">
        <v>2.6709999999999998</v>
      </c>
      <c r="H32" s="62">
        <v>6.9</v>
      </c>
      <c r="I32" s="62">
        <v>2.6709999999999998</v>
      </c>
      <c r="J32" s="62">
        <v>7</v>
      </c>
      <c r="K32" s="67">
        <v>2.6709999999999998</v>
      </c>
      <c r="L32" s="68">
        <v>6.45</v>
      </c>
      <c r="M32" s="68">
        <v>2.6709999999999998</v>
      </c>
      <c r="N32" s="68">
        <v>6.48</v>
      </c>
      <c r="O32" s="68">
        <v>2.6709999999999998</v>
      </c>
      <c r="P32" s="68">
        <v>6.12</v>
      </c>
      <c r="Q32" s="67">
        <v>2.6709999999999998</v>
      </c>
      <c r="R32" s="68">
        <v>6.23</v>
      </c>
      <c r="S32" s="67">
        <v>2.6709999999999998</v>
      </c>
      <c r="T32" s="68">
        <v>6.2</v>
      </c>
      <c r="U32" s="67">
        <v>2.6709999999999998</v>
      </c>
      <c r="V32" s="68">
        <v>6.33</v>
      </c>
      <c r="W32" s="67">
        <v>2.6709999999999998</v>
      </c>
      <c r="X32" s="68">
        <v>6.55</v>
      </c>
      <c r="Y32" s="67">
        <v>2.6709999999999998</v>
      </c>
      <c r="Z32" s="68">
        <v>6.48</v>
      </c>
      <c r="AA32" s="48">
        <v>2.6709999999999998</v>
      </c>
      <c r="AB32" s="48">
        <v>5.82</v>
      </c>
      <c r="AC32" s="68">
        <v>2.6709999999999998</v>
      </c>
      <c r="AD32" s="68">
        <v>5.97</v>
      </c>
      <c r="AE32" s="68">
        <v>2.6709999999999998</v>
      </c>
      <c r="AF32" s="68">
        <v>5.93</v>
      </c>
    </row>
    <row r="33" spans="1:32" s="64" customFormat="1" ht="19.2">
      <c r="A33" s="62">
        <v>2.6459999999999999</v>
      </c>
      <c r="B33" s="62">
        <v>6.25</v>
      </c>
      <c r="C33" s="63">
        <v>2.6459999999999999</v>
      </c>
      <c r="D33" s="62">
        <v>6.35</v>
      </c>
      <c r="E33" s="63">
        <v>2.6459999999999999</v>
      </c>
      <c r="F33" s="62">
        <v>6.7</v>
      </c>
      <c r="G33" s="62">
        <v>2.6459999999999999</v>
      </c>
      <c r="H33" s="62">
        <v>7.1</v>
      </c>
      <c r="I33" s="62">
        <v>2.6459999999999999</v>
      </c>
      <c r="J33" s="62">
        <v>7.07</v>
      </c>
      <c r="K33" s="67">
        <v>2.6459999999999999</v>
      </c>
      <c r="L33" s="68">
        <v>6.63</v>
      </c>
      <c r="M33" s="68">
        <v>2.6459999999999999</v>
      </c>
      <c r="N33" s="68">
        <v>6.72</v>
      </c>
      <c r="O33" s="68">
        <v>2.6459999999999999</v>
      </c>
      <c r="P33" s="68">
        <v>6.18</v>
      </c>
      <c r="Q33" s="67">
        <v>2.6459999999999999</v>
      </c>
      <c r="R33" s="68">
        <v>6.38</v>
      </c>
      <c r="S33" s="67">
        <v>2.6459999999999999</v>
      </c>
      <c r="T33" s="68">
        <v>6.25</v>
      </c>
      <c r="U33" s="67">
        <v>2.6459999999999999</v>
      </c>
      <c r="V33" s="68">
        <v>6.5</v>
      </c>
      <c r="W33" s="67">
        <v>2.6459999999999999</v>
      </c>
      <c r="X33" s="68">
        <v>6.55</v>
      </c>
      <c r="Y33" s="67">
        <v>2.6459999999999999</v>
      </c>
      <c r="Z33" s="68">
        <v>6.65</v>
      </c>
      <c r="AA33" s="48">
        <v>2.6459999999999999</v>
      </c>
      <c r="AB33" s="48">
        <v>5.97</v>
      </c>
      <c r="AC33" s="68">
        <v>2.6459999999999999</v>
      </c>
      <c r="AD33" s="68">
        <v>6</v>
      </c>
      <c r="AE33" s="68">
        <v>2.6459999999999999</v>
      </c>
      <c r="AF33" s="68">
        <v>5.87</v>
      </c>
    </row>
    <row r="34" spans="1:32" s="64" customFormat="1" ht="19.2">
      <c r="A34" s="62">
        <v>2.9820000000000002</v>
      </c>
      <c r="B34" s="62">
        <v>6.88</v>
      </c>
      <c r="C34" s="63">
        <v>2.9820000000000002</v>
      </c>
      <c r="D34" s="62">
        <v>7.02</v>
      </c>
      <c r="E34" s="63">
        <v>2.9820000000000002</v>
      </c>
      <c r="F34" s="62">
        <v>7.63</v>
      </c>
      <c r="G34" s="62">
        <v>2.9820000000000002</v>
      </c>
      <c r="H34" s="62">
        <v>7.77</v>
      </c>
      <c r="I34" s="62">
        <v>2.9820000000000002</v>
      </c>
      <c r="J34" s="62">
        <v>7.82</v>
      </c>
      <c r="K34" s="67">
        <v>2.9820000000000002</v>
      </c>
      <c r="L34" s="68">
        <v>7.58</v>
      </c>
      <c r="M34" s="68">
        <v>2.9820000000000002</v>
      </c>
      <c r="N34" s="68">
        <v>7.58</v>
      </c>
      <c r="O34" s="68">
        <v>2.9820000000000002</v>
      </c>
      <c r="P34" s="68">
        <v>7.13</v>
      </c>
      <c r="Q34" s="67">
        <v>2.9820000000000002</v>
      </c>
      <c r="R34" s="68">
        <v>7.33</v>
      </c>
      <c r="S34" s="67">
        <v>2.9820000000000002</v>
      </c>
      <c r="T34" s="68">
        <v>7.13</v>
      </c>
      <c r="U34" s="67">
        <v>2.9820000000000002</v>
      </c>
      <c r="V34" s="68">
        <v>7.32</v>
      </c>
      <c r="W34" s="67">
        <v>2.9820000000000002</v>
      </c>
      <c r="X34" s="68">
        <v>7.65</v>
      </c>
      <c r="Y34" s="67">
        <v>2.9820000000000002</v>
      </c>
      <c r="Z34" s="68">
        <v>7.7</v>
      </c>
      <c r="AA34" s="48">
        <v>2.9820000000000002</v>
      </c>
      <c r="AB34" s="48">
        <v>6.88</v>
      </c>
      <c r="AC34" s="68">
        <v>2.9820000000000002</v>
      </c>
      <c r="AD34" s="68">
        <v>7.13</v>
      </c>
      <c r="AE34" s="68">
        <v>2.9820000000000002</v>
      </c>
      <c r="AF34" s="68">
        <v>7.08</v>
      </c>
    </row>
    <row r="35" spans="1:32" s="64" customFormat="1" ht="19.2">
      <c r="A35" s="62">
        <v>2.4</v>
      </c>
      <c r="B35" s="62">
        <v>6</v>
      </c>
      <c r="C35" s="63">
        <v>2.4</v>
      </c>
      <c r="D35" s="62">
        <v>6.25</v>
      </c>
      <c r="E35" s="63">
        <v>2.4</v>
      </c>
      <c r="F35" s="62">
        <v>6.55</v>
      </c>
      <c r="G35" s="62">
        <v>2.4</v>
      </c>
      <c r="H35" s="62">
        <v>6.85</v>
      </c>
      <c r="I35" s="62">
        <v>2.4</v>
      </c>
      <c r="J35" s="62">
        <v>6.8</v>
      </c>
      <c r="K35" s="67">
        <v>2.4</v>
      </c>
      <c r="L35" s="68">
        <v>6.43</v>
      </c>
      <c r="M35" s="68">
        <v>2.4</v>
      </c>
      <c r="N35" s="68">
        <v>6.35</v>
      </c>
      <c r="O35" s="68">
        <v>2.4</v>
      </c>
      <c r="P35" s="68">
        <v>6</v>
      </c>
      <c r="Q35" s="67">
        <v>2.4</v>
      </c>
      <c r="R35" s="68">
        <v>6.05</v>
      </c>
      <c r="S35" s="67">
        <v>2.4</v>
      </c>
      <c r="T35" s="68">
        <v>6.17</v>
      </c>
      <c r="U35" s="67">
        <v>2.4</v>
      </c>
      <c r="V35" s="68">
        <v>6.3</v>
      </c>
      <c r="W35" s="67">
        <v>2.4</v>
      </c>
      <c r="X35" s="68">
        <v>6.37</v>
      </c>
      <c r="Y35" s="67">
        <v>2.4</v>
      </c>
      <c r="Z35" s="68">
        <v>6.38</v>
      </c>
      <c r="AA35" s="48">
        <v>2.4</v>
      </c>
      <c r="AB35" s="48">
        <v>5.62</v>
      </c>
      <c r="AC35" s="68">
        <v>2.4</v>
      </c>
      <c r="AD35" s="68">
        <v>5.62</v>
      </c>
      <c r="AE35" s="68">
        <v>2.4</v>
      </c>
      <c r="AF35" s="68">
        <v>5.58</v>
      </c>
    </row>
    <row r="36" spans="1:32" s="64" customFormat="1" ht="19.2">
      <c r="A36" s="62">
        <v>1.891</v>
      </c>
      <c r="B36" s="62">
        <v>4.2699999999999996</v>
      </c>
      <c r="C36" s="63">
        <v>1.891</v>
      </c>
      <c r="D36" s="62">
        <v>4.47</v>
      </c>
      <c r="E36" s="63">
        <v>1.891</v>
      </c>
      <c r="F36" s="62">
        <v>4.63</v>
      </c>
      <c r="G36" s="62">
        <v>1.891</v>
      </c>
      <c r="H36" s="62">
        <v>4.68</v>
      </c>
      <c r="I36" s="62">
        <v>1.891</v>
      </c>
      <c r="J36" s="62">
        <v>4.68</v>
      </c>
      <c r="K36" s="67">
        <v>1.891</v>
      </c>
      <c r="L36" s="68">
        <v>4.67</v>
      </c>
      <c r="M36" s="68">
        <v>1.891</v>
      </c>
      <c r="N36" s="68">
        <v>4.58</v>
      </c>
      <c r="O36" s="68">
        <v>1.891</v>
      </c>
      <c r="P36" s="68">
        <v>4.4000000000000004</v>
      </c>
      <c r="Q36" s="67">
        <v>1.891</v>
      </c>
      <c r="R36" s="68">
        <v>4.47</v>
      </c>
      <c r="S36" s="67">
        <v>1.891</v>
      </c>
      <c r="T36" s="68">
        <v>4.5999999999999996</v>
      </c>
      <c r="U36" s="67">
        <v>1.891</v>
      </c>
      <c r="V36" s="68">
        <v>4.5199999999999996</v>
      </c>
      <c r="W36" s="67">
        <v>1.891</v>
      </c>
      <c r="X36" s="68">
        <v>4.5</v>
      </c>
      <c r="Y36" s="67">
        <v>1.891</v>
      </c>
      <c r="Z36" s="68">
        <v>4.58</v>
      </c>
      <c r="AA36" s="48">
        <v>1.891</v>
      </c>
      <c r="AB36" s="48">
        <v>4.0199999999999996</v>
      </c>
      <c r="AC36" s="68">
        <v>1.891</v>
      </c>
      <c r="AD36" s="68">
        <v>4.1500000000000004</v>
      </c>
      <c r="AE36" s="68">
        <v>1.891</v>
      </c>
      <c r="AF36" s="68">
        <v>4.03</v>
      </c>
    </row>
    <row r="37" spans="1:32" s="64" customFormat="1" ht="19.2">
      <c r="A37" s="62">
        <v>2.8149999999999999</v>
      </c>
      <c r="B37" s="62">
        <v>6.78</v>
      </c>
      <c r="C37" s="63">
        <v>2.8149999999999999</v>
      </c>
      <c r="D37" s="62">
        <v>6.92</v>
      </c>
      <c r="E37" s="63">
        <v>2.8149999999999999</v>
      </c>
      <c r="F37" s="62">
        <v>7.28</v>
      </c>
      <c r="G37" s="62">
        <v>2.8149999999999999</v>
      </c>
      <c r="H37" s="62">
        <v>7.57</v>
      </c>
      <c r="I37" s="62">
        <v>2.8149999999999999</v>
      </c>
      <c r="J37" s="62">
        <v>7.43</v>
      </c>
      <c r="K37" s="67">
        <v>2.8149999999999999</v>
      </c>
      <c r="L37" s="68">
        <v>7.08</v>
      </c>
      <c r="M37" s="68">
        <v>2.8149999999999999</v>
      </c>
      <c r="N37" s="68">
        <v>7.13</v>
      </c>
      <c r="O37" s="68">
        <v>2.8149999999999999</v>
      </c>
      <c r="P37" s="68">
        <v>6.73</v>
      </c>
      <c r="Q37" s="67">
        <v>2.8149999999999999</v>
      </c>
      <c r="R37" s="68">
        <v>6.73</v>
      </c>
      <c r="S37" s="67">
        <v>2.8149999999999999</v>
      </c>
      <c r="T37" s="68">
        <v>6.87</v>
      </c>
      <c r="U37" s="67">
        <v>2.8149999999999999</v>
      </c>
      <c r="V37" s="68">
        <v>6.95</v>
      </c>
      <c r="W37" s="67">
        <v>2.8149999999999999</v>
      </c>
      <c r="X37" s="68">
        <v>7.08</v>
      </c>
      <c r="Y37" s="67">
        <v>2.8149999999999999</v>
      </c>
      <c r="Z37" s="68">
        <v>7.05</v>
      </c>
      <c r="AA37" s="48">
        <v>2.8149999999999999</v>
      </c>
      <c r="AB37" s="48">
        <v>6.25</v>
      </c>
      <c r="AC37" s="68">
        <v>2.8149999999999999</v>
      </c>
      <c r="AD37" s="68">
        <v>6.22</v>
      </c>
      <c r="AE37" s="68">
        <v>2.8149999999999999</v>
      </c>
      <c r="AF37" s="68">
        <v>6.3</v>
      </c>
    </row>
    <row r="38" spans="1:32" s="64" customFormat="1" ht="19.2">
      <c r="A38" s="62">
        <v>2.8580000000000001</v>
      </c>
      <c r="B38" s="62">
        <v>6.6</v>
      </c>
      <c r="C38" s="63">
        <v>2.8580000000000001</v>
      </c>
      <c r="D38" s="62">
        <v>6.78</v>
      </c>
      <c r="E38" s="63">
        <v>2.8580000000000001</v>
      </c>
      <c r="F38" s="62">
        <v>7.15</v>
      </c>
      <c r="G38" s="62">
        <v>2.8580000000000001</v>
      </c>
      <c r="H38" s="62">
        <v>7.4</v>
      </c>
      <c r="I38" s="62">
        <v>2.8580000000000001</v>
      </c>
      <c r="J38" s="62">
        <v>7.3</v>
      </c>
      <c r="K38" s="67">
        <v>2.8580000000000001</v>
      </c>
      <c r="L38" s="68">
        <v>6.97</v>
      </c>
      <c r="M38" s="68">
        <v>2.8580000000000001</v>
      </c>
      <c r="N38" s="68">
        <v>6.9</v>
      </c>
      <c r="O38" s="68">
        <v>2.8580000000000001</v>
      </c>
      <c r="P38" s="68">
        <v>6.53</v>
      </c>
      <c r="Q38" s="67">
        <v>2.8580000000000001</v>
      </c>
      <c r="R38" s="68">
        <v>6.53</v>
      </c>
      <c r="S38" s="67">
        <v>2.8580000000000001</v>
      </c>
      <c r="T38" s="68">
        <v>6.65</v>
      </c>
      <c r="U38" s="67">
        <v>2.8580000000000001</v>
      </c>
      <c r="V38" s="68">
        <v>6.92</v>
      </c>
      <c r="W38" s="67">
        <v>2.8580000000000001</v>
      </c>
      <c r="X38" s="68">
        <v>6.92</v>
      </c>
      <c r="Y38" s="67">
        <v>2.8580000000000001</v>
      </c>
      <c r="Z38" s="68">
        <v>6.85</v>
      </c>
      <c r="AA38" s="48">
        <v>2.8580000000000001</v>
      </c>
      <c r="AB38" s="48">
        <v>6.12</v>
      </c>
      <c r="AC38" s="68">
        <v>2.8580000000000001</v>
      </c>
      <c r="AD38" s="68">
        <v>6.08</v>
      </c>
      <c r="AE38" s="68">
        <v>2.8580000000000001</v>
      </c>
      <c r="AF38" s="68">
        <v>6.13</v>
      </c>
    </row>
    <row r="39" spans="1:32" s="64" customFormat="1" ht="19.2">
      <c r="A39" s="62">
        <v>2.6709999999999998</v>
      </c>
      <c r="B39" s="62">
        <v>6.37</v>
      </c>
      <c r="C39" s="63">
        <v>2.6709999999999998</v>
      </c>
      <c r="D39" s="62">
        <v>6.52</v>
      </c>
      <c r="E39" s="63">
        <v>2.6709999999999998</v>
      </c>
      <c r="F39" s="62">
        <v>6.88</v>
      </c>
      <c r="G39" s="62">
        <v>2.6709999999999998</v>
      </c>
      <c r="H39" s="62">
        <v>7.15</v>
      </c>
      <c r="I39" s="62">
        <v>2.6709999999999998</v>
      </c>
      <c r="J39" s="62">
        <v>7.05</v>
      </c>
      <c r="K39" s="67">
        <v>2.6709999999999998</v>
      </c>
      <c r="L39" s="68">
        <v>6.68</v>
      </c>
      <c r="M39" s="68">
        <v>2.6709999999999998</v>
      </c>
      <c r="N39" s="68">
        <v>6.62</v>
      </c>
      <c r="O39" s="68">
        <v>2.6709999999999998</v>
      </c>
      <c r="P39" s="68">
        <v>6.3</v>
      </c>
      <c r="Q39" s="67">
        <v>2.6709999999999998</v>
      </c>
      <c r="R39" s="68">
        <v>6.27</v>
      </c>
      <c r="S39" s="67">
        <v>2.6709999999999998</v>
      </c>
      <c r="T39" s="68">
        <v>6.37</v>
      </c>
      <c r="U39" s="67">
        <v>2.6709999999999998</v>
      </c>
      <c r="V39" s="68">
        <v>6.62</v>
      </c>
      <c r="W39" s="67">
        <v>2.6709999999999998</v>
      </c>
      <c r="X39" s="68">
        <v>6.65</v>
      </c>
      <c r="Y39" s="67">
        <v>2.6709999999999998</v>
      </c>
      <c r="Z39" s="68">
        <v>6.62</v>
      </c>
      <c r="AA39" s="48">
        <v>2.6709999999999998</v>
      </c>
      <c r="AB39" s="48">
        <v>5.77</v>
      </c>
      <c r="AC39" s="68">
        <v>2.6709999999999998</v>
      </c>
      <c r="AD39" s="68">
        <v>5.78</v>
      </c>
      <c r="AE39" s="68">
        <v>2.6709999999999998</v>
      </c>
      <c r="AF39" s="68">
        <v>5.83</v>
      </c>
    </row>
    <row r="40" spans="1:32" s="64" customFormat="1" ht="19.2">
      <c r="A40" s="62">
        <v>2.9710000000000001</v>
      </c>
      <c r="B40" s="62">
        <v>6.08</v>
      </c>
      <c r="C40" s="63">
        <v>2.9710000000000001</v>
      </c>
      <c r="D40" s="62">
        <v>6.42</v>
      </c>
      <c r="E40" s="63">
        <v>2.9710000000000001</v>
      </c>
      <c r="F40" s="62">
        <v>6.95</v>
      </c>
      <c r="G40" s="62">
        <v>2.9710000000000001</v>
      </c>
      <c r="H40" s="62">
        <v>6.75</v>
      </c>
      <c r="I40" s="62">
        <v>2.9710000000000001</v>
      </c>
      <c r="J40" s="62">
        <v>7</v>
      </c>
      <c r="K40" s="67">
        <v>2.9710000000000001</v>
      </c>
      <c r="L40" s="68">
        <v>6.93</v>
      </c>
      <c r="M40" s="68">
        <v>2.9710000000000001</v>
      </c>
      <c r="N40" s="68">
        <v>6.8</v>
      </c>
      <c r="O40" s="68">
        <v>2.9710000000000001</v>
      </c>
      <c r="P40" s="68">
        <v>6.22</v>
      </c>
      <c r="Q40" s="67">
        <v>2.9710000000000001</v>
      </c>
      <c r="R40" s="68">
        <v>6.23</v>
      </c>
      <c r="S40" s="67">
        <v>2.9710000000000001</v>
      </c>
      <c r="T40" s="68">
        <v>6.42</v>
      </c>
      <c r="U40" s="67">
        <v>2.9710000000000001</v>
      </c>
      <c r="V40" s="68">
        <v>6.67</v>
      </c>
      <c r="W40" s="67">
        <v>2.9710000000000001</v>
      </c>
      <c r="X40" s="68">
        <v>6.75</v>
      </c>
      <c r="Y40" s="67">
        <v>2.9710000000000001</v>
      </c>
      <c r="Z40" s="68">
        <v>6.72</v>
      </c>
      <c r="AA40" s="48">
        <v>2.9710000000000001</v>
      </c>
      <c r="AB40" s="48">
        <v>5.78</v>
      </c>
      <c r="AC40" s="68">
        <v>2.9710000000000001</v>
      </c>
      <c r="AD40" s="68">
        <v>6.18</v>
      </c>
      <c r="AE40" s="68">
        <v>2.9710000000000001</v>
      </c>
      <c r="AF40" s="68">
        <v>6.28</v>
      </c>
    </row>
    <row r="41" spans="1:32" s="64" customFormat="1" ht="19.2">
      <c r="A41" s="62">
        <v>2.5259999999999998</v>
      </c>
      <c r="B41" s="62">
        <v>5.23</v>
      </c>
      <c r="C41" s="63">
        <v>2.5259999999999998</v>
      </c>
      <c r="D41" s="62">
        <v>5.53</v>
      </c>
      <c r="E41" s="63">
        <v>2.5259999999999998</v>
      </c>
      <c r="F41" s="62">
        <v>6.25</v>
      </c>
      <c r="G41" s="62">
        <v>2.5259999999999998</v>
      </c>
      <c r="H41" s="62">
        <v>5.95</v>
      </c>
      <c r="I41" s="62">
        <v>2.5259999999999998</v>
      </c>
      <c r="J41" s="62">
        <v>6.25</v>
      </c>
      <c r="K41" s="67">
        <v>2.5259999999999998</v>
      </c>
      <c r="L41" s="68">
        <v>5.9</v>
      </c>
      <c r="M41" s="68">
        <v>2.5259999999999998</v>
      </c>
      <c r="N41" s="68">
        <v>5.72</v>
      </c>
      <c r="O41" s="68">
        <v>2.5259999999999998</v>
      </c>
      <c r="P41" s="68">
        <v>5.13</v>
      </c>
      <c r="Q41" s="67">
        <v>2.5259999999999998</v>
      </c>
      <c r="R41" s="68">
        <v>5.23</v>
      </c>
      <c r="S41" s="67">
        <v>2.5259999999999998</v>
      </c>
      <c r="T41" s="68">
        <v>5.57</v>
      </c>
      <c r="U41" s="67">
        <v>2.5259999999999998</v>
      </c>
      <c r="V41" s="68">
        <v>5.72</v>
      </c>
      <c r="W41" s="67">
        <v>2.5259999999999998</v>
      </c>
      <c r="X41" s="68">
        <v>5.73</v>
      </c>
      <c r="Y41" s="67">
        <v>2.5259999999999998</v>
      </c>
      <c r="Z41" s="68">
        <v>5.7</v>
      </c>
      <c r="AA41" s="48">
        <v>2.5259999999999998</v>
      </c>
      <c r="AB41" s="48">
        <v>4.95</v>
      </c>
      <c r="AC41" s="68">
        <v>2.5259999999999998</v>
      </c>
      <c r="AD41" s="68">
        <v>5.15</v>
      </c>
      <c r="AE41" s="68">
        <v>2.5259999999999998</v>
      </c>
      <c r="AF41" s="68">
        <v>5.3</v>
      </c>
    </row>
    <row r="42" spans="1:32" s="64" customFormat="1" ht="19.2">
      <c r="A42" s="62">
        <v>3.2629999999999999</v>
      </c>
      <c r="B42" s="62">
        <v>7.15</v>
      </c>
      <c r="C42" s="63">
        <v>3.2629999999999999</v>
      </c>
      <c r="D42" s="62">
        <v>7.4</v>
      </c>
      <c r="E42" s="63">
        <v>3.2629999999999999</v>
      </c>
      <c r="F42" s="62">
        <v>7.95</v>
      </c>
      <c r="G42" s="62">
        <v>3.2629999999999999</v>
      </c>
      <c r="H42" s="62">
        <v>7.75</v>
      </c>
      <c r="I42" s="62">
        <v>3.2629999999999999</v>
      </c>
      <c r="J42" s="62">
        <v>8.02</v>
      </c>
      <c r="K42" s="67">
        <v>3.2629999999999999</v>
      </c>
      <c r="L42" s="68">
        <v>7.97</v>
      </c>
      <c r="M42" s="68">
        <v>3.2629999999999999</v>
      </c>
      <c r="N42" s="68">
        <v>7.77</v>
      </c>
      <c r="O42" s="68">
        <v>3.2629999999999999</v>
      </c>
      <c r="P42" s="68">
        <v>7.22</v>
      </c>
      <c r="Q42" s="67">
        <v>3.2629999999999999</v>
      </c>
      <c r="R42" s="68">
        <v>7.33</v>
      </c>
      <c r="S42" s="67">
        <v>3.2629999999999999</v>
      </c>
      <c r="T42" s="68">
        <v>7.42</v>
      </c>
      <c r="U42" s="67">
        <v>3.2629999999999999</v>
      </c>
      <c r="V42" s="68">
        <v>7.63</v>
      </c>
      <c r="W42" s="67">
        <v>3.2629999999999999</v>
      </c>
      <c r="X42" s="68">
        <v>7.72</v>
      </c>
      <c r="Y42" s="67">
        <v>3.2629999999999999</v>
      </c>
      <c r="Z42" s="68">
        <v>7.68</v>
      </c>
      <c r="AA42" s="48">
        <v>3.2629999999999999</v>
      </c>
      <c r="AB42" s="48">
        <v>6.78</v>
      </c>
      <c r="AC42" s="68">
        <v>3.2629999999999999</v>
      </c>
      <c r="AD42" s="68">
        <v>7.15</v>
      </c>
      <c r="AE42" s="68">
        <v>3.2629999999999999</v>
      </c>
      <c r="AF42" s="68">
        <v>7.27</v>
      </c>
    </row>
    <row r="43" spans="1:32" s="64" customFormat="1" ht="19.2">
      <c r="A43" s="62">
        <v>4.3209999999999997</v>
      </c>
      <c r="B43" s="62">
        <v>8.8800000000000008</v>
      </c>
      <c r="C43" s="63">
        <v>4.3209999999999997</v>
      </c>
      <c r="D43" s="62">
        <v>8.6300000000000008</v>
      </c>
      <c r="E43" s="63">
        <v>4.3209999999999997</v>
      </c>
      <c r="F43" s="62">
        <v>8.65</v>
      </c>
      <c r="G43" s="62">
        <v>4.3209999999999997</v>
      </c>
      <c r="H43" s="62">
        <v>8.93</v>
      </c>
      <c r="I43" s="62">
        <v>4.3209999999999997</v>
      </c>
      <c r="J43" s="62">
        <v>9.0299999999999994</v>
      </c>
      <c r="K43" s="67">
        <v>4.3209999999999997</v>
      </c>
      <c r="L43" s="68">
        <v>8.7200000000000006</v>
      </c>
      <c r="M43" s="68">
        <v>4.3209999999999997</v>
      </c>
      <c r="N43" s="68">
        <v>8.65</v>
      </c>
      <c r="O43" s="68">
        <v>4.3209999999999997</v>
      </c>
      <c r="P43" s="68">
        <v>8.02</v>
      </c>
      <c r="Q43" s="67">
        <v>4.3209999999999997</v>
      </c>
      <c r="R43" s="68">
        <v>8.17</v>
      </c>
      <c r="S43" s="67">
        <v>4.3209999999999997</v>
      </c>
      <c r="T43" s="68">
        <v>8.58</v>
      </c>
      <c r="U43" s="67">
        <v>4.3209999999999997</v>
      </c>
      <c r="V43" s="68">
        <v>8.75</v>
      </c>
      <c r="W43" s="67">
        <v>4.3209999999999997</v>
      </c>
      <c r="X43" s="68">
        <v>8.52</v>
      </c>
      <c r="Y43" s="67">
        <v>4.3209999999999997</v>
      </c>
      <c r="Z43" s="68">
        <v>8.75</v>
      </c>
      <c r="AA43" s="48">
        <v>4.3209999999999997</v>
      </c>
      <c r="AB43" s="48">
        <v>7.87</v>
      </c>
      <c r="AC43" s="68">
        <v>4.3209999999999997</v>
      </c>
      <c r="AD43" s="68">
        <v>7.8</v>
      </c>
      <c r="AE43" s="68">
        <v>4.3209999999999997</v>
      </c>
      <c r="AF43" s="68">
        <v>7.67</v>
      </c>
    </row>
    <row r="44" spans="1:32" s="64" customFormat="1" ht="19.2">
      <c r="A44" s="62">
        <v>4.5869999999999997</v>
      </c>
      <c r="B44" s="62">
        <v>7.17</v>
      </c>
      <c r="C44" s="63">
        <v>4.5869999999999997</v>
      </c>
      <c r="D44" s="62">
        <v>7.13</v>
      </c>
      <c r="E44" s="63">
        <v>4.5869999999999997</v>
      </c>
      <c r="F44" s="62">
        <v>7.48</v>
      </c>
      <c r="G44" s="62">
        <v>4.5869999999999997</v>
      </c>
      <c r="H44" s="62">
        <v>7.58</v>
      </c>
      <c r="I44" s="62">
        <v>4.5869999999999997</v>
      </c>
      <c r="J44" s="62">
        <v>7.72</v>
      </c>
      <c r="K44" s="67">
        <v>4.5869999999999997</v>
      </c>
      <c r="L44" s="68">
        <v>7.58</v>
      </c>
      <c r="M44" s="68">
        <v>4.5869999999999997</v>
      </c>
      <c r="N44" s="68">
        <v>7.4</v>
      </c>
      <c r="O44" s="68">
        <v>4.5869999999999997</v>
      </c>
      <c r="P44" s="68">
        <v>6.98</v>
      </c>
      <c r="Q44" s="67">
        <v>4.5869999999999997</v>
      </c>
      <c r="R44" s="68">
        <v>7.32</v>
      </c>
      <c r="S44" s="67">
        <v>4.5869999999999997</v>
      </c>
      <c r="T44" s="68">
        <v>7.27</v>
      </c>
      <c r="U44" s="67">
        <v>4.5869999999999997</v>
      </c>
      <c r="V44" s="68">
        <v>7.37</v>
      </c>
      <c r="W44" s="67">
        <v>4.5869999999999997</v>
      </c>
      <c r="X44" s="68">
        <v>7.52</v>
      </c>
      <c r="Y44" s="67">
        <v>4.5869999999999997</v>
      </c>
      <c r="Z44" s="68">
        <v>7.43</v>
      </c>
      <c r="AA44" s="48">
        <v>4.5869999999999997</v>
      </c>
      <c r="AB44" s="48">
        <v>6.68</v>
      </c>
      <c r="AC44" s="68">
        <v>4.5869999999999997</v>
      </c>
      <c r="AD44" s="68">
        <v>7.15</v>
      </c>
      <c r="AE44" s="68">
        <v>4.5869999999999997</v>
      </c>
      <c r="AF44" s="68">
        <v>6.88</v>
      </c>
    </row>
    <row r="45" spans="1:32" s="64" customFormat="1" ht="19.2">
      <c r="A45" s="62">
        <v>4.9690000000000003</v>
      </c>
      <c r="B45" s="62">
        <v>7.62</v>
      </c>
      <c r="C45" s="63">
        <v>4.9690000000000003</v>
      </c>
      <c r="D45" s="62">
        <v>7.63</v>
      </c>
      <c r="E45" s="63">
        <v>4.9690000000000003</v>
      </c>
      <c r="F45" s="62">
        <v>7.93</v>
      </c>
      <c r="G45" s="62">
        <v>4.9690000000000003</v>
      </c>
      <c r="H45" s="62">
        <v>8.0500000000000007</v>
      </c>
      <c r="I45" s="62">
        <v>4.9690000000000003</v>
      </c>
      <c r="J45" s="62">
        <v>8.1199999999999992</v>
      </c>
      <c r="K45" s="67">
        <v>4.9690000000000003</v>
      </c>
      <c r="L45" s="68">
        <v>8.02</v>
      </c>
      <c r="M45" s="68">
        <v>4.9690000000000003</v>
      </c>
      <c r="N45" s="68">
        <v>7.78</v>
      </c>
      <c r="O45" s="68">
        <v>4.9690000000000003</v>
      </c>
      <c r="P45" s="68">
        <v>7.37</v>
      </c>
      <c r="Q45" s="67">
        <v>4.9690000000000003</v>
      </c>
      <c r="R45" s="68">
        <v>7.9</v>
      </c>
      <c r="S45" s="67">
        <v>4.9690000000000003</v>
      </c>
      <c r="T45" s="68">
        <v>7.73</v>
      </c>
      <c r="U45" s="67">
        <v>4.9690000000000003</v>
      </c>
      <c r="V45" s="68">
        <v>7.87</v>
      </c>
      <c r="W45" s="67">
        <v>4.9690000000000003</v>
      </c>
      <c r="X45" s="68">
        <v>7.98</v>
      </c>
      <c r="Y45" s="67">
        <v>4.9690000000000003</v>
      </c>
      <c r="Z45" s="68">
        <v>7.87</v>
      </c>
      <c r="AA45" s="48">
        <v>4.9690000000000003</v>
      </c>
      <c r="AB45" s="48">
        <v>7.2</v>
      </c>
      <c r="AC45" s="68">
        <v>4.9690000000000003</v>
      </c>
      <c r="AD45" s="68">
        <v>7.63</v>
      </c>
      <c r="AE45" s="68">
        <v>4.9690000000000003</v>
      </c>
      <c r="AF45" s="68">
        <v>7.38</v>
      </c>
    </row>
    <row r="46" spans="1:32" s="64" customFormat="1" ht="19.2">
      <c r="A46" s="62">
        <v>5.88</v>
      </c>
      <c r="B46" s="62">
        <v>9.6199999999999992</v>
      </c>
      <c r="C46" s="63">
        <v>5.88</v>
      </c>
      <c r="D46" s="62">
        <v>9.6300000000000008</v>
      </c>
      <c r="E46" s="63">
        <v>5.88</v>
      </c>
      <c r="F46" s="62">
        <v>9.92</v>
      </c>
      <c r="G46" s="62">
        <v>5.88</v>
      </c>
      <c r="H46" s="62">
        <v>10.050000000000001</v>
      </c>
      <c r="I46" s="62">
        <v>5.88</v>
      </c>
      <c r="J46" s="62">
        <v>10.08</v>
      </c>
      <c r="K46" s="67">
        <v>5.88</v>
      </c>
      <c r="L46" s="68">
        <v>10</v>
      </c>
      <c r="M46" s="68">
        <v>5.88</v>
      </c>
      <c r="N46" s="68">
        <v>9.75</v>
      </c>
      <c r="O46" s="68">
        <v>5.88</v>
      </c>
      <c r="P46" s="68">
        <v>9.4700000000000006</v>
      </c>
      <c r="Q46" s="67">
        <v>5.88</v>
      </c>
      <c r="R46" s="68">
        <v>9.92</v>
      </c>
      <c r="S46" s="67">
        <v>5.88</v>
      </c>
      <c r="T46" s="68">
        <v>9.73</v>
      </c>
      <c r="U46" s="67">
        <v>5.88</v>
      </c>
      <c r="V46" s="68">
        <v>9.8800000000000008</v>
      </c>
      <c r="W46" s="67">
        <v>5.88</v>
      </c>
      <c r="X46" s="68">
        <v>10.02</v>
      </c>
      <c r="Y46" s="67">
        <v>5.88</v>
      </c>
      <c r="Z46" s="68">
        <v>9.8699999999999992</v>
      </c>
      <c r="AA46" s="48">
        <v>5.88</v>
      </c>
      <c r="AB46" s="48">
        <v>9.15</v>
      </c>
      <c r="AC46" s="68">
        <v>5.88</v>
      </c>
      <c r="AD46" s="68">
        <v>9.6300000000000008</v>
      </c>
      <c r="AE46" s="68">
        <v>5.88</v>
      </c>
      <c r="AF46" s="68">
        <v>9.3699999999999992</v>
      </c>
    </row>
    <row r="47" spans="1:32" s="64" customFormat="1" ht="19.2">
      <c r="A47" s="62">
        <v>5.3460000000000001</v>
      </c>
      <c r="B47" s="62">
        <v>8.5500000000000007</v>
      </c>
      <c r="C47" s="63">
        <v>5.3460000000000001</v>
      </c>
      <c r="D47" s="62">
        <v>8.5</v>
      </c>
      <c r="E47" s="63">
        <v>5.3460000000000001</v>
      </c>
      <c r="F47" s="62">
        <v>8.85</v>
      </c>
      <c r="G47" s="62">
        <v>5.3460000000000001</v>
      </c>
      <c r="H47" s="62">
        <v>8.93</v>
      </c>
      <c r="I47" s="62">
        <v>5.3460000000000001</v>
      </c>
      <c r="J47" s="62">
        <v>9.02</v>
      </c>
      <c r="K47" s="67">
        <v>5.3460000000000001</v>
      </c>
      <c r="L47" s="68">
        <v>9.07</v>
      </c>
      <c r="M47" s="68">
        <v>5.3460000000000001</v>
      </c>
      <c r="N47" s="68">
        <v>8.8000000000000007</v>
      </c>
      <c r="O47" s="68">
        <v>5.3460000000000001</v>
      </c>
      <c r="P47" s="68">
        <v>8.5</v>
      </c>
      <c r="Q47" s="67">
        <v>5.3460000000000001</v>
      </c>
      <c r="R47" s="68">
        <v>8.83</v>
      </c>
      <c r="S47" s="67">
        <v>5.3460000000000001</v>
      </c>
      <c r="T47" s="68">
        <v>8.82</v>
      </c>
      <c r="U47" s="67">
        <v>5.3460000000000001</v>
      </c>
      <c r="V47" s="68">
        <v>8.9</v>
      </c>
      <c r="W47" s="67">
        <v>5.3460000000000001</v>
      </c>
      <c r="X47" s="68">
        <v>9.0299999999999994</v>
      </c>
      <c r="Y47" s="67">
        <v>5.3460000000000001</v>
      </c>
      <c r="Z47" s="68">
        <v>9</v>
      </c>
      <c r="AA47" s="48">
        <v>5.3460000000000001</v>
      </c>
      <c r="AB47" s="48">
        <v>8.0299999999999994</v>
      </c>
      <c r="AC47" s="68">
        <v>5.3460000000000001</v>
      </c>
      <c r="AD47" s="68">
        <v>8.6300000000000008</v>
      </c>
      <c r="AE47" s="68">
        <v>5.3460000000000001</v>
      </c>
      <c r="AF47" s="68">
        <v>8.35</v>
      </c>
    </row>
    <row r="48" spans="1:32" s="64" customFormat="1" ht="19.2">
      <c r="A48" s="62">
        <v>4.6959999999999997</v>
      </c>
      <c r="B48" s="62">
        <v>9.58</v>
      </c>
      <c r="C48" s="63">
        <v>4.6959999999999997</v>
      </c>
      <c r="D48" s="62">
        <v>9.27</v>
      </c>
      <c r="E48" s="63">
        <v>4.6959999999999997</v>
      </c>
      <c r="F48" s="62">
        <v>9.3800000000000008</v>
      </c>
      <c r="G48" s="62">
        <v>4.6959999999999997</v>
      </c>
      <c r="H48" s="62">
        <v>9.65</v>
      </c>
      <c r="I48" s="62">
        <v>4.6959999999999997</v>
      </c>
      <c r="J48" s="62">
        <v>9.73</v>
      </c>
      <c r="K48" s="67">
        <v>4.6959999999999997</v>
      </c>
      <c r="L48" s="68">
        <v>9.52</v>
      </c>
      <c r="M48" s="68">
        <v>4.6959999999999997</v>
      </c>
      <c r="N48" s="68">
        <v>9.43</v>
      </c>
      <c r="O48" s="68">
        <v>4.6959999999999997</v>
      </c>
      <c r="P48" s="68">
        <v>8.82</v>
      </c>
      <c r="Q48" s="67">
        <v>4.6959999999999997</v>
      </c>
      <c r="R48" s="68">
        <v>9.02</v>
      </c>
      <c r="S48" s="67">
        <v>4.6959999999999997</v>
      </c>
      <c r="T48" s="68">
        <v>9.32</v>
      </c>
      <c r="U48" s="67">
        <v>4.6959999999999997</v>
      </c>
      <c r="V48" s="68">
        <v>9.4700000000000006</v>
      </c>
      <c r="W48" s="67">
        <v>4.6959999999999997</v>
      </c>
      <c r="X48" s="68">
        <v>9.32</v>
      </c>
      <c r="Y48" s="67">
        <v>4.6959999999999997</v>
      </c>
      <c r="Z48" s="68">
        <v>9.5</v>
      </c>
      <c r="AA48" s="48">
        <v>4.6959999999999997</v>
      </c>
      <c r="AB48" s="48">
        <v>8.73</v>
      </c>
      <c r="AC48" s="68">
        <v>4.6959999999999997</v>
      </c>
      <c r="AD48" s="68">
        <v>8.65</v>
      </c>
      <c r="AE48" s="68">
        <v>4.6959999999999997</v>
      </c>
      <c r="AF48" s="68">
        <v>8.58</v>
      </c>
    </row>
    <row r="49" spans="1:32" s="64" customFormat="1" ht="19.2">
      <c r="A49" s="62">
        <v>3.6469999999999998</v>
      </c>
      <c r="B49" s="62">
        <v>7.18</v>
      </c>
      <c r="C49" s="63">
        <v>3.6469999999999998</v>
      </c>
      <c r="D49" s="62">
        <v>7.03</v>
      </c>
      <c r="E49" s="63">
        <v>3.6469999999999998</v>
      </c>
      <c r="F49" s="62">
        <v>7.05</v>
      </c>
      <c r="G49" s="62">
        <v>3.6469999999999998</v>
      </c>
      <c r="H49" s="62">
        <v>7.37</v>
      </c>
      <c r="I49" s="62">
        <v>3.6469999999999998</v>
      </c>
      <c r="J49" s="62">
        <v>7.47</v>
      </c>
      <c r="K49" s="67">
        <v>3.6469999999999998</v>
      </c>
      <c r="L49" s="68">
        <v>7.13</v>
      </c>
      <c r="M49" s="68">
        <v>3.6469999999999998</v>
      </c>
      <c r="N49" s="68">
        <v>7.1</v>
      </c>
      <c r="O49" s="68">
        <v>3.6469999999999998</v>
      </c>
      <c r="P49" s="68">
        <v>6.47</v>
      </c>
      <c r="Q49" s="67">
        <v>3.6469999999999998</v>
      </c>
      <c r="R49" s="68">
        <v>6.62</v>
      </c>
      <c r="S49" s="67">
        <v>3.6469999999999998</v>
      </c>
      <c r="T49" s="68">
        <v>6.82</v>
      </c>
      <c r="U49" s="67">
        <v>3.6469999999999998</v>
      </c>
      <c r="V49" s="68">
        <v>7</v>
      </c>
      <c r="W49" s="67">
        <v>3.6469999999999998</v>
      </c>
      <c r="X49" s="68">
        <v>6.97</v>
      </c>
      <c r="Y49" s="67">
        <v>3.6469999999999998</v>
      </c>
      <c r="Z49" s="68">
        <v>7.13</v>
      </c>
      <c r="AA49" s="48">
        <v>3.6469999999999998</v>
      </c>
      <c r="AB49" s="48">
        <v>6.28</v>
      </c>
      <c r="AC49" s="68">
        <v>3.6469999999999998</v>
      </c>
      <c r="AD49" s="68">
        <v>6.25</v>
      </c>
      <c r="AE49" s="68">
        <v>3.6469999999999998</v>
      </c>
      <c r="AF49" s="68">
        <v>6.25</v>
      </c>
    </row>
    <row r="50" spans="1:32" s="64" customFormat="1" ht="19.2">
      <c r="A50" s="62">
        <v>3.3380000000000001</v>
      </c>
      <c r="B50" s="62">
        <v>6.47</v>
      </c>
      <c r="C50" s="63">
        <v>3.3380000000000001</v>
      </c>
      <c r="D50" s="62">
        <v>6.73</v>
      </c>
      <c r="E50" s="63">
        <v>3.3380000000000001</v>
      </c>
      <c r="F50" s="62">
        <v>6.83</v>
      </c>
      <c r="G50" s="62">
        <v>3.3380000000000001</v>
      </c>
      <c r="H50" s="62">
        <v>7.15</v>
      </c>
      <c r="I50" s="62">
        <v>3.3380000000000001</v>
      </c>
      <c r="J50" s="62">
        <v>7.38</v>
      </c>
      <c r="K50" s="67">
        <v>3.3380000000000001</v>
      </c>
      <c r="L50" s="68">
        <v>7.05</v>
      </c>
      <c r="M50" s="68">
        <v>3.3380000000000001</v>
      </c>
      <c r="N50" s="68">
        <v>6.73</v>
      </c>
      <c r="O50" s="68">
        <v>3.3380000000000001</v>
      </c>
      <c r="P50" s="68">
        <v>6.33</v>
      </c>
      <c r="Q50" s="67">
        <v>3.3380000000000001</v>
      </c>
      <c r="R50" s="68">
        <v>6.52</v>
      </c>
      <c r="S50" s="67">
        <v>3.3380000000000001</v>
      </c>
      <c r="T50" s="68">
        <v>6.57</v>
      </c>
      <c r="U50" s="67">
        <v>3.3380000000000001</v>
      </c>
      <c r="V50" s="68">
        <v>6.82</v>
      </c>
      <c r="W50" s="67">
        <v>3.3380000000000001</v>
      </c>
      <c r="X50" s="68">
        <v>6.85</v>
      </c>
      <c r="Y50" s="67">
        <v>3.3380000000000001</v>
      </c>
      <c r="Z50" s="68">
        <v>6.9</v>
      </c>
      <c r="AA50" s="48">
        <v>3.3380000000000001</v>
      </c>
      <c r="AB50" s="48">
        <v>6.2</v>
      </c>
      <c r="AC50" s="68">
        <v>3.3380000000000001</v>
      </c>
      <c r="AD50" s="68">
        <v>6.18</v>
      </c>
      <c r="AE50" s="68">
        <v>3.3380000000000001</v>
      </c>
      <c r="AF50" s="68">
        <v>6.17</v>
      </c>
    </row>
    <row r="51" spans="1:32" s="64" customFormat="1" ht="19.2">
      <c r="A51" s="62">
        <v>2.738</v>
      </c>
      <c r="B51" s="62">
        <v>5.45</v>
      </c>
      <c r="C51" s="63">
        <v>2.738</v>
      </c>
      <c r="D51" s="62">
        <v>5.73</v>
      </c>
      <c r="E51" s="63">
        <v>2.738</v>
      </c>
      <c r="F51" s="62">
        <v>5.88</v>
      </c>
      <c r="G51" s="62">
        <v>2.738</v>
      </c>
      <c r="H51" s="62">
        <v>6.1</v>
      </c>
      <c r="I51" s="62">
        <v>2.738</v>
      </c>
      <c r="J51" s="62">
        <v>6.5</v>
      </c>
      <c r="K51" s="67">
        <v>2.738</v>
      </c>
      <c r="L51" s="68">
        <v>5.95</v>
      </c>
      <c r="M51" s="68">
        <v>2.738</v>
      </c>
      <c r="N51" s="68">
        <v>5.67</v>
      </c>
      <c r="O51" s="68">
        <v>2.738</v>
      </c>
      <c r="P51" s="68">
        <v>5.2</v>
      </c>
      <c r="Q51" s="67">
        <v>2.738</v>
      </c>
      <c r="R51" s="68">
        <v>5.45</v>
      </c>
      <c r="S51" s="67">
        <v>2.738</v>
      </c>
      <c r="T51" s="68">
        <v>5.45</v>
      </c>
      <c r="U51" s="67">
        <v>2.738</v>
      </c>
      <c r="V51" s="68">
        <v>5.68</v>
      </c>
      <c r="W51" s="67">
        <v>2.738</v>
      </c>
      <c r="X51" s="68">
        <v>5.7</v>
      </c>
      <c r="Y51" s="67">
        <v>2.738</v>
      </c>
      <c r="Z51" s="68">
        <v>5.88</v>
      </c>
      <c r="AA51" s="48">
        <v>2.738</v>
      </c>
      <c r="AB51" s="48">
        <v>5.12</v>
      </c>
      <c r="AC51" s="68">
        <v>2.738</v>
      </c>
      <c r="AD51" s="68">
        <v>5.0999999999999996</v>
      </c>
      <c r="AE51" s="68">
        <v>2.738</v>
      </c>
      <c r="AF51" s="68">
        <v>5.08</v>
      </c>
    </row>
    <row r="52" spans="1:32" s="64" customFormat="1" ht="19.2">
      <c r="A52" s="62">
        <v>3.734</v>
      </c>
      <c r="B52" s="62">
        <v>7.35</v>
      </c>
      <c r="C52" s="63">
        <v>3.734</v>
      </c>
      <c r="D52" s="62">
        <v>7.83</v>
      </c>
      <c r="E52" s="63">
        <v>3.734</v>
      </c>
      <c r="F52" s="62">
        <v>7.8</v>
      </c>
      <c r="G52" s="62">
        <v>3.734</v>
      </c>
      <c r="H52" s="62">
        <v>8.02</v>
      </c>
      <c r="I52" s="62">
        <v>3.734</v>
      </c>
      <c r="J52" s="62">
        <v>7.92</v>
      </c>
      <c r="K52" s="67">
        <v>3.734</v>
      </c>
      <c r="L52" s="68">
        <v>7.82</v>
      </c>
      <c r="M52" s="68">
        <v>3.734</v>
      </c>
      <c r="N52" s="68">
        <v>7.5</v>
      </c>
      <c r="O52" s="68">
        <v>3.734</v>
      </c>
      <c r="P52" s="68">
        <v>7.07</v>
      </c>
      <c r="Q52" s="67">
        <v>3.734</v>
      </c>
      <c r="R52" s="68">
        <v>7.22</v>
      </c>
      <c r="S52" s="67">
        <v>3.734</v>
      </c>
      <c r="T52" s="68">
        <v>7.33</v>
      </c>
      <c r="U52" s="67">
        <v>3.734</v>
      </c>
      <c r="V52" s="68">
        <v>7.5</v>
      </c>
      <c r="W52" s="67">
        <v>3.734</v>
      </c>
      <c r="X52" s="68">
        <v>7.62</v>
      </c>
      <c r="Y52" s="67">
        <v>3.734</v>
      </c>
      <c r="Z52" s="68">
        <v>7.7</v>
      </c>
      <c r="AA52" s="48">
        <v>3.734</v>
      </c>
      <c r="AB52" s="48">
        <v>7.1</v>
      </c>
      <c r="AC52" s="68">
        <v>3.734</v>
      </c>
      <c r="AD52" s="68">
        <v>6.88</v>
      </c>
      <c r="AE52" s="68">
        <v>3.734</v>
      </c>
      <c r="AF52" s="68">
        <v>6.93</v>
      </c>
    </row>
    <row r="53" spans="1:32" s="64" customFormat="1" ht="19.2">
      <c r="A53" s="62">
        <v>4.1680000000000001</v>
      </c>
      <c r="B53" s="62">
        <v>7.93</v>
      </c>
      <c r="C53" s="63">
        <v>4.1680000000000001</v>
      </c>
      <c r="D53" s="62">
        <v>8.4</v>
      </c>
      <c r="E53" s="63">
        <v>4.1680000000000001</v>
      </c>
      <c r="F53" s="62">
        <v>8.33</v>
      </c>
      <c r="G53" s="62">
        <v>4.1680000000000001</v>
      </c>
      <c r="H53" s="62">
        <v>8.5299999999999994</v>
      </c>
      <c r="I53" s="62">
        <v>4.1680000000000001</v>
      </c>
      <c r="J53" s="62">
        <v>8.52</v>
      </c>
      <c r="K53" s="67">
        <v>4.1680000000000001</v>
      </c>
      <c r="L53" s="68">
        <v>8.23</v>
      </c>
      <c r="M53" s="68">
        <v>4.1680000000000001</v>
      </c>
      <c r="N53" s="68">
        <v>7.88</v>
      </c>
      <c r="O53" s="68">
        <v>4.1680000000000001</v>
      </c>
      <c r="P53" s="68">
        <v>7.4</v>
      </c>
      <c r="Q53" s="67">
        <v>4.1680000000000001</v>
      </c>
      <c r="R53" s="68">
        <v>7.53</v>
      </c>
      <c r="S53" s="67">
        <v>4.1680000000000001</v>
      </c>
      <c r="T53" s="68">
        <v>7.7</v>
      </c>
      <c r="U53" s="67">
        <v>4.1680000000000001</v>
      </c>
      <c r="V53" s="68">
        <v>7.9</v>
      </c>
      <c r="W53" s="67">
        <v>4.1680000000000001</v>
      </c>
      <c r="X53" s="68">
        <v>8.0500000000000007</v>
      </c>
      <c r="Y53" s="67">
        <v>4.1680000000000001</v>
      </c>
      <c r="Z53" s="68">
        <v>8.07</v>
      </c>
      <c r="AA53" s="48">
        <v>4.1680000000000001</v>
      </c>
      <c r="AB53" s="48">
        <v>7.58</v>
      </c>
      <c r="AC53" s="68">
        <v>4.1680000000000001</v>
      </c>
      <c r="AD53" s="68">
        <v>7.25</v>
      </c>
      <c r="AE53" s="68">
        <v>4.1680000000000001</v>
      </c>
      <c r="AF53" s="68">
        <v>7.32</v>
      </c>
    </row>
    <row r="54" spans="1:32" s="64" customFormat="1" ht="19.2">
      <c r="A54" s="62">
        <v>4.7089999999999996</v>
      </c>
      <c r="B54" s="62">
        <v>8.93</v>
      </c>
      <c r="C54" s="63">
        <v>4.7089999999999996</v>
      </c>
      <c r="D54" s="62">
        <v>9.35</v>
      </c>
      <c r="E54" s="63">
        <v>4.7089999999999996</v>
      </c>
      <c r="F54" s="62">
        <v>9.4</v>
      </c>
      <c r="G54" s="62">
        <v>4.7089999999999996</v>
      </c>
      <c r="H54" s="62">
        <v>9.4700000000000006</v>
      </c>
      <c r="I54" s="62">
        <v>4.7089999999999996</v>
      </c>
      <c r="J54" s="62">
        <v>9.4700000000000006</v>
      </c>
      <c r="K54" s="67">
        <v>4.7089999999999996</v>
      </c>
      <c r="L54" s="68">
        <v>9.1199999999999992</v>
      </c>
      <c r="M54" s="68">
        <v>4.7089999999999996</v>
      </c>
      <c r="N54" s="68">
        <v>8.77</v>
      </c>
      <c r="O54" s="68">
        <v>4.7089999999999996</v>
      </c>
      <c r="P54" s="68">
        <v>8.33</v>
      </c>
      <c r="Q54" s="67">
        <v>4.7089999999999996</v>
      </c>
      <c r="R54" s="68">
        <v>8.42</v>
      </c>
      <c r="S54" s="67">
        <v>4.7089999999999996</v>
      </c>
      <c r="T54" s="68">
        <v>8.6</v>
      </c>
      <c r="U54" s="67">
        <v>4.7089999999999996</v>
      </c>
      <c r="V54" s="68">
        <v>8.8000000000000007</v>
      </c>
      <c r="W54" s="67">
        <v>4.7089999999999996</v>
      </c>
      <c r="X54" s="68">
        <v>8.9499999999999993</v>
      </c>
      <c r="Y54" s="67">
        <v>4.7089999999999996</v>
      </c>
      <c r="Z54" s="68">
        <v>8.9499999999999993</v>
      </c>
      <c r="AA54" s="48">
        <v>4.7089999999999996</v>
      </c>
      <c r="AB54" s="48">
        <v>8.52</v>
      </c>
      <c r="AC54" s="68">
        <v>4.7089999999999996</v>
      </c>
      <c r="AD54" s="68">
        <v>8.17</v>
      </c>
      <c r="AE54" s="68">
        <v>4.7089999999999996</v>
      </c>
      <c r="AF54" s="68">
        <v>8.2200000000000006</v>
      </c>
    </row>
    <row r="55" spans="1:32" s="64" customFormat="1" ht="19.2">
      <c r="A55" s="62">
        <v>5.1289999999999996</v>
      </c>
      <c r="B55" s="62">
        <v>9.8699999999999992</v>
      </c>
      <c r="C55" s="63">
        <v>5.1289999999999996</v>
      </c>
      <c r="D55" s="62">
        <v>10.3</v>
      </c>
      <c r="E55" s="63">
        <v>5.1289999999999996</v>
      </c>
      <c r="F55" s="62">
        <v>10.4</v>
      </c>
      <c r="G55" s="62">
        <v>5.1289999999999996</v>
      </c>
      <c r="H55" s="62">
        <v>10.67</v>
      </c>
      <c r="I55" s="62">
        <v>5.1289999999999996</v>
      </c>
      <c r="J55" s="62">
        <v>10.38</v>
      </c>
      <c r="K55" s="67">
        <v>5.1289999999999996</v>
      </c>
      <c r="L55" s="68">
        <v>10.119999999999999</v>
      </c>
      <c r="M55" s="68">
        <v>5.1289999999999996</v>
      </c>
      <c r="N55" s="68">
        <v>9.68</v>
      </c>
      <c r="O55" s="68">
        <v>5.1289999999999996</v>
      </c>
      <c r="P55" s="68">
        <v>9.4</v>
      </c>
      <c r="Q55" s="67">
        <v>5.1289999999999996</v>
      </c>
      <c r="R55" s="68">
        <v>9.5</v>
      </c>
      <c r="S55" s="67">
        <v>5.1289999999999996</v>
      </c>
      <c r="T55" s="68">
        <v>9.6999999999999993</v>
      </c>
      <c r="U55" s="67">
        <v>5.1289999999999996</v>
      </c>
      <c r="V55" s="68">
        <v>9.83</v>
      </c>
      <c r="W55" s="67">
        <v>5.1289999999999996</v>
      </c>
      <c r="X55" s="68">
        <v>10.07</v>
      </c>
      <c r="Y55" s="67">
        <v>5.1289999999999996</v>
      </c>
      <c r="Z55" s="68">
        <v>10</v>
      </c>
      <c r="AA55" s="48">
        <v>5.1289999999999996</v>
      </c>
      <c r="AB55" s="48">
        <v>9.42</v>
      </c>
      <c r="AC55" s="68">
        <v>5.1289999999999996</v>
      </c>
      <c r="AD55" s="68">
        <v>9.2200000000000006</v>
      </c>
      <c r="AE55" s="68">
        <v>5.1289999999999996</v>
      </c>
      <c r="AF55" s="68">
        <v>9.2200000000000006</v>
      </c>
    </row>
    <row r="56" spans="1:32" s="64" customFormat="1" ht="19.2">
      <c r="A56" s="62">
        <v>7.5579999999999998</v>
      </c>
      <c r="B56" s="62">
        <v>13.93</v>
      </c>
      <c r="C56" s="63">
        <v>7.5579999999999998</v>
      </c>
      <c r="D56" s="62">
        <v>13.82</v>
      </c>
      <c r="E56" s="63">
        <v>7.5579999999999998</v>
      </c>
      <c r="F56" s="62">
        <v>14.88</v>
      </c>
      <c r="G56" s="62">
        <v>7.5579999999999998</v>
      </c>
      <c r="H56" s="62">
        <v>14.42</v>
      </c>
      <c r="I56" s="62">
        <v>7.5579999999999998</v>
      </c>
      <c r="J56" s="62">
        <v>14.48</v>
      </c>
      <c r="K56" s="67">
        <v>7.5579999999999998</v>
      </c>
      <c r="L56" s="68">
        <v>13.78</v>
      </c>
      <c r="M56" s="68">
        <v>7.5579999999999998</v>
      </c>
      <c r="N56" s="68">
        <v>13.25</v>
      </c>
      <c r="O56" s="68">
        <v>7.5579999999999998</v>
      </c>
      <c r="P56" s="68">
        <v>13.08</v>
      </c>
      <c r="Q56" s="67">
        <v>7.5579999999999998</v>
      </c>
      <c r="R56" s="68">
        <v>13.08</v>
      </c>
      <c r="S56" s="67">
        <v>7.5579999999999998</v>
      </c>
      <c r="T56" s="68">
        <v>13.28</v>
      </c>
      <c r="U56" s="67">
        <v>7.5579999999999998</v>
      </c>
      <c r="V56" s="68">
        <v>13.35</v>
      </c>
      <c r="W56" s="67">
        <v>7.5579999999999998</v>
      </c>
      <c r="X56" s="68">
        <v>13.98</v>
      </c>
      <c r="Y56" s="67">
        <v>7.5579999999999998</v>
      </c>
      <c r="Z56" s="68">
        <v>13.68</v>
      </c>
      <c r="AA56" s="48">
        <v>7.5579999999999998</v>
      </c>
      <c r="AB56" s="48">
        <v>13.37</v>
      </c>
      <c r="AC56" s="68">
        <v>7.5579999999999998</v>
      </c>
      <c r="AD56" s="68">
        <v>12.72</v>
      </c>
      <c r="AE56" s="68">
        <v>7.5579999999999998</v>
      </c>
      <c r="AF56" s="68">
        <v>13.03</v>
      </c>
    </row>
    <row r="57" spans="1:32" s="64" customFormat="1" ht="19.2">
      <c r="A57" s="62">
        <v>7.93</v>
      </c>
      <c r="B57" s="62">
        <v>14.65</v>
      </c>
      <c r="C57" s="63">
        <v>7.93</v>
      </c>
      <c r="D57" s="62">
        <v>14.57</v>
      </c>
      <c r="E57" s="63">
        <v>7.93</v>
      </c>
      <c r="F57" s="62">
        <v>15.68</v>
      </c>
      <c r="G57" s="62">
        <v>7.93</v>
      </c>
      <c r="H57" s="62">
        <v>15.18</v>
      </c>
      <c r="I57" s="62">
        <v>7.93</v>
      </c>
      <c r="J57" s="62">
        <v>15.2</v>
      </c>
      <c r="K57" s="67">
        <v>7.93</v>
      </c>
      <c r="L57" s="68">
        <v>14.57</v>
      </c>
      <c r="M57" s="68">
        <v>7.93</v>
      </c>
      <c r="N57" s="68">
        <v>14.1</v>
      </c>
      <c r="O57" s="68">
        <v>7.93</v>
      </c>
      <c r="P57" s="68">
        <v>13.98</v>
      </c>
      <c r="Q57" s="67">
        <v>7.93</v>
      </c>
      <c r="R57" s="68">
        <v>13.92</v>
      </c>
      <c r="S57" s="67">
        <v>7.93</v>
      </c>
      <c r="T57" s="68">
        <v>14.1</v>
      </c>
      <c r="U57" s="67">
        <v>7.93</v>
      </c>
      <c r="V57" s="68">
        <v>14.22</v>
      </c>
      <c r="W57" s="67">
        <v>7.93</v>
      </c>
      <c r="X57" s="68">
        <v>14.82</v>
      </c>
      <c r="Y57" s="67">
        <v>7.93</v>
      </c>
      <c r="Z57" s="68">
        <v>14.48</v>
      </c>
      <c r="AA57" s="48">
        <v>7.93</v>
      </c>
      <c r="AB57" s="48">
        <v>14.18</v>
      </c>
      <c r="AC57" s="68">
        <v>7.93</v>
      </c>
      <c r="AD57" s="68">
        <v>13.57</v>
      </c>
      <c r="AE57" s="68">
        <v>7.93</v>
      </c>
      <c r="AF57" s="68">
        <v>13.93</v>
      </c>
    </row>
    <row r="58" spans="1:32" s="64" customFormat="1" ht="19.2">
      <c r="A58" s="62">
        <v>10.412000000000001</v>
      </c>
      <c r="B58" s="62">
        <v>12.77</v>
      </c>
      <c r="C58" s="63">
        <v>10.412000000000001</v>
      </c>
      <c r="D58" s="62">
        <v>13.08</v>
      </c>
      <c r="E58" s="63">
        <v>10.412000000000001</v>
      </c>
      <c r="F58" s="62">
        <v>13.08</v>
      </c>
      <c r="G58" s="62">
        <v>10.412000000000001</v>
      </c>
      <c r="H58" s="62">
        <v>13.62</v>
      </c>
      <c r="I58" s="62">
        <v>10.412000000000001</v>
      </c>
      <c r="J58" s="62">
        <v>13.83</v>
      </c>
      <c r="K58" s="67">
        <v>10.412000000000001</v>
      </c>
      <c r="L58" s="68">
        <v>13.7</v>
      </c>
      <c r="M58" s="68">
        <v>10.412000000000001</v>
      </c>
      <c r="N58" s="68">
        <v>13.1</v>
      </c>
      <c r="O58" s="68">
        <v>10.412000000000001</v>
      </c>
      <c r="P58" s="68">
        <v>12.65</v>
      </c>
      <c r="Q58" s="67">
        <v>10.412000000000001</v>
      </c>
      <c r="R58" s="68">
        <v>12.85</v>
      </c>
      <c r="S58" s="67">
        <v>10.412000000000001</v>
      </c>
      <c r="T58" s="68">
        <v>13.02</v>
      </c>
      <c r="U58" s="67">
        <v>10.412000000000001</v>
      </c>
      <c r="V58" s="68">
        <v>13.28</v>
      </c>
      <c r="W58" s="67">
        <v>10.412000000000001</v>
      </c>
      <c r="X58" s="68">
        <v>13.35</v>
      </c>
      <c r="Y58" s="67">
        <v>10.412000000000001</v>
      </c>
      <c r="Z58" s="68">
        <v>13.6</v>
      </c>
      <c r="AA58" s="48">
        <v>10.412000000000001</v>
      </c>
      <c r="AB58" s="48">
        <v>12.38</v>
      </c>
      <c r="AC58" s="68">
        <v>10.412000000000001</v>
      </c>
      <c r="AD58" s="68">
        <v>12.45</v>
      </c>
      <c r="AE58" s="68">
        <v>10.412000000000001</v>
      </c>
      <c r="AF58" s="68">
        <v>12.55</v>
      </c>
    </row>
    <row r="59" spans="1:32" s="64" customFormat="1" ht="19.2">
      <c r="A59" s="62">
        <v>10.628</v>
      </c>
      <c r="B59" s="62">
        <v>13.58</v>
      </c>
      <c r="C59" s="63">
        <v>10.628</v>
      </c>
      <c r="D59" s="62">
        <v>13.88</v>
      </c>
      <c r="E59" s="63">
        <v>10.628</v>
      </c>
      <c r="F59" s="62">
        <v>13.92</v>
      </c>
      <c r="G59" s="62">
        <v>10.628</v>
      </c>
      <c r="H59" s="62">
        <v>14.43</v>
      </c>
      <c r="I59" s="62">
        <v>10.628</v>
      </c>
      <c r="J59" s="62">
        <v>14.65</v>
      </c>
      <c r="K59" s="67">
        <v>10.628</v>
      </c>
      <c r="L59" s="68">
        <v>14.53</v>
      </c>
      <c r="M59" s="68">
        <v>10.628</v>
      </c>
      <c r="N59" s="68">
        <v>13.95</v>
      </c>
      <c r="O59" s="68">
        <v>10.628</v>
      </c>
      <c r="P59" s="68">
        <v>13.43</v>
      </c>
      <c r="Q59" s="67">
        <v>10.628</v>
      </c>
      <c r="R59" s="68">
        <v>13.7</v>
      </c>
      <c r="S59" s="67">
        <v>10.628</v>
      </c>
      <c r="T59" s="68">
        <v>13.92</v>
      </c>
      <c r="U59" s="67">
        <v>10.628</v>
      </c>
      <c r="V59" s="68">
        <v>14.23</v>
      </c>
      <c r="W59" s="67">
        <v>10.628</v>
      </c>
      <c r="X59" s="68">
        <v>14.23</v>
      </c>
      <c r="Y59" s="67">
        <v>10.628</v>
      </c>
      <c r="Z59" s="68">
        <v>14.43</v>
      </c>
      <c r="AA59" s="48">
        <v>10.628</v>
      </c>
      <c r="AB59" s="48">
        <v>13.15</v>
      </c>
      <c r="AC59" s="68">
        <v>10.628</v>
      </c>
      <c r="AD59" s="68">
        <v>13.28</v>
      </c>
      <c r="AE59" s="68">
        <v>10.628</v>
      </c>
      <c r="AF59" s="68">
        <v>13.42</v>
      </c>
    </row>
    <row r="60" spans="1:32" s="64" customFormat="1" ht="19.2">
      <c r="A60" s="62">
        <v>9.9169999999999998</v>
      </c>
      <c r="B60" s="62">
        <v>12.15</v>
      </c>
      <c r="C60" s="63">
        <v>9.9169999999999998</v>
      </c>
      <c r="D60" s="62">
        <v>12.12</v>
      </c>
      <c r="E60" s="63">
        <v>9.9169999999999998</v>
      </c>
      <c r="F60" s="62">
        <v>12.03</v>
      </c>
      <c r="G60" s="62">
        <v>9.9169999999999998</v>
      </c>
      <c r="H60" s="62">
        <v>12.3</v>
      </c>
      <c r="I60" s="62">
        <v>9.9169999999999998</v>
      </c>
      <c r="J60" s="62">
        <v>12.67</v>
      </c>
      <c r="K60" s="67">
        <v>9.9169999999999998</v>
      </c>
      <c r="L60" s="68">
        <v>12.42</v>
      </c>
      <c r="M60" s="68">
        <v>9.9169999999999998</v>
      </c>
      <c r="N60" s="68">
        <v>11.88</v>
      </c>
      <c r="O60" s="68">
        <v>9.9169999999999998</v>
      </c>
      <c r="P60" s="68">
        <v>11.47</v>
      </c>
      <c r="Q60" s="67">
        <v>9.9169999999999998</v>
      </c>
      <c r="R60" s="68">
        <v>11.53</v>
      </c>
      <c r="S60" s="67">
        <v>9.9169999999999998</v>
      </c>
      <c r="T60" s="68">
        <v>11.72</v>
      </c>
      <c r="U60" s="67">
        <v>9.9169999999999998</v>
      </c>
      <c r="V60" s="68">
        <v>12.08</v>
      </c>
      <c r="W60" s="67">
        <v>9.9169999999999998</v>
      </c>
      <c r="X60" s="68">
        <v>12.13</v>
      </c>
      <c r="Y60" s="67">
        <v>9.9169999999999998</v>
      </c>
      <c r="Z60" s="68">
        <v>12.37</v>
      </c>
      <c r="AA60" s="48">
        <v>9.9169999999999998</v>
      </c>
      <c r="AB60" s="48">
        <v>11.22</v>
      </c>
      <c r="AC60" s="68">
        <v>9.9169999999999998</v>
      </c>
      <c r="AD60" s="68">
        <v>11.35</v>
      </c>
      <c r="AE60" s="68">
        <v>9.9169999999999998</v>
      </c>
      <c r="AF60" s="68">
        <v>11.22</v>
      </c>
    </row>
    <row r="61" spans="1:32" s="64" customFormat="1" ht="19.2">
      <c r="A61" s="62">
        <v>9.7040000000000006</v>
      </c>
      <c r="B61" s="62">
        <v>11.73</v>
      </c>
      <c r="C61" s="63">
        <v>9.7040000000000006</v>
      </c>
      <c r="D61" s="62">
        <v>11.98</v>
      </c>
      <c r="E61" s="63">
        <v>9.7040000000000006</v>
      </c>
      <c r="F61" s="62">
        <v>12.2</v>
      </c>
      <c r="G61" s="62">
        <v>9.7040000000000006</v>
      </c>
      <c r="H61" s="62">
        <v>12.62</v>
      </c>
      <c r="I61" s="62">
        <v>9.7040000000000006</v>
      </c>
      <c r="J61" s="62">
        <v>12.92</v>
      </c>
      <c r="K61" s="67">
        <v>9.7040000000000006</v>
      </c>
      <c r="L61" s="68">
        <v>12.67</v>
      </c>
      <c r="M61" s="68">
        <v>9.7040000000000006</v>
      </c>
      <c r="N61" s="68">
        <v>12.18</v>
      </c>
      <c r="O61" s="68">
        <v>9.7040000000000006</v>
      </c>
      <c r="P61" s="68">
        <v>11.7</v>
      </c>
      <c r="Q61" s="67">
        <v>9.7040000000000006</v>
      </c>
      <c r="R61" s="68">
        <v>11.93</v>
      </c>
      <c r="S61" s="67">
        <v>9.7040000000000006</v>
      </c>
      <c r="T61" s="68">
        <v>11.98</v>
      </c>
      <c r="U61" s="67">
        <v>9.7040000000000006</v>
      </c>
      <c r="V61" s="68">
        <v>12.35</v>
      </c>
      <c r="W61" s="67">
        <v>9.7040000000000006</v>
      </c>
      <c r="X61" s="68">
        <v>12.32</v>
      </c>
      <c r="Y61" s="67">
        <v>9.7040000000000006</v>
      </c>
      <c r="Z61" s="68">
        <v>12.57</v>
      </c>
      <c r="AA61" s="48">
        <v>9.7040000000000006</v>
      </c>
      <c r="AB61" s="48">
        <v>11.37</v>
      </c>
      <c r="AC61" s="68">
        <v>9.7040000000000006</v>
      </c>
      <c r="AD61" s="68">
        <v>11.48</v>
      </c>
      <c r="AE61" s="68">
        <v>9.7040000000000006</v>
      </c>
      <c r="AF61" s="68">
        <v>11.58</v>
      </c>
    </row>
    <row r="62" spans="1:32" s="64" customFormat="1" ht="19.2">
      <c r="A62" s="62">
        <v>10.192</v>
      </c>
      <c r="B62" s="62">
        <v>12.65</v>
      </c>
      <c r="C62" s="63">
        <v>10.192</v>
      </c>
      <c r="D62" s="62">
        <v>13.03</v>
      </c>
      <c r="E62" s="63">
        <v>10.192</v>
      </c>
      <c r="F62" s="62">
        <v>13.02</v>
      </c>
      <c r="G62" s="62">
        <v>10.192</v>
      </c>
      <c r="H62" s="62">
        <v>13.57</v>
      </c>
      <c r="I62" s="62">
        <v>10.192</v>
      </c>
      <c r="J62" s="62">
        <v>13.85</v>
      </c>
      <c r="K62" s="67">
        <v>10.192</v>
      </c>
      <c r="L62" s="68">
        <v>13.48</v>
      </c>
      <c r="M62" s="68">
        <v>10.192</v>
      </c>
      <c r="N62" s="68">
        <v>12.95</v>
      </c>
      <c r="O62" s="68">
        <v>10.192</v>
      </c>
      <c r="P62" s="68">
        <v>12.45</v>
      </c>
      <c r="Q62" s="67">
        <v>10.192</v>
      </c>
      <c r="R62" s="68">
        <v>12.77</v>
      </c>
      <c r="S62" s="67">
        <v>10.192</v>
      </c>
      <c r="T62" s="68">
        <v>12.87</v>
      </c>
      <c r="U62" s="67">
        <v>10.192</v>
      </c>
      <c r="V62" s="68">
        <v>13.13</v>
      </c>
      <c r="W62" s="67">
        <v>10.192</v>
      </c>
      <c r="X62" s="68">
        <v>13.15</v>
      </c>
      <c r="Y62" s="67">
        <v>10.192</v>
      </c>
      <c r="Z62" s="68">
        <v>13.38</v>
      </c>
      <c r="AA62" s="48">
        <v>10.192</v>
      </c>
      <c r="AB62" s="48">
        <v>12.2</v>
      </c>
      <c r="AC62" s="68">
        <v>10.192</v>
      </c>
      <c r="AD62" s="68">
        <v>12.27</v>
      </c>
      <c r="AE62" s="68">
        <v>10.192</v>
      </c>
      <c r="AF62" s="68">
        <v>12.33</v>
      </c>
    </row>
    <row r="63" spans="1:32" s="64" customFormat="1" ht="19.2">
      <c r="A63" s="62">
        <v>6.327</v>
      </c>
      <c r="B63" s="62">
        <v>11.78</v>
      </c>
      <c r="C63" s="63">
        <v>6.327</v>
      </c>
      <c r="D63" s="62">
        <v>11.95</v>
      </c>
      <c r="E63" s="63">
        <v>6.327</v>
      </c>
      <c r="F63" s="62">
        <v>12.12</v>
      </c>
      <c r="G63" s="62">
        <v>6.327</v>
      </c>
      <c r="H63" s="62">
        <v>12.28</v>
      </c>
      <c r="I63" s="62">
        <v>6.327</v>
      </c>
      <c r="J63" s="62">
        <v>12.23</v>
      </c>
      <c r="K63" s="67">
        <v>6.327</v>
      </c>
      <c r="L63" s="68">
        <v>11.7</v>
      </c>
      <c r="M63" s="68">
        <v>6.327</v>
      </c>
      <c r="N63" s="68">
        <v>11.17</v>
      </c>
      <c r="O63" s="68">
        <v>6.327</v>
      </c>
      <c r="P63" s="68">
        <v>10.73</v>
      </c>
      <c r="Q63" s="67">
        <v>6.327</v>
      </c>
      <c r="R63" s="68">
        <v>10.85</v>
      </c>
      <c r="S63" s="67">
        <v>6.327</v>
      </c>
      <c r="T63" s="68">
        <v>11.08</v>
      </c>
      <c r="U63" s="67">
        <v>6.327</v>
      </c>
      <c r="V63" s="68">
        <v>11.25</v>
      </c>
      <c r="W63" s="67">
        <v>6.327</v>
      </c>
      <c r="X63" s="68">
        <v>11.48</v>
      </c>
      <c r="Y63" s="67">
        <v>6.327</v>
      </c>
      <c r="Z63" s="68">
        <v>11.65</v>
      </c>
      <c r="AA63" s="48">
        <v>6.327</v>
      </c>
      <c r="AB63" s="48">
        <v>11.03</v>
      </c>
      <c r="AC63" s="68">
        <v>6.327</v>
      </c>
      <c r="AD63" s="68">
        <v>10.63</v>
      </c>
      <c r="AE63" s="68">
        <v>6.327</v>
      </c>
      <c r="AF63" s="68">
        <v>10.75</v>
      </c>
    </row>
    <row r="64" spans="1:32" s="64" customFormat="1" ht="19.2">
      <c r="A64" s="62">
        <v>9.1760000000000002</v>
      </c>
      <c r="B64" s="62">
        <v>10.27</v>
      </c>
      <c r="C64" s="63">
        <v>9.1760000000000002</v>
      </c>
      <c r="D64" s="62">
        <v>10.45</v>
      </c>
      <c r="E64" s="63">
        <v>9.1760000000000002</v>
      </c>
      <c r="F64" s="62">
        <v>10.72</v>
      </c>
      <c r="G64" s="62">
        <v>9.1760000000000002</v>
      </c>
      <c r="H64" s="62">
        <v>10.95</v>
      </c>
      <c r="I64" s="62">
        <v>9.1760000000000002</v>
      </c>
      <c r="J64" s="62">
        <v>11.37</v>
      </c>
      <c r="K64" s="67">
        <v>9.1760000000000002</v>
      </c>
      <c r="L64" s="68">
        <v>11.1</v>
      </c>
      <c r="M64" s="68">
        <v>9.1760000000000002</v>
      </c>
      <c r="N64" s="68">
        <v>10.63</v>
      </c>
      <c r="O64" s="68">
        <v>9.1760000000000002</v>
      </c>
      <c r="P64" s="68">
        <v>10.220000000000001</v>
      </c>
      <c r="Q64" s="67">
        <v>9.1760000000000002</v>
      </c>
      <c r="R64" s="68">
        <v>10.32</v>
      </c>
      <c r="S64" s="67">
        <v>9.1760000000000002</v>
      </c>
      <c r="T64" s="68">
        <v>10.47</v>
      </c>
      <c r="U64" s="67">
        <v>9.1760000000000002</v>
      </c>
      <c r="V64" s="68">
        <v>10.82</v>
      </c>
      <c r="W64" s="67">
        <v>9.1760000000000002</v>
      </c>
      <c r="X64" s="68">
        <v>10.87</v>
      </c>
      <c r="Y64" s="67">
        <v>9.1760000000000002</v>
      </c>
      <c r="Z64" s="68">
        <v>11.13</v>
      </c>
      <c r="AA64" s="48">
        <v>9.1760000000000002</v>
      </c>
      <c r="AB64" s="48">
        <v>10.02</v>
      </c>
      <c r="AC64" s="68">
        <v>9.1760000000000002</v>
      </c>
      <c r="AD64" s="68">
        <v>10.029999999999999</v>
      </c>
      <c r="AE64" s="68">
        <v>9.1760000000000002</v>
      </c>
      <c r="AF64" s="68">
        <v>9.9499999999999993</v>
      </c>
    </row>
    <row r="65" spans="1:32" s="64" customFormat="1" ht="19.2">
      <c r="A65" s="62">
        <v>9.1340000000000003</v>
      </c>
      <c r="B65" s="62">
        <v>10.82</v>
      </c>
      <c r="C65" s="63">
        <v>9.1340000000000003</v>
      </c>
      <c r="D65" s="62">
        <v>11.08</v>
      </c>
      <c r="E65" s="63">
        <v>9.1340000000000003</v>
      </c>
      <c r="F65" s="62">
        <v>11.25</v>
      </c>
      <c r="G65" s="62">
        <v>9.1340000000000003</v>
      </c>
      <c r="H65" s="62">
        <v>11.67</v>
      </c>
      <c r="I65" s="62">
        <v>9.1340000000000003</v>
      </c>
      <c r="J65" s="62">
        <v>11.93</v>
      </c>
      <c r="K65" s="67">
        <v>9.1340000000000003</v>
      </c>
      <c r="L65" s="68">
        <v>11.85</v>
      </c>
      <c r="M65" s="68">
        <v>9.1340000000000003</v>
      </c>
      <c r="N65" s="68">
        <v>11.33</v>
      </c>
      <c r="O65" s="68">
        <v>9.1340000000000003</v>
      </c>
      <c r="P65" s="68">
        <v>10.88</v>
      </c>
      <c r="Q65" s="67">
        <v>9.1340000000000003</v>
      </c>
      <c r="R65" s="68">
        <v>11.12</v>
      </c>
      <c r="S65" s="67">
        <v>9.1340000000000003</v>
      </c>
      <c r="T65" s="68">
        <v>11.23</v>
      </c>
      <c r="U65" s="67">
        <v>9.1340000000000003</v>
      </c>
      <c r="V65" s="68">
        <v>11.43</v>
      </c>
      <c r="W65" s="67">
        <v>9.1340000000000003</v>
      </c>
      <c r="X65" s="68">
        <v>11.62</v>
      </c>
      <c r="Y65" s="67">
        <v>9.1340000000000003</v>
      </c>
      <c r="Z65" s="68">
        <v>11.75</v>
      </c>
      <c r="AA65" s="48">
        <v>9.1340000000000003</v>
      </c>
      <c r="AB65" s="48">
        <v>10.65</v>
      </c>
      <c r="AC65" s="68">
        <v>9.1340000000000003</v>
      </c>
      <c r="AD65" s="68">
        <v>10.7</v>
      </c>
      <c r="AE65" s="68">
        <v>9.1340000000000003</v>
      </c>
      <c r="AF65" s="68">
        <v>10.73</v>
      </c>
    </row>
    <row r="66" spans="1:32" s="64" customFormat="1" ht="19.2">
      <c r="A66" s="62">
        <v>4.9219999999999997</v>
      </c>
      <c r="B66" s="62">
        <v>8.67</v>
      </c>
      <c r="C66" s="63">
        <v>4.9219999999999997</v>
      </c>
      <c r="D66" s="62">
        <v>9.02</v>
      </c>
      <c r="E66" s="63">
        <v>4.9219999999999997</v>
      </c>
      <c r="F66" s="62">
        <v>9.43</v>
      </c>
      <c r="G66" s="62">
        <v>4.9219999999999997</v>
      </c>
      <c r="H66" s="62">
        <v>9.6300000000000008</v>
      </c>
      <c r="I66" s="62">
        <v>4.9219999999999997</v>
      </c>
      <c r="J66" s="62">
        <v>9.57</v>
      </c>
      <c r="K66" s="67">
        <v>4.9219999999999997</v>
      </c>
      <c r="L66" s="68">
        <v>9.6199999999999992</v>
      </c>
      <c r="M66" s="68">
        <v>4.9219999999999997</v>
      </c>
      <c r="N66" s="68">
        <v>9.17</v>
      </c>
      <c r="O66" s="68">
        <v>4.9219999999999997</v>
      </c>
      <c r="P66" s="68">
        <v>8.83</v>
      </c>
      <c r="Q66" s="67">
        <v>4.9219999999999997</v>
      </c>
      <c r="R66" s="68">
        <v>9.15</v>
      </c>
      <c r="S66" s="67">
        <v>4.9219999999999997</v>
      </c>
      <c r="T66" s="68">
        <v>9.25</v>
      </c>
      <c r="U66" s="67">
        <v>4.9219999999999997</v>
      </c>
      <c r="V66" s="68">
        <v>9.35</v>
      </c>
      <c r="W66" s="67">
        <v>4.9219999999999997</v>
      </c>
      <c r="X66" s="68">
        <v>9.4</v>
      </c>
      <c r="Y66" s="67">
        <v>4.9219999999999997</v>
      </c>
      <c r="Z66" s="68">
        <v>9.6</v>
      </c>
      <c r="AA66" s="48">
        <v>4.9219999999999997</v>
      </c>
      <c r="AB66" s="48">
        <v>8.8000000000000007</v>
      </c>
      <c r="AC66" s="68">
        <v>4.9219999999999997</v>
      </c>
      <c r="AD66" s="68">
        <v>8.85</v>
      </c>
      <c r="AE66" s="68">
        <v>4.9219999999999997</v>
      </c>
      <c r="AF66" s="68">
        <v>8.8000000000000007</v>
      </c>
    </row>
    <row r="67" spans="1:32" s="64" customFormat="1" ht="19.2">
      <c r="A67" s="62">
        <v>5.9969999999999999</v>
      </c>
      <c r="B67" s="62">
        <v>11.07</v>
      </c>
      <c r="C67" s="63">
        <v>5.9969999999999999</v>
      </c>
      <c r="D67" s="62">
        <v>11.43</v>
      </c>
      <c r="E67" s="63">
        <v>5.9969999999999999</v>
      </c>
      <c r="F67" s="62">
        <v>11.55</v>
      </c>
      <c r="G67" s="62">
        <v>5.9969999999999999</v>
      </c>
      <c r="H67" s="62">
        <v>11.67</v>
      </c>
      <c r="I67" s="62">
        <v>5.9969999999999999</v>
      </c>
      <c r="J67" s="62">
        <v>11.7</v>
      </c>
      <c r="K67" s="67">
        <v>5.9969999999999999</v>
      </c>
      <c r="L67" s="68">
        <v>11.2</v>
      </c>
      <c r="M67" s="68">
        <v>5.9969999999999999</v>
      </c>
      <c r="N67" s="68">
        <v>10.63</v>
      </c>
      <c r="O67" s="68">
        <v>5.9969999999999999</v>
      </c>
      <c r="P67" s="68">
        <v>10.3</v>
      </c>
      <c r="Q67" s="67">
        <v>5.9969999999999999</v>
      </c>
      <c r="R67" s="68">
        <v>10.33</v>
      </c>
      <c r="S67" s="67">
        <v>5.9969999999999999</v>
      </c>
      <c r="T67" s="68">
        <v>10.6</v>
      </c>
      <c r="U67" s="67">
        <v>5.9969999999999999</v>
      </c>
      <c r="V67" s="68">
        <v>10.68</v>
      </c>
      <c r="W67" s="67">
        <v>5.9969999999999999</v>
      </c>
      <c r="X67" s="68">
        <v>10.92</v>
      </c>
      <c r="Y67" s="67">
        <v>5.9969999999999999</v>
      </c>
      <c r="Z67" s="68">
        <v>11.05</v>
      </c>
      <c r="AA67" s="48">
        <v>5.9969999999999999</v>
      </c>
      <c r="AB67" s="48">
        <v>10.35</v>
      </c>
      <c r="AC67" s="68">
        <v>5.9969999999999999</v>
      </c>
      <c r="AD67" s="68">
        <v>10.119999999999999</v>
      </c>
      <c r="AE67" s="68">
        <v>5.9969999999999999</v>
      </c>
      <c r="AF67" s="68">
        <v>10.07</v>
      </c>
    </row>
    <row r="68" spans="1:32" s="64" customFormat="1" ht="19.2">
      <c r="A68" s="62">
        <v>9.1760000000000002</v>
      </c>
      <c r="B68" s="62">
        <v>10.7</v>
      </c>
      <c r="C68" s="63">
        <v>9.1760000000000002</v>
      </c>
      <c r="D68" s="62">
        <v>11.15</v>
      </c>
      <c r="E68" s="63">
        <v>9.1760000000000002</v>
      </c>
      <c r="F68" s="62">
        <v>11.17</v>
      </c>
      <c r="G68" s="62">
        <v>9.1760000000000002</v>
      </c>
      <c r="H68" s="62">
        <v>11.52</v>
      </c>
      <c r="I68" s="62">
        <v>9.1760000000000002</v>
      </c>
      <c r="J68" s="62">
        <v>11.87</v>
      </c>
      <c r="K68" s="67">
        <v>9.1760000000000002</v>
      </c>
      <c r="L68" s="68">
        <v>11.63</v>
      </c>
      <c r="M68" s="68">
        <v>9.1760000000000002</v>
      </c>
      <c r="N68" s="68">
        <v>11.12</v>
      </c>
      <c r="O68" s="68">
        <v>9.1760000000000002</v>
      </c>
      <c r="P68" s="68">
        <v>10.62</v>
      </c>
      <c r="Q68" s="67">
        <v>9.1760000000000002</v>
      </c>
      <c r="R68" s="68">
        <v>10.83</v>
      </c>
      <c r="S68" s="67">
        <v>9.1760000000000002</v>
      </c>
      <c r="T68" s="68">
        <v>10.98</v>
      </c>
      <c r="U68" s="67">
        <v>9.1760000000000002</v>
      </c>
      <c r="V68" s="68">
        <v>11.28</v>
      </c>
      <c r="W68" s="67">
        <v>9.1760000000000002</v>
      </c>
      <c r="X68" s="68">
        <v>11.38</v>
      </c>
      <c r="Y68" s="67">
        <v>9.1760000000000002</v>
      </c>
      <c r="Z68" s="68">
        <v>11.52</v>
      </c>
      <c r="AA68" s="48">
        <v>9.1760000000000002</v>
      </c>
      <c r="AB68" s="48">
        <v>10.43</v>
      </c>
      <c r="AC68" s="68">
        <v>9.1760000000000002</v>
      </c>
      <c r="AD68" s="68">
        <v>10.5</v>
      </c>
      <c r="AE68" s="68">
        <v>9.1760000000000002</v>
      </c>
      <c r="AF68" s="68">
        <v>10.48</v>
      </c>
    </row>
    <row r="69" spans="1:32" s="64" customFormat="1" ht="19.2">
      <c r="A69" s="62">
        <v>6.9690000000000003</v>
      </c>
      <c r="B69" s="62">
        <v>13.2</v>
      </c>
      <c r="C69" s="63">
        <v>6.9690000000000003</v>
      </c>
      <c r="D69" s="62">
        <v>13.22</v>
      </c>
      <c r="E69" s="63">
        <v>6.9690000000000003</v>
      </c>
      <c r="F69" s="62">
        <v>13.43</v>
      </c>
      <c r="G69" s="62">
        <v>6.9690000000000003</v>
      </c>
      <c r="H69" s="62">
        <v>13.62</v>
      </c>
      <c r="I69" s="62">
        <v>6.9690000000000003</v>
      </c>
      <c r="J69" s="62">
        <v>13.53</v>
      </c>
      <c r="K69" s="67">
        <v>6.9690000000000003</v>
      </c>
      <c r="L69" s="68">
        <v>13.07</v>
      </c>
      <c r="M69" s="68">
        <v>6.9690000000000003</v>
      </c>
      <c r="N69" s="68">
        <v>12.52</v>
      </c>
      <c r="O69" s="68">
        <v>6.9690000000000003</v>
      </c>
      <c r="P69" s="68">
        <v>12.1</v>
      </c>
      <c r="Q69" s="67">
        <v>6.9690000000000003</v>
      </c>
      <c r="R69" s="68">
        <v>12.22</v>
      </c>
      <c r="S69" s="67">
        <v>6.9690000000000003</v>
      </c>
      <c r="T69" s="68">
        <v>12.52</v>
      </c>
      <c r="U69" s="67">
        <v>6.9690000000000003</v>
      </c>
      <c r="V69" s="68">
        <v>12.6</v>
      </c>
      <c r="W69" s="67">
        <v>6.9690000000000003</v>
      </c>
      <c r="X69" s="68">
        <v>12.93</v>
      </c>
      <c r="Y69" s="67">
        <v>6.9690000000000003</v>
      </c>
      <c r="Z69" s="68">
        <v>12.95</v>
      </c>
      <c r="AA69" s="48">
        <v>6.9690000000000003</v>
      </c>
      <c r="AB69" s="48">
        <v>12.53</v>
      </c>
      <c r="AC69" s="68">
        <v>6.9690000000000003</v>
      </c>
      <c r="AD69" s="68">
        <v>11.97</v>
      </c>
      <c r="AE69" s="68">
        <v>6.9690000000000003</v>
      </c>
      <c r="AF69" s="68">
        <v>12.27</v>
      </c>
    </row>
    <row r="70" spans="1:32" s="64" customFormat="1" ht="19.2">
      <c r="A70" s="62">
        <v>8.1590000000000007</v>
      </c>
      <c r="B70" s="62">
        <v>9.92</v>
      </c>
      <c r="C70" s="63">
        <v>8.1590000000000007</v>
      </c>
      <c r="D70" s="62">
        <v>10.37</v>
      </c>
      <c r="E70" s="63">
        <v>8.1590000000000007</v>
      </c>
      <c r="F70" s="62">
        <v>10.72</v>
      </c>
      <c r="G70" s="62">
        <v>8.1590000000000007</v>
      </c>
      <c r="H70" s="62">
        <v>10.9</v>
      </c>
      <c r="I70" s="62">
        <v>8.1590000000000007</v>
      </c>
      <c r="J70" s="62">
        <v>11.38</v>
      </c>
      <c r="K70" s="67">
        <v>8.1590000000000007</v>
      </c>
      <c r="L70" s="68">
        <v>11</v>
      </c>
      <c r="M70" s="68">
        <v>8.1590000000000007</v>
      </c>
      <c r="N70" s="68">
        <v>10.38</v>
      </c>
      <c r="O70" s="68">
        <v>8.1590000000000007</v>
      </c>
      <c r="P70" s="68">
        <v>10.07</v>
      </c>
      <c r="Q70" s="67">
        <v>8.1590000000000007</v>
      </c>
      <c r="R70" s="68">
        <v>10.17</v>
      </c>
      <c r="S70" s="67">
        <v>8.1590000000000007</v>
      </c>
      <c r="T70" s="68">
        <v>10.28</v>
      </c>
      <c r="U70" s="67">
        <v>8.1590000000000007</v>
      </c>
      <c r="V70" s="68">
        <v>10.72</v>
      </c>
      <c r="W70" s="67">
        <v>8.1590000000000007</v>
      </c>
      <c r="X70" s="68">
        <v>10.67</v>
      </c>
      <c r="Y70" s="67">
        <v>8.1590000000000007</v>
      </c>
      <c r="Z70" s="68">
        <v>10.73</v>
      </c>
      <c r="AA70" s="48">
        <v>8.1590000000000007</v>
      </c>
      <c r="AB70" s="48">
        <v>9.6999999999999993</v>
      </c>
      <c r="AC70" s="68">
        <v>8.1590000000000007</v>
      </c>
      <c r="AD70" s="68">
        <v>9.85</v>
      </c>
      <c r="AE70" s="68">
        <v>8.1590000000000007</v>
      </c>
      <c r="AF70" s="68">
        <v>9.8000000000000007</v>
      </c>
    </row>
    <row r="71" spans="1:32" s="64" customFormat="1" ht="19.2">
      <c r="A71" s="62">
        <v>8.2989999999999995</v>
      </c>
      <c r="B71" s="62">
        <v>10.55</v>
      </c>
      <c r="C71" s="63">
        <v>8.2989999999999995</v>
      </c>
      <c r="D71" s="62">
        <v>11.38</v>
      </c>
      <c r="E71" s="63">
        <v>8.2989999999999995</v>
      </c>
      <c r="F71" s="62">
        <v>11.6</v>
      </c>
      <c r="G71" s="62">
        <v>8.2989999999999995</v>
      </c>
      <c r="H71" s="62">
        <v>11.85</v>
      </c>
      <c r="I71" s="62">
        <v>8.2989999999999995</v>
      </c>
      <c r="J71" s="62">
        <v>12.6</v>
      </c>
      <c r="K71" s="67">
        <v>8.2989999999999995</v>
      </c>
      <c r="L71" s="68">
        <v>11.5</v>
      </c>
      <c r="M71" s="68">
        <v>8.2989999999999995</v>
      </c>
      <c r="N71" s="68">
        <v>11.2</v>
      </c>
      <c r="O71" s="68">
        <v>8.2989999999999995</v>
      </c>
      <c r="P71" s="68">
        <v>11.25</v>
      </c>
      <c r="Q71" s="67">
        <v>8.2989999999999995</v>
      </c>
      <c r="R71" s="68">
        <v>10.7</v>
      </c>
      <c r="S71" s="67">
        <v>8.2989999999999995</v>
      </c>
      <c r="T71" s="68">
        <v>10.98</v>
      </c>
      <c r="U71" s="67">
        <v>8.2989999999999995</v>
      </c>
      <c r="V71" s="68">
        <v>11.18</v>
      </c>
      <c r="W71" s="67">
        <v>8.2989999999999995</v>
      </c>
      <c r="X71" s="68">
        <v>11.7</v>
      </c>
      <c r="Y71" s="67">
        <v>8.2989999999999995</v>
      </c>
      <c r="Z71" s="68">
        <v>11.27</v>
      </c>
      <c r="AA71" s="48">
        <v>8.2989999999999995</v>
      </c>
      <c r="AB71" s="48">
        <v>10.37</v>
      </c>
      <c r="AC71" s="68">
        <v>8.2989999999999995</v>
      </c>
      <c r="AD71" s="68">
        <v>10.57</v>
      </c>
      <c r="AE71" s="68">
        <v>8.2989999999999995</v>
      </c>
      <c r="AF71" s="68">
        <v>10.5</v>
      </c>
    </row>
    <row r="72" spans="1:32" s="64" customFormat="1" ht="19.2">
      <c r="A72" s="62">
        <v>7.4539999999999997</v>
      </c>
      <c r="B72" s="62">
        <v>8.82</v>
      </c>
      <c r="C72" s="63">
        <v>7.4539999999999997</v>
      </c>
      <c r="D72" s="62">
        <v>9.02</v>
      </c>
      <c r="E72" s="63">
        <v>7.4539999999999997</v>
      </c>
      <c r="F72" s="62">
        <v>9.33</v>
      </c>
      <c r="G72" s="62">
        <v>7.4539999999999997</v>
      </c>
      <c r="H72" s="62">
        <v>9.6300000000000008</v>
      </c>
      <c r="I72" s="62">
        <v>7.4539999999999997</v>
      </c>
      <c r="J72" s="62">
        <v>10.029999999999999</v>
      </c>
      <c r="K72" s="67">
        <v>7.4539999999999997</v>
      </c>
      <c r="L72" s="68">
        <v>9.9700000000000006</v>
      </c>
      <c r="M72" s="68">
        <v>7.4539999999999997</v>
      </c>
      <c r="N72" s="68">
        <v>9.43</v>
      </c>
      <c r="O72" s="68">
        <v>7.4539999999999997</v>
      </c>
      <c r="P72" s="68">
        <v>9.07</v>
      </c>
      <c r="Q72" s="67">
        <v>7.4539999999999997</v>
      </c>
      <c r="R72" s="68">
        <v>9.25</v>
      </c>
      <c r="S72" s="67">
        <v>7.4539999999999997</v>
      </c>
      <c r="T72" s="68">
        <v>9.35</v>
      </c>
      <c r="U72" s="67">
        <v>7.4539999999999997</v>
      </c>
      <c r="V72" s="68">
        <v>9.6999999999999993</v>
      </c>
      <c r="W72" s="67">
        <v>7.4539999999999997</v>
      </c>
      <c r="X72" s="68">
        <v>9.75</v>
      </c>
      <c r="Y72" s="67">
        <v>7.4539999999999997</v>
      </c>
      <c r="Z72" s="68">
        <v>9.7799999999999994</v>
      </c>
      <c r="AA72" s="48">
        <v>7.4539999999999997</v>
      </c>
      <c r="AB72" s="48">
        <v>8.73</v>
      </c>
      <c r="AC72" s="68">
        <v>7.4539999999999997</v>
      </c>
      <c r="AD72" s="68">
        <v>8.82</v>
      </c>
      <c r="AE72" s="68">
        <v>7.4539999999999997</v>
      </c>
      <c r="AF72" s="68">
        <v>8.85</v>
      </c>
    </row>
    <row r="73" spans="1:32" s="64" customFormat="1" ht="19.2">
      <c r="A73" s="62">
        <v>6.8650000000000002</v>
      </c>
      <c r="B73" s="62">
        <v>8</v>
      </c>
      <c r="C73" s="63">
        <v>6.8650000000000002</v>
      </c>
      <c r="D73" s="62">
        <v>8.23</v>
      </c>
      <c r="E73" s="63">
        <v>6.8650000000000002</v>
      </c>
      <c r="F73" s="62">
        <v>8.5299999999999994</v>
      </c>
      <c r="G73" s="62">
        <v>6.8650000000000002</v>
      </c>
      <c r="H73" s="62">
        <v>8.82</v>
      </c>
      <c r="I73" s="62">
        <v>6.8650000000000002</v>
      </c>
      <c r="J73" s="62">
        <v>9.4</v>
      </c>
      <c r="K73" s="67">
        <v>6.8650000000000002</v>
      </c>
      <c r="L73" s="68">
        <v>9.15</v>
      </c>
      <c r="M73" s="68">
        <v>6.8650000000000002</v>
      </c>
      <c r="N73" s="68">
        <v>8.7799999999999994</v>
      </c>
      <c r="O73" s="68">
        <v>6.8650000000000002</v>
      </c>
      <c r="P73" s="68">
        <v>8.17</v>
      </c>
      <c r="Q73" s="67">
        <v>6.8650000000000002</v>
      </c>
      <c r="R73" s="68">
        <v>8.25</v>
      </c>
      <c r="S73" s="67">
        <v>6.8650000000000002</v>
      </c>
      <c r="T73" s="68">
        <v>8.48</v>
      </c>
      <c r="U73" s="67">
        <v>6.8650000000000002</v>
      </c>
      <c r="V73" s="68">
        <v>8.8000000000000007</v>
      </c>
      <c r="W73" s="67">
        <v>6.8650000000000002</v>
      </c>
      <c r="X73" s="68">
        <v>9.07</v>
      </c>
      <c r="Y73" s="67">
        <v>6.8650000000000002</v>
      </c>
      <c r="Z73" s="68">
        <v>9.18</v>
      </c>
      <c r="AA73" s="48">
        <v>6.8650000000000002</v>
      </c>
      <c r="AB73" s="48">
        <v>7.97</v>
      </c>
      <c r="AC73" s="68">
        <v>6.8650000000000002</v>
      </c>
      <c r="AD73" s="68">
        <v>8.02</v>
      </c>
      <c r="AE73" s="68">
        <v>6.8650000000000002</v>
      </c>
      <c r="AF73" s="68">
        <v>8.0299999999999994</v>
      </c>
    </row>
    <row r="74" spans="1:32" s="64" customFormat="1" ht="19.2">
      <c r="A74" s="62">
        <v>7.4749999999999996</v>
      </c>
      <c r="B74" s="62">
        <v>9.2799999999999994</v>
      </c>
      <c r="C74" s="63">
        <v>7.4749999999999996</v>
      </c>
      <c r="D74" s="62">
        <v>9.48</v>
      </c>
      <c r="E74" s="63">
        <v>7.4749999999999996</v>
      </c>
      <c r="F74" s="62">
        <v>9.82</v>
      </c>
      <c r="G74" s="62">
        <v>7.4749999999999996</v>
      </c>
      <c r="H74" s="62">
        <v>10.1</v>
      </c>
      <c r="I74" s="62">
        <v>7.4749999999999996</v>
      </c>
      <c r="J74" s="62">
        <v>10.73</v>
      </c>
      <c r="K74" s="67">
        <v>7.4749999999999996</v>
      </c>
      <c r="L74" s="68">
        <v>10.68</v>
      </c>
      <c r="M74" s="68">
        <v>7.4749999999999996</v>
      </c>
      <c r="N74" s="68">
        <v>10.32</v>
      </c>
      <c r="O74" s="68">
        <v>7.4749999999999996</v>
      </c>
      <c r="P74" s="68">
        <v>9.52</v>
      </c>
      <c r="Q74" s="67">
        <v>7.4749999999999996</v>
      </c>
      <c r="R74" s="68">
        <v>9.35</v>
      </c>
      <c r="S74" s="67">
        <v>7.4749999999999996</v>
      </c>
      <c r="T74" s="68">
        <v>9.9499999999999993</v>
      </c>
      <c r="U74" s="67">
        <v>7.4749999999999996</v>
      </c>
      <c r="V74" s="68">
        <v>10.18</v>
      </c>
      <c r="W74" s="67">
        <v>7.4749999999999996</v>
      </c>
      <c r="X74" s="68">
        <v>10.27</v>
      </c>
      <c r="Y74" s="67">
        <v>7.4749999999999996</v>
      </c>
      <c r="Z74" s="68">
        <v>10.95</v>
      </c>
      <c r="AA74" s="48">
        <v>7.4749999999999996</v>
      </c>
      <c r="AB74" s="48">
        <v>9.07</v>
      </c>
      <c r="AC74" s="68">
        <v>7.4749999999999996</v>
      </c>
      <c r="AD74" s="68">
        <v>9.93</v>
      </c>
      <c r="AE74" s="68">
        <v>7.4749999999999996</v>
      </c>
      <c r="AF74" s="68">
        <v>9.2200000000000006</v>
      </c>
    </row>
    <row r="75" spans="1:32" s="64" customFormat="1" ht="19.2">
      <c r="A75" s="62">
        <v>8.0380000000000003</v>
      </c>
      <c r="B75" s="62">
        <v>10.7</v>
      </c>
      <c r="C75" s="63">
        <v>8.0380000000000003</v>
      </c>
      <c r="D75" s="62">
        <v>10.68</v>
      </c>
      <c r="E75" s="63">
        <v>8.0380000000000003</v>
      </c>
      <c r="F75" s="62">
        <v>11.22</v>
      </c>
      <c r="G75" s="62">
        <v>8.0380000000000003</v>
      </c>
      <c r="H75" s="62">
        <v>11.38</v>
      </c>
      <c r="I75" s="62">
        <v>8.0380000000000003</v>
      </c>
      <c r="J75" s="62">
        <v>11.93</v>
      </c>
      <c r="K75" s="67">
        <v>8.0380000000000003</v>
      </c>
      <c r="L75" s="68">
        <v>11.48</v>
      </c>
      <c r="M75" s="68">
        <v>8.0380000000000003</v>
      </c>
      <c r="N75" s="68">
        <v>11.12</v>
      </c>
      <c r="O75" s="68">
        <v>8.0380000000000003</v>
      </c>
      <c r="P75" s="68">
        <v>10.75</v>
      </c>
      <c r="Q75" s="67">
        <v>8.0380000000000003</v>
      </c>
      <c r="R75" s="68">
        <v>10.78</v>
      </c>
      <c r="S75" s="67">
        <v>8.0380000000000003</v>
      </c>
      <c r="T75" s="68">
        <v>10.95</v>
      </c>
      <c r="U75" s="67">
        <v>8.0380000000000003</v>
      </c>
      <c r="V75" s="68">
        <v>11.32</v>
      </c>
      <c r="W75" s="67">
        <v>8.0380000000000003</v>
      </c>
      <c r="X75" s="68">
        <v>11.43</v>
      </c>
      <c r="Y75" s="67">
        <v>8.0380000000000003</v>
      </c>
      <c r="Z75" s="68">
        <v>11.45</v>
      </c>
      <c r="AA75" s="48">
        <v>8.0380000000000003</v>
      </c>
      <c r="AB75" s="48">
        <v>10.27</v>
      </c>
      <c r="AC75" s="68">
        <v>8.0380000000000003</v>
      </c>
      <c r="AD75" s="68">
        <v>10.47</v>
      </c>
      <c r="AE75" s="68">
        <v>8.0380000000000003</v>
      </c>
      <c r="AF75" s="68">
        <v>10.35</v>
      </c>
    </row>
    <row r="76" spans="1:32" s="64" customFormat="1" ht="19.2">
      <c r="A76" s="62">
        <v>5.8719999999999999</v>
      </c>
      <c r="B76" s="62">
        <v>10.62</v>
      </c>
      <c r="C76" s="63">
        <v>5.8719999999999999</v>
      </c>
      <c r="D76" s="62">
        <v>11.1</v>
      </c>
      <c r="E76" s="63">
        <v>5.8719999999999999</v>
      </c>
      <c r="F76" s="62">
        <v>11.15</v>
      </c>
      <c r="G76" s="62">
        <v>5.8719999999999999</v>
      </c>
      <c r="H76" s="62">
        <v>11.37</v>
      </c>
      <c r="I76" s="62">
        <v>5.8719999999999999</v>
      </c>
      <c r="J76" s="62">
        <v>11.75</v>
      </c>
      <c r="K76" s="67">
        <v>5.8719999999999999</v>
      </c>
      <c r="L76" s="68">
        <v>10.9</v>
      </c>
      <c r="M76" s="68">
        <v>5.8719999999999999</v>
      </c>
      <c r="N76" s="68">
        <v>10.68</v>
      </c>
      <c r="O76" s="68">
        <v>5.8719999999999999</v>
      </c>
      <c r="P76" s="68">
        <v>10.029999999999999</v>
      </c>
      <c r="Q76" s="67">
        <v>5.8719999999999999</v>
      </c>
      <c r="R76" s="68">
        <v>10</v>
      </c>
      <c r="S76" s="67">
        <v>5.8719999999999999</v>
      </c>
      <c r="T76" s="68">
        <v>10.3</v>
      </c>
      <c r="U76" s="67">
        <v>5.8719999999999999</v>
      </c>
      <c r="V76" s="68">
        <v>11.08</v>
      </c>
      <c r="W76" s="67">
        <v>5.8719999999999999</v>
      </c>
      <c r="X76" s="68">
        <v>11.2</v>
      </c>
      <c r="Y76" s="67">
        <v>5.8719999999999999</v>
      </c>
      <c r="Z76" s="68">
        <v>11.07</v>
      </c>
      <c r="AA76" s="48">
        <v>5.8719999999999999</v>
      </c>
      <c r="AB76" s="48">
        <v>10.15</v>
      </c>
      <c r="AC76" s="68">
        <v>5.8719999999999999</v>
      </c>
      <c r="AD76" s="68">
        <v>9.85</v>
      </c>
      <c r="AE76" s="68">
        <v>5.8719999999999999</v>
      </c>
      <c r="AF76" s="68">
        <v>9.85</v>
      </c>
    </row>
    <row r="77" spans="1:32" s="64" customFormat="1" ht="19.2">
      <c r="A77" s="62">
        <v>4.6539999999999999</v>
      </c>
      <c r="B77" s="62">
        <v>8.83</v>
      </c>
      <c r="C77" s="63">
        <v>4.6539999999999999</v>
      </c>
      <c r="D77" s="62">
        <v>9.3699999999999992</v>
      </c>
      <c r="E77" s="63">
        <v>4.6539999999999999</v>
      </c>
      <c r="F77" s="62">
        <v>9.58</v>
      </c>
      <c r="G77" s="62">
        <v>4.6539999999999999</v>
      </c>
      <c r="H77" s="62">
        <v>9.4700000000000006</v>
      </c>
      <c r="I77" s="62">
        <v>4.6539999999999999</v>
      </c>
      <c r="J77" s="62">
        <v>9.65</v>
      </c>
      <c r="K77" s="67">
        <v>4.6539999999999999</v>
      </c>
      <c r="L77" s="68">
        <v>9.2200000000000006</v>
      </c>
      <c r="M77" s="68">
        <v>4.6539999999999999</v>
      </c>
      <c r="N77" s="68">
        <v>8.77</v>
      </c>
      <c r="O77" s="68">
        <v>4.6539999999999999</v>
      </c>
      <c r="P77" s="68">
        <v>8.48</v>
      </c>
      <c r="Q77" s="67">
        <v>4.6539999999999999</v>
      </c>
      <c r="R77" s="68">
        <v>8.52</v>
      </c>
      <c r="S77" s="67">
        <v>4.6539999999999999</v>
      </c>
      <c r="T77" s="68">
        <v>8.77</v>
      </c>
      <c r="U77" s="67">
        <v>4.6539999999999999</v>
      </c>
      <c r="V77" s="68">
        <v>8.9</v>
      </c>
      <c r="W77" s="67">
        <v>4.6539999999999999</v>
      </c>
      <c r="X77" s="68">
        <v>9.02</v>
      </c>
      <c r="Y77" s="67">
        <v>4.6539999999999999</v>
      </c>
      <c r="Z77" s="68">
        <v>9.0299999999999994</v>
      </c>
      <c r="AA77" s="48">
        <v>4.6539999999999999</v>
      </c>
      <c r="AB77" s="48">
        <v>8.4700000000000006</v>
      </c>
      <c r="AC77" s="68">
        <v>4.6539999999999999</v>
      </c>
      <c r="AD77" s="68">
        <v>8.23</v>
      </c>
      <c r="AE77" s="68">
        <v>4.6539999999999999</v>
      </c>
      <c r="AF77" s="68">
        <v>8.3000000000000007</v>
      </c>
    </row>
    <row r="78" spans="1:32" s="64" customFormat="1" ht="19.2">
      <c r="A78" s="62">
        <v>5.5469999999999997</v>
      </c>
      <c r="B78" s="62">
        <v>10.27</v>
      </c>
      <c r="C78" s="63">
        <v>5.5469999999999997</v>
      </c>
      <c r="D78" s="62">
        <v>10.88</v>
      </c>
      <c r="E78" s="63">
        <v>5.5469999999999997</v>
      </c>
      <c r="F78" s="62">
        <v>10.8</v>
      </c>
      <c r="G78" s="62">
        <v>5.5469999999999997</v>
      </c>
      <c r="H78" s="62">
        <v>10.83</v>
      </c>
      <c r="I78" s="62">
        <v>5.5469999999999997</v>
      </c>
      <c r="J78" s="62">
        <v>11.15</v>
      </c>
      <c r="K78" s="67">
        <v>5.5469999999999997</v>
      </c>
      <c r="L78" s="68">
        <v>10.42</v>
      </c>
      <c r="M78" s="68">
        <v>5.5469999999999997</v>
      </c>
      <c r="N78" s="68">
        <v>9.8800000000000008</v>
      </c>
      <c r="O78" s="68">
        <v>5.5469999999999997</v>
      </c>
      <c r="P78" s="68">
        <v>9.48</v>
      </c>
      <c r="Q78" s="67">
        <v>5.5469999999999997</v>
      </c>
      <c r="R78" s="68">
        <v>9.5500000000000007</v>
      </c>
      <c r="S78" s="67">
        <v>5.5469999999999997</v>
      </c>
      <c r="T78" s="68">
        <v>9.83</v>
      </c>
      <c r="U78" s="67">
        <v>5.5469999999999997</v>
      </c>
      <c r="V78" s="68">
        <v>10.07</v>
      </c>
      <c r="W78" s="67">
        <v>5.5469999999999997</v>
      </c>
      <c r="X78" s="68">
        <v>10.3</v>
      </c>
      <c r="Y78" s="67">
        <v>5.5469999999999997</v>
      </c>
      <c r="Z78" s="68">
        <v>10.3</v>
      </c>
      <c r="AA78" s="48">
        <v>5.5469999999999997</v>
      </c>
      <c r="AB78" s="48">
        <v>9.6300000000000008</v>
      </c>
      <c r="AC78" s="68">
        <v>5.5469999999999997</v>
      </c>
      <c r="AD78" s="68">
        <v>9.33</v>
      </c>
      <c r="AE78" s="68">
        <v>5.5469999999999997</v>
      </c>
      <c r="AF78" s="68">
        <v>9.3000000000000007</v>
      </c>
    </row>
    <row r="79" spans="1:32" s="64" customFormat="1" ht="19.2">
      <c r="A79" s="62">
        <v>5.2839999999999998</v>
      </c>
      <c r="B79" s="62">
        <v>9.18</v>
      </c>
      <c r="C79" s="63">
        <v>5.2839999999999998</v>
      </c>
      <c r="D79" s="62">
        <v>9.57</v>
      </c>
      <c r="E79" s="63">
        <v>5.2839999999999998</v>
      </c>
      <c r="F79" s="62">
        <v>10</v>
      </c>
      <c r="G79" s="62">
        <v>5.2839999999999998</v>
      </c>
      <c r="H79" s="62">
        <v>10.18</v>
      </c>
      <c r="I79" s="62">
        <v>5.2839999999999998</v>
      </c>
      <c r="J79" s="62">
        <v>10.27</v>
      </c>
      <c r="K79" s="67">
        <v>5.4290000000000003</v>
      </c>
      <c r="L79" s="68">
        <v>9.9</v>
      </c>
      <c r="M79" s="68">
        <v>5.4290000000000003</v>
      </c>
      <c r="N79" s="68">
        <v>9.3800000000000008</v>
      </c>
      <c r="O79" s="68">
        <v>5.4290000000000003</v>
      </c>
      <c r="P79" s="68">
        <v>9.17</v>
      </c>
      <c r="Q79" s="67">
        <v>5.4290000000000003</v>
      </c>
      <c r="R79" s="68">
        <v>9.43</v>
      </c>
      <c r="S79" s="67">
        <v>5.4290000000000003</v>
      </c>
      <c r="T79" s="68">
        <v>9.5500000000000007</v>
      </c>
      <c r="U79" s="67">
        <v>5.4290000000000003</v>
      </c>
      <c r="V79" s="68">
        <v>9.65</v>
      </c>
      <c r="W79" s="67">
        <v>5.4290000000000003</v>
      </c>
      <c r="X79" s="68">
        <v>9.68</v>
      </c>
      <c r="Y79" s="67">
        <v>5.4290000000000003</v>
      </c>
      <c r="Z79" s="68">
        <v>9.8800000000000008</v>
      </c>
      <c r="AA79" s="48">
        <v>5.4290000000000003</v>
      </c>
      <c r="AB79" s="48">
        <v>8.93</v>
      </c>
      <c r="AC79" s="68">
        <v>5.4290000000000003</v>
      </c>
      <c r="AD79" s="68">
        <v>9.07</v>
      </c>
      <c r="AE79" s="68">
        <v>5.4290000000000003</v>
      </c>
      <c r="AF79" s="68">
        <v>9.08</v>
      </c>
    </row>
    <row r="80" spans="1:32" s="64" customFormat="1" ht="19.2">
      <c r="A80" s="62">
        <v>5.3860000000000001</v>
      </c>
      <c r="B80" s="62">
        <v>9.1199999999999992</v>
      </c>
      <c r="C80" s="63">
        <v>5.3860000000000001</v>
      </c>
      <c r="D80" s="62">
        <v>9.58</v>
      </c>
      <c r="E80" s="63">
        <v>5.3860000000000001</v>
      </c>
      <c r="F80" s="62">
        <v>10.130000000000001</v>
      </c>
      <c r="G80" s="62">
        <v>5.3860000000000001</v>
      </c>
      <c r="H80" s="62">
        <v>10.25</v>
      </c>
      <c r="I80" s="62">
        <v>5.3860000000000001</v>
      </c>
      <c r="J80" s="62">
        <v>10.3</v>
      </c>
      <c r="K80" s="67">
        <v>5.5309999999999997</v>
      </c>
      <c r="L80" s="68">
        <v>10</v>
      </c>
      <c r="M80" s="68">
        <v>5.5309999999999997</v>
      </c>
      <c r="N80" s="68">
        <v>9.5</v>
      </c>
      <c r="O80" s="68">
        <v>5.5309999999999997</v>
      </c>
      <c r="P80" s="68">
        <v>9.18</v>
      </c>
      <c r="Q80" s="67">
        <v>5.5309999999999997</v>
      </c>
      <c r="R80" s="68">
        <v>9.4700000000000006</v>
      </c>
      <c r="S80" s="67">
        <v>5.5309999999999997</v>
      </c>
      <c r="T80" s="68">
        <v>9.6</v>
      </c>
      <c r="U80" s="67">
        <v>5.5309999999999997</v>
      </c>
      <c r="V80" s="68">
        <v>9.65</v>
      </c>
      <c r="W80" s="67">
        <v>5.5309999999999997</v>
      </c>
      <c r="X80" s="68">
        <v>9.83</v>
      </c>
      <c r="Y80" s="67">
        <v>5.5309999999999997</v>
      </c>
      <c r="Z80" s="68">
        <v>10.07</v>
      </c>
      <c r="AA80" s="48">
        <v>5.5309999999999997</v>
      </c>
      <c r="AB80" s="48">
        <v>8.9700000000000006</v>
      </c>
      <c r="AC80" s="68">
        <v>5.5309999999999997</v>
      </c>
      <c r="AD80" s="68">
        <v>9.08</v>
      </c>
      <c r="AE80" s="68">
        <v>5.5309999999999997</v>
      </c>
      <c r="AF80" s="68">
        <v>9.08</v>
      </c>
    </row>
    <row r="81" spans="1:32" s="64" customFormat="1" ht="19.2">
      <c r="A81" s="62">
        <v>5.7229999999999999</v>
      </c>
      <c r="B81" s="62">
        <v>9.7200000000000006</v>
      </c>
      <c r="C81" s="63">
        <v>5.7880000000000003</v>
      </c>
      <c r="D81" s="62">
        <v>11.33</v>
      </c>
      <c r="E81" s="63">
        <v>5.7880000000000003</v>
      </c>
      <c r="F81" s="62">
        <v>11.03</v>
      </c>
      <c r="G81" s="62">
        <v>5.7880000000000003</v>
      </c>
      <c r="H81" s="62">
        <v>11.23</v>
      </c>
      <c r="I81" s="62">
        <v>5.7229999999999999</v>
      </c>
      <c r="J81" s="62">
        <v>11.08</v>
      </c>
      <c r="K81" s="67">
        <v>5.7880000000000003</v>
      </c>
      <c r="L81" s="68">
        <v>11.15</v>
      </c>
      <c r="M81" s="68">
        <v>5.7880000000000003</v>
      </c>
      <c r="N81" s="68">
        <v>10.43</v>
      </c>
      <c r="O81" s="68">
        <v>5.7880000000000003</v>
      </c>
      <c r="P81" s="68">
        <v>10.38</v>
      </c>
      <c r="Q81" s="67">
        <v>5.7880000000000003</v>
      </c>
      <c r="R81" s="68">
        <v>10.73</v>
      </c>
      <c r="S81" s="67">
        <v>5.7880000000000003</v>
      </c>
      <c r="T81" s="68">
        <v>10.55</v>
      </c>
      <c r="U81" s="67">
        <v>5.7880000000000003</v>
      </c>
      <c r="V81" s="68">
        <v>10.98</v>
      </c>
      <c r="W81" s="67">
        <v>5.7880000000000003</v>
      </c>
      <c r="X81" s="68">
        <v>11.12</v>
      </c>
      <c r="Y81" s="67">
        <v>5.7880000000000003</v>
      </c>
      <c r="Z81" s="68">
        <v>11</v>
      </c>
      <c r="AA81" s="48">
        <v>5.7880000000000003</v>
      </c>
      <c r="AB81" s="48">
        <v>9.7799999999999994</v>
      </c>
      <c r="AC81" s="68">
        <v>5.7880000000000003</v>
      </c>
      <c r="AD81" s="68">
        <v>9.98</v>
      </c>
      <c r="AE81" s="68">
        <v>5.7880000000000003</v>
      </c>
      <c r="AF81" s="68">
        <v>9.9</v>
      </c>
    </row>
    <row r="82" spans="1:32" s="64" customFormat="1" ht="19.2">
      <c r="A82" s="62">
        <v>6.0650000000000004</v>
      </c>
      <c r="B82" s="62">
        <v>10.119999999999999</v>
      </c>
      <c r="C82" s="63">
        <v>6.0650000000000004</v>
      </c>
      <c r="D82" s="62">
        <v>10.57</v>
      </c>
      <c r="E82" s="63">
        <v>6.0650000000000004</v>
      </c>
      <c r="F82" s="62">
        <v>11.03</v>
      </c>
      <c r="G82" s="62">
        <v>6.0650000000000004</v>
      </c>
      <c r="H82" s="62">
        <v>11.13</v>
      </c>
      <c r="I82" s="62">
        <v>6.0650000000000004</v>
      </c>
      <c r="J82" s="62">
        <v>11.2</v>
      </c>
      <c r="K82" s="67">
        <v>6.0650000000000004</v>
      </c>
      <c r="L82" s="68">
        <v>11.07</v>
      </c>
      <c r="M82" s="68">
        <v>6.0650000000000004</v>
      </c>
      <c r="N82" s="68">
        <v>10.43</v>
      </c>
      <c r="O82" s="68">
        <v>6.0650000000000004</v>
      </c>
      <c r="P82" s="68">
        <v>10.199999999999999</v>
      </c>
      <c r="Q82" s="67">
        <v>6.0650000000000004</v>
      </c>
      <c r="R82" s="68">
        <v>10.5</v>
      </c>
      <c r="S82" s="67">
        <v>6.0650000000000004</v>
      </c>
      <c r="T82" s="68">
        <v>10.62</v>
      </c>
      <c r="U82" s="67">
        <v>6.0650000000000004</v>
      </c>
      <c r="V82" s="68">
        <v>10.72</v>
      </c>
      <c r="W82" s="67">
        <v>6.0650000000000004</v>
      </c>
      <c r="X82" s="68">
        <v>10.85</v>
      </c>
      <c r="Y82" s="67">
        <v>6.0650000000000004</v>
      </c>
      <c r="Z82" s="68">
        <v>10.98</v>
      </c>
      <c r="AA82" s="48">
        <v>6.0650000000000004</v>
      </c>
      <c r="AB82" s="48">
        <v>9.8800000000000008</v>
      </c>
      <c r="AC82" s="68">
        <v>6.0650000000000004</v>
      </c>
      <c r="AD82" s="68">
        <v>10.07</v>
      </c>
      <c r="AE82" s="68">
        <v>6.0650000000000004</v>
      </c>
      <c r="AF82" s="68">
        <v>10</v>
      </c>
    </row>
    <row r="83" spans="1:32" s="64" customFormat="1" ht="19.2">
      <c r="A83" s="62">
        <v>8.3040000000000003</v>
      </c>
      <c r="B83" s="62">
        <v>10.130000000000001</v>
      </c>
      <c r="C83" s="63">
        <v>8.3040000000000003</v>
      </c>
      <c r="D83" s="62">
        <v>10.38</v>
      </c>
      <c r="E83" s="63">
        <v>8.3040000000000003</v>
      </c>
      <c r="F83" s="62">
        <v>10.75</v>
      </c>
      <c r="G83" s="62">
        <v>8.3040000000000003</v>
      </c>
      <c r="H83" s="62">
        <v>11.15</v>
      </c>
      <c r="I83" s="62">
        <v>8.3040000000000003</v>
      </c>
      <c r="J83" s="62">
        <v>11.53</v>
      </c>
      <c r="K83" s="67">
        <v>8.1630000000000003</v>
      </c>
      <c r="L83" s="68">
        <v>11.07</v>
      </c>
      <c r="M83" s="68">
        <v>8.1630000000000003</v>
      </c>
      <c r="N83" s="68">
        <v>10.7</v>
      </c>
      <c r="O83" s="68">
        <v>8.1630000000000003</v>
      </c>
      <c r="P83" s="68">
        <v>10.32</v>
      </c>
      <c r="Q83" s="67">
        <v>8.1630000000000003</v>
      </c>
      <c r="R83" s="68">
        <v>10.57</v>
      </c>
      <c r="S83" s="67">
        <v>8.1630000000000003</v>
      </c>
      <c r="T83" s="68">
        <v>10.48</v>
      </c>
      <c r="U83" s="67">
        <v>8.1630000000000003</v>
      </c>
      <c r="V83" s="68">
        <v>10.9</v>
      </c>
      <c r="W83" s="67">
        <v>8.1630000000000003</v>
      </c>
      <c r="X83" s="68">
        <v>10.98</v>
      </c>
      <c r="Y83" s="67">
        <v>8.1630000000000003</v>
      </c>
      <c r="Z83" s="68">
        <v>11.07</v>
      </c>
      <c r="AA83" s="48">
        <v>8.1630000000000003</v>
      </c>
      <c r="AB83" s="48">
        <v>9.98</v>
      </c>
      <c r="AC83" s="68">
        <v>8.1630000000000003</v>
      </c>
      <c r="AD83" s="68">
        <v>10.029999999999999</v>
      </c>
      <c r="AE83" s="68">
        <v>8.1630000000000003</v>
      </c>
      <c r="AF83" s="68">
        <v>10.08</v>
      </c>
    </row>
    <row r="84" spans="1:32" s="64" customFormat="1" ht="19.2">
      <c r="A84" s="62">
        <v>5.1379999999999999</v>
      </c>
      <c r="B84" s="62">
        <v>8.57</v>
      </c>
      <c r="C84" s="63">
        <v>5.1379999999999999</v>
      </c>
      <c r="D84" s="62">
        <v>9.08</v>
      </c>
      <c r="E84" s="63">
        <v>5.1379999999999999</v>
      </c>
      <c r="F84" s="62">
        <v>9.4499999999999993</v>
      </c>
      <c r="G84" s="62">
        <v>5.1379999999999999</v>
      </c>
      <c r="H84" s="62">
        <v>9.6999999999999993</v>
      </c>
      <c r="I84" s="62">
        <v>5.1379999999999999</v>
      </c>
      <c r="J84" s="62">
        <v>9.6199999999999992</v>
      </c>
      <c r="K84" s="67">
        <v>5.1379999999999999</v>
      </c>
      <c r="L84" s="68">
        <v>9.52</v>
      </c>
      <c r="M84" s="68">
        <v>5.1379999999999999</v>
      </c>
      <c r="N84" s="68">
        <v>8.98</v>
      </c>
      <c r="O84" s="68">
        <v>5.1379999999999999</v>
      </c>
      <c r="P84" s="68">
        <v>8.7200000000000006</v>
      </c>
      <c r="Q84" s="67">
        <v>5.1379999999999999</v>
      </c>
      <c r="R84" s="68">
        <v>9.0299999999999994</v>
      </c>
      <c r="S84" s="67">
        <v>5.1379999999999999</v>
      </c>
      <c r="T84" s="68">
        <v>9.15</v>
      </c>
      <c r="U84" s="67">
        <v>5.1379999999999999</v>
      </c>
      <c r="V84" s="68">
        <v>9.2200000000000006</v>
      </c>
      <c r="W84" s="67">
        <v>5.1379999999999999</v>
      </c>
      <c r="X84" s="68">
        <v>9.32</v>
      </c>
      <c r="Y84" s="67">
        <v>5.1379999999999999</v>
      </c>
      <c r="Z84" s="68">
        <v>9.43</v>
      </c>
      <c r="AA84" s="48">
        <v>5.1379999999999999</v>
      </c>
      <c r="AB84" s="48">
        <v>8.4700000000000006</v>
      </c>
      <c r="AC84" s="68">
        <v>5.1379999999999999</v>
      </c>
      <c r="AD84" s="68">
        <v>8.6300000000000008</v>
      </c>
      <c r="AE84" s="68">
        <v>5.1379999999999999</v>
      </c>
      <c r="AF84" s="68">
        <v>8.65</v>
      </c>
    </row>
    <row r="85" spans="1:32" s="64" customFormat="1" ht="19.2">
      <c r="A85" s="62">
        <v>4.665</v>
      </c>
      <c r="B85" s="62">
        <v>7.82</v>
      </c>
      <c r="C85" s="63">
        <v>4.665</v>
      </c>
      <c r="D85" s="62">
        <v>8.2799999999999994</v>
      </c>
      <c r="E85" s="63">
        <v>4.665</v>
      </c>
      <c r="F85" s="62">
        <v>8.65</v>
      </c>
      <c r="G85" s="62">
        <v>4.665</v>
      </c>
      <c r="H85" s="62">
        <v>8.9</v>
      </c>
      <c r="I85" s="62">
        <v>4.665</v>
      </c>
      <c r="J85" s="62">
        <v>8.8699999999999992</v>
      </c>
      <c r="K85" s="67">
        <v>4.665</v>
      </c>
      <c r="L85" s="68">
        <v>8.75</v>
      </c>
      <c r="M85" s="68">
        <v>4.665</v>
      </c>
      <c r="N85" s="68">
        <v>8.2799999999999994</v>
      </c>
      <c r="O85" s="68">
        <v>4.665</v>
      </c>
      <c r="P85" s="68">
        <v>7.93</v>
      </c>
      <c r="Q85" s="67">
        <v>4.665</v>
      </c>
      <c r="R85" s="68">
        <v>8.3000000000000007</v>
      </c>
      <c r="S85" s="67">
        <v>4.665</v>
      </c>
      <c r="T85" s="68">
        <v>8.42</v>
      </c>
      <c r="U85" s="67">
        <v>4.665</v>
      </c>
      <c r="V85" s="68">
        <v>8.43</v>
      </c>
      <c r="W85" s="67">
        <v>4.665</v>
      </c>
      <c r="X85" s="68">
        <v>8.57</v>
      </c>
      <c r="Y85" s="67">
        <v>4.665</v>
      </c>
      <c r="Z85" s="68">
        <v>8.6999999999999993</v>
      </c>
      <c r="AA85" s="48">
        <v>4.665</v>
      </c>
      <c r="AB85" s="48">
        <v>7.78</v>
      </c>
      <c r="AC85" s="68">
        <v>4.665</v>
      </c>
      <c r="AD85" s="68">
        <v>7.9</v>
      </c>
      <c r="AE85" s="68">
        <v>4.665</v>
      </c>
      <c r="AF85" s="68">
        <v>7.95</v>
      </c>
    </row>
    <row r="86" spans="1:32" s="64" customFormat="1" ht="19.2">
      <c r="A86" s="62">
        <v>5.032</v>
      </c>
      <c r="B86" s="62">
        <v>8.82</v>
      </c>
      <c r="C86" s="63">
        <v>5.032</v>
      </c>
      <c r="D86" s="62">
        <v>9.5500000000000007</v>
      </c>
      <c r="E86" s="63">
        <v>5.032</v>
      </c>
      <c r="F86" s="62">
        <v>9.6199999999999992</v>
      </c>
      <c r="G86" s="62">
        <v>5.032</v>
      </c>
      <c r="H86" s="62">
        <v>9.7799999999999994</v>
      </c>
      <c r="I86" s="62">
        <v>5.032</v>
      </c>
      <c r="J86" s="62">
        <v>10.029999999999999</v>
      </c>
      <c r="K86" s="67">
        <v>5.032</v>
      </c>
      <c r="L86" s="68">
        <v>9.68</v>
      </c>
      <c r="M86" s="68">
        <v>5.032</v>
      </c>
      <c r="N86" s="68">
        <v>9.0299999999999994</v>
      </c>
      <c r="O86" s="68">
        <v>5.032</v>
      </c>
      <c r="P86" s="68">
        <v>8.9</v>
      </c>
      <c r="Q86" s="67">
        <v>5.032</v>
      </c>
      <c r="R86" s="68">
        <v>9.1199999999999992</v>
      </c>
      <c r="S86" s="67">
        <v>5.032</v>
      </c>
      <c r="T86" s="68">
        <v>9.1300000000000008</v>
      </c>
      <c r="U86" s="67">
        <v>5.032</v>
      </c>
      <c r="V86" s="68">
        <v>9.3000000000000007</v>
      </c>
      <c r="W86" s="67">
        <v>5.032</v>
      </c>
      <c r="X86" s="68">
        <v>9.65</v>
      </c>
      <c r="Y86" s="67">
        <v>5.032</v>
      </c>
      <c r="Z86" s="68">
        <v>9.5</v>
      </c>
      <c r="AA86" s="48">
        <v>5.032</v>
      </c>
      <c r="AB86" s="48">
        <v>8.57</v>
      </c>
      <c r="AC86" s="68">
        <v>5.032</v>
      </c>
      <c r="AD86" s="68">
        <v>8.73</v>
      </c>
      <c r="AE86" s="68">
        <v>5.032</v>
      </c>
      <c r="AF86" s="68">
        <v>8.67</v>
      </c>
    </row>
    <row r="87" spans="1:32" s="64" customFormat="1" ht="19.2">
      <c r="A87" s="62">
        <v>4.2249999999999996</v>
      </c>
      <c r="B87" s="62">
        <v>8.67</v>
      </c>
      <c r="C87" s="63">
        <v>4.2249999999999996</v>
      </c>
      <c r="D87" s="62">
        <v>8.77</v>
      </c>
      <c r="E87" s="63">
        <v>4.2249999999999996</v>
      </c>
      <c r="F87" s="62">
        <v>9.52</v>
      </c>
      <c r="G87" s="62">
        <v>4.2249999999999996</v>
      </c>
      <c r="H87" s="62">
        <v>9.15</v>
      </c>
      <c r="I87" s="62">
        <v>4.2249999999999996</v>
      </c>
      <c r="J87" s="62">
        <v>9.33</v>
      </c>
      <c r="K87" s="67">
        <v>4.2249999999999996</v>
      </c>
      <c r="L87" s="68">
        <v>8.9700000000000006</v>
      </c>
      <c r="M87" s="68">
        <v>4.2249999999999996</v>
      </c>
      <c r="N87" s="68">
        <v>8.67</v>
      </c>
      <c r="O87" s="68">
        <v>4.2249999999999996</v>
      </c>
      <c r="P87" s="68">
        <v>8.0500000000000007</v>
      </c>
      <c r="Q87" s="67">
        <v>4.2249999999999996</v>
      </c>
      <c r="R87" s="68">
        <v>8.4700000000000006</v>
      </c>
      <c r="S87" s="67">
        <v>4.2249999999999996</v>
      </c>
      <c r="T87" s="68">
        <v>8.48</v>
      </c>
      <c r="U87" s="67">
        <v>4.2249999999999996</v>
      </c>
      <c r="V87" s="68">
        <v>8.73</v>
      </c>
      <c r="W87" s="67">
        <v>4.2249999999999996</v>
      </c>
      <c r="X87" s="68">
        <v>9.1</v>
      </c>
      <c r="Y87" s="67">
        <v>4.2249999999999996</v>
      </c>
      <c r="Z87" s="68">
        <v>8.83</v>
      </c>
      <c r="AA87" s="48">
        <v>4.2249999999999996</v>
      </c>
      <c r="AB87" s="48">
        <v>8.1</v>
      </c>
      <c r="AC87" s="68">
        <v>4.2249999999999996</v>
      </c>
      <c r="AD87" s="68">
        <v>8.0500000000000007</v>
      </c>
      <c r="AE87" s="68">
        <v>4.2249999999999996</v>
      </c>
      <c r="AF87" s="68">
        <v>8.1199999999999992</v>
      </c>
    </row>
    <row r="88" spans="1:32" s="64" customFormat="1" ht="19.2">
      <c r="A88" s="62">
        <v>3.9260000000000002</v>
      </c>
      <c r="B88" s="62">
        <v>7.48</v>
      </c>
      <c r="C88" s="63">
        <v>3.9260000000000002</v>
      </c>
      <c r="D88" s="62">
        <v>7.95</v>
      </c>
      <c r="E88" s="63">
        <v>3.9260000000000002</v>
      </c>
      <c r="F88" s="62">
        <v>8.07</v>
      </c>
      <c r="G88" s="62">
        <v>3.9260000000000002</v>
      </c>
      <c r="H88" s="62">
        <v>8.25</v>
      </c>
      <c r="I88" s="62">
        <v>3.9260000000000002</v>
      </c>
      <c r="J88" s="62">
        <v>8.1</v>
      </c>
      <c r="K88" s="67">
        <v>3.9260000000000002</v>
      </c>
      <c r="L88" s="68">
        <v>8.0500000000000007</v>
      </c>
      <c r="M88" s="68">
        <v>3.9260000000000002</v>
      </c>
      <c r="N88" s="68">
        <v>7.65</v>
      </c>
      <c r="O88" s="68">
        <v>3.9260000000000002</v>
      </c>
      <c r="P88" s="68">
        <v>7.23</v>
      </c>
      <c r="Q88" s="67">
        <v>3.9260000000000002</v>
      </c>
      <c r="R88" s="68">
        <v>7.33</v>
      </c>
      <c r="S88" s="67">
        <v>3.9260000000000002</v>
      </c>
      <c r="T88" s="68">
        <v>7.63</v>
      </c>
      <c r="U88" s="67">
        <v>3.9260000000000002</v>
      </c>
      <c r="V88" s="68">
        <v>7.72</v>
      </c>
      <c r="W88" s="67">
        <v>3.9260000000000002</v>
      </c>
      <c r="X88" s="68">
        <v>7.75</v>
      </c>
      <c r="Y88" s="67">
        <v>3.9260000000000002</v>
      </c>
      <c r="Z88" s="68">
        <v>7.83</v>
      </c>
      <c r="AA88" s="48">
        <v>3.9260000000000002</v>
      </c>
      <c r="AB88" s="48">
        <v>7.15</v>
      </c>
      <c r="AC88" s="68">
        <v>3.9260000000000002</v>
      </c>
      <c r="AD88" s="68">
        <v>7</v>
      </c>
      <c r="AE88" s="68">
        <v>3.9260000000000002</v>
      </c>
      <c r="AF88" s="68">
        <v>7</v>
      </c>
    </row>
    <row r="89" spans="1:32" s="64" customFormat="1" ht="19.2">
      <c r="A89" s="62">
        <v>3.0550000000000002</v>
      </c>
      <c r="B89" s="62">
        <v>5.92</v>
      </c>
      <c r="C89" s="63">
        <v>3.0550000000000002</v>
      </c>
      <c r="D89" s="62">
        <v>6.13</v>
      </c>
      <c r="E89" s="63">
        <v>3.0550000000000002</v>
      </c>
      <c r="F89" s="62">
        <v>6.32</v>
      </c>
      <c r="G89" s="62">
        <v>3.0550000000000002</v>
      </c>
      <c r="H89" s="62">
        <v>6.57</v>
      </c>
      <c r="I89" s="62">
        <v>3.0550000000000002</v>
      </c>
      <c r="J89" s="62">
        <v>6.6</v>
      </c>
      <c r="K89" s="67">
        <v>3.0550000000000002</v>
      </c>
      <c r="L89" s="68">
        <v>6.45</v>
      </c>
      <c r="M89" s="68">
        <v>3.0550000000000002</v>
      </c>
      <c r="N89" s="68">
        <v>6.07</v>
      </c>
      <c r="O89" s="68">
        <v>3.0550000000000002</v>
      </c>
      <c r="P89" s="68">
        <v>5.62</v>
      </c>
      <c r="Q89" s="67">
        <v>3.0550000000000002</v>
      </c>
      <c r="R89" s="68">
        <v>5.78</v>
      </c>
      <c r="S89" s="67">
        <v>3.0550000000000002</v>
      </c>
      <c r="T89" s="68">
        <v>5.93</v>
      </c>
      <c r="U89" s="67">
        <v>3.0550000000000002</v>
      </c>
      <c r="V89" s="68">
        <v>6.07</v>
      </c>
      <c r="W89" s="67">
        <v>3.0550000000000002</v>
      </c>
      <c r="X89" s="68">
        <v>6.17</v>
      </c>
      <c r="Y89" s="67">
        <v>3.0550000000000002</v>
      </c>
      <c r="Z89" s="68">
        <v>6.32</v>
      </c>
      <c r="AA89" s="48">
        <v>3.0550000000000002</v>
      </c>
      <c r="AB89" s="48">
        <v>5.6</v>
      </c>
      <c r="AC89" s="68">
        <v>3.0550000000000002</v>
      </c>
      <c r="AD89" s="68">
        <v>5.47</v>
      </c>
      <c r="AE89" s="68">
        <v>3.0550000000000002</v>
      </c>
      <c r="AF89" s="68">
        <v>5.5</v>
      </c>
    </row>
    <row r="90" spans="1:32" s="64" customFormat="1" ht="19.2">
      <c r="A90" s="62">
        <v>3.19</v>
      </c>
      <c r="B90" s="62">
        <v>6.33</v>
      </c>
      <c r="C90" s="63">
        <v>3.19</v>
      </c>
      <c r="D90" s="62">
        <v>6.48</v>
      </c>
      <c r="E90" s="63">
        <v>3.19</v>
      </c>
      <c r="F90" s="62">
        <v>6.85</v>
      </c>
      <c r="G90" s="62">
        <v>3.19</v>
      </c>
      <c r="H90" s="62">
        <v>7</v>
      </c>
      <c r="I90" s="62">
        <v>3.19</v>
      </c>
      <c r="J90" s="62">
        <v>7.28</v>
      </c>
      <c r="K90" s="67">
        <v>3.19</v>
      </c>
      <c r="L90" s="68">
        <v>6.68</v>
      </c>
      <c r="M90" s="68">
        <v>3.19</v>
      </c>
      <c r="N90" s="68">
        <v>6.4</v>
      </c>
      <c r="O90" s="68">
        <v>3.19</v>
      </c>
      <c r="P90" s="68">
        <v>5.9</v>
      </c>
      <c r="Q90" s="67">
        <v>3.19</v>
      </c>
      <c r="R90" s="68">
        <v>6.23</v>
      </c>
      <c r="S90" s="67">
        <v>3.19</v>
      </c>
      <c r="T90" s="68">
        <v>6.3</v>
      </c>
      <c r="U90" s="67">
        <v>3.19</v>
      </c>
      <c r="V90" s="68">
        <v>6.5</v>
      </c>
      <c r="W90" s="67">
        <v>3.19</v>
      </c>
      <c r="X90" s="68">
        <v>6.53</v>
      </c>
      <c r="Y90" s="67">
        <v>3.19</v>
      </c>
      <c r="Z90" s="68">
        <v>6.55</v>
      </c>
      <c r="AA90" s="48">
        <v>3.19</v>
      </c>
      <c r="AB90" s="48">
        <v>5.93</v>
      </c>
      <c r="AC90" s="68">
        <v>3.19</v>
      </c>
      <c r="AD90" s="68">
        <v>5.77</v>
      </c>
      <c r="AE90" s="68">
        <v>3.19</v>
      </c>
      <c r="AF90" s="68">
        <v>5.9</v>
      </c>
    </row>
    <row r="91" spans="1:32" s="64" customFormat="1" ht="19.2">
      <c r="A91" s="62">
        <v>5.8949999999999996</v>
      </c>
      <c r="B91" s="62">
        <v>10</v>
      </c>
      <c r="C91" s="63">
        <v>5.8949999999999996</v>
      </c>
      <c r="D91" s="62">
        <v>10.47</v>
      </c>
      <c r="E91" s="63">
        <v>5.8949999999999996</v>
      </c>
      <c r="F91" s="62">
        <v>10.8</v>
      </c>
      <c r="G91" s="62">
        <v>5.8949999999999996</v>
      </c>
      <c r="H91" s="62">
        <v>11.05</v>
      </c>
      <c r="I91" s="62">
        <v>5.8949999999999996</v>
      </c>
      <c r="J91" s="62">
        <v>10.95</v>
      </c>
      <c r="K91" s="67">
        <v>5.8949999999999996</v>
      </c>
      <c r="L91" s="68">
        <v>10.87</v>
      </c>
      <c r="M91" s="68">
        <v>5.8949999999999996</v>
      </c>
      <c r="N91" s="68">
        <v>10.25</v>
      </c>
      <c r="O91" s="68">
        <v>5.8949999999999996</v>
      </c>
      <c r="P91" s="68">
        <v>10.029999999999999</v>
      </c>
      <c r="Q91" s="67">
        <v>5.8949999999999996</v>
      </c>
      <c r="R91" s="68">
        <v>10.42</v>
      </c>
      <c r="S91" s="67">
        <v>5.8949999999999996</v>
      </c>
      <c r="T91" s="68">
        <v>10.43</v>
      </c>
      <c r="U91" s="67">
        <v>5.8949999999999996</v>
      </c>
      <c r="V91" s="68">
        <v>10.52</v>
      </c>
      <c r="W91" s="67">
        <v>5.8949999999999996</v>
      </c>
      <c r="X91" s="68">
        <v>10.62</v>
      </c>
      <c r="Y91" s="67">
        <v>5.8949999999999996</v>
      </c>
      <c r="Z91" s="68">
        <v>10.75</v>
      </c>
      <c r="AA91" s="48">
        <v>5.8949999999999996</v>
      </c>
      <c r="AB91" s="48">
        <v>9.67</v>
      </c>
      <c r="AC91" s="68">
        <v>5.8949999999999996</v>
      </c>
      <c r="AD91" s="68">
        <v>10.050000000000001</v>
      </c>
      <c r="AE91" s="68">
        <v>5.8949999999999996</v>
      </c>
      <c r="AF91" s="68">
        <v>9.93</v>
      </c>
    </row>
    <row r="92" spans="1:32" s="64" customFormat="1" ht="19.2">
      <c r="A92" s="62">
        <v>4.9790000000000001</v>
      </c>
      <c r="B92" s="62">
        <v>7.98</v>
      </c>
      <c r="C92" s="63">
        <v>4.9790000000000001</v>
      </c>
      <c r="D92" s="62">
        <v>8.6</v>
      </c>
      <c r="E92" s="63">
        <v>4.9790000000000001</v>
      </c>
      <c r="F92" s="62">
        <v>8.85</v>
      </c>
      <c r="G92" s="62">
        <v>4.9790000000000001</v>
      </c>
      <c r="H92" s="62">
        <v>9.15</v>
      </c>
      <c r="I92" s="62">
        <v>4.9790000000000001</v>
      </c>
      <c r="J92" s="62">
        <v>9</v>
      </c>
      <c r="K92" s="67">
        <v>4.9790000000000001</v>
      </c>
      <c r="L92" s="68">
        <v>8.65</v>
      </c>
      <c r="M92" s="68">
        <v>4.9790000000000001</v>
      </c>
      <c r="N92" s="68">
        <v>8.4499999999999993</v>
      </c>
      <c r="O92" s="68">
        <v>4.9790000000000001</v>
      </c>
      <c r="P92" s="68">
        <v>7.98</v>
      </c>
      <c r="Q92" s="67">
        <v>4.9790000000000001</v>
      </c>
      <c r="R92" s="68">
        <v>8.1</v>
      </c>
      <c r="S92" s="67">
        <v>4.9790000000000001</v>
      </c>
      <c r="T92" s="68">
        <v>8.1999999999999993</v>
      </c>
      <c r="U92" s="67">
        <v>4.9790000000000001</v>
      </c>
      <c r="V92" s="68">
        <v>8.4499999999999993</v>
      </c>
      <c r="W92" s="67">
        <v>4.9790000000000001</v>
      </c>
      <c r="X92" s="68">
        <v>8.5</v>
      </c>
      <c r="Y92" s="67">
        <v>4.9790000000000001</v>
      </c>
      <c r="Z92" s="68">
        <v>8.57</v>
      </c>
      <c r="AA92" s="48">
        <v>4.9790000000000001</v>
      </c>
      <c r="AB92" s="48">
        <v>7.83</v>
      </c>
      <c r="AC92" s="68">
        <v>4.9790000000000001</v>
      </c>
      <c r="AD92" s="68">
        <v>7.77</v>
      </c>
      <c r="AE92" s="68">
        <v>4.9790000000000001</v>
      </c>
      <c r="AF92" s="68">
        <v>7.78</v>
      </c>
    </row>
    <row r="93" spans="1:32" s="64" customFormat="1" ht="19.2">
      <c r="A93" s="62">
        <v>5.3639999999999999</v>
      </c>
      <c r="B93" s="62">
        <v>8.9700000000000006</v>
      </c>
      <c r="C93" s="63">
        <v>5.3639999999999999</v>
      </c>
      <c r="D93" s="62">
        <v>9.58</v>
      </c>
      <c r="E93" s="63">
        <v>5.3639999999999999</v>
      </c>
      <c r="F93" s="62">
        <v>9.83</v>
      </c>
      <c r="G93" s="62">
        <v>5.3639999999999999</v>
      </c>
      <c r="H93" s="62">
        <v>10.15</v>
      </c>
      <c r="I93" s="62">
        <v>5.3639999999999999</v>
      </c>
      <c r="J93" s="62">
        <v>9.98</v>
      </c>
      <c r="K93" s="67">
        <v>5.3639999999999999</v>
      </c>
      <c r="L93" s="68">
        <v>9.48</v>
      </c>
      <c r="M93" s="68">
        <v>5.3639999999999999</v>
      </c>
      <c r="N93" s="68">
        <v>9.2799999999999994</v>
      </c>
      <c r="O93" s="68">
        <v>5.3639999999999999</v>
      </c>
      <c r="P93" s="68">
        <v>8.9</v>
      </c>
      <c r="Q93" s="67">
        <v>5.3639999999999999</v>
      </c>
      <c r="R93" s="68">
        <v>9.02</v>
      </c>
      <c r="S93" s="67">
        <v>5.3639999999999999</v>
      </c>
      <c r="T93" s="68">
        <v>9.1199999999999992</v>
      </c>
      <c r="U93" s="67">
        <v>5.3639999999999999</v>
      </c>
      <c r="V93" s="68">
        <v>9.35</v>
      </c>
      <c r="W93" s="67">
        <v>5.3639999999999999</v>
      </c>
      <c r="X93" s="68">
        <v>9.3000000000000007</v>
      </c>
      <c r="Y93" s="67">
        <v>5.3639999999999999</v>
      </c>
      <c r="Z93" s="68">
        <v>9.43</v>
      </c>
      <c r="AA93" s="48">
        <v>5.3639999999999999</v>
      </c>
      <c r="AB93" s="48">
        <v>8.65</v>
      </c>
      <c r="AC93" s="68">
        <v>5.3639999999999999</v>
      </c>
      <c r="AD93" s="68">
        <v>8.68</v>
      </c>
      <c r="AE93" s="68">
        <v>5.3639999999999999</v>
      </c>
      <c r="AF93" s="68">
        <v>8.6</v>
      </c>
    </row>
    <row r="94" spans="1:32" s="64" customFormat="1" ht="19.2">
      <c r="A94" s="62">
        <v>6.891</v>
      </c>
      <c r="B94" s="62">
        <v>9.6999999999999993</v>
      </c>
      <c r="C94" s="63">
        <v>6.891</v>
      </c>
      <c r="D94" s="62">
        <v>10.65</v>
      </c>
      <c r="E94" s="63">
        <v>6.891</v>
      </c>
      <c r="F94" s="62">
        <v>10.68</v>
      </c>
      <c r="G94" s="62">
        <v>6.891</v>
      </c>
      <c r="H94" s="62">
        <v>11.33</v>
      </c>
      <c r="I94" s="62">
        <v>6.891</v>
      </c>
      <c r="J94" s="62">
        <v>10.85</v>
      </c>
      <c r="K94" s="67">
        <v>6.891</v>
      </c>
      <c r="L94" s="68">
        <v>10.1</v>
      </c>
      <c r="M94" s="68">
        <v>6.891</v>
      </c>
      <c r="N94" s="68">
        <v>9.9700000000000006</v>
      </c>
      <c r="O94" s="68">
        <v>6.891</v>
      </c>
      <c r="P94" s="68">
        <v>9.35</v>
      </c>
      <c r="Q94" s="67">
        <v>6.891</v>
      </c>
      <c r="R94" s="68">
        <v>9.6199999999999992</v>
      </c>
      <c r="S94" s="67">
        <v>6.891</v>
      </c>
      <c r="T94" s="68">
        <v>9.6199999999999992</v>
      </c>
      <c r="U94" s="67">
        <v>6.891</v>
      </c>
      <c r="V94" s="68">
        <v>9.83</v>
      </c>
      <c r="W94" s="67">
        <v>6.891</v>
      </c>
      <c r="X94" s="68">
        <v>9.8699999999999992</v>
      </c>
      <c r="Y94" s="67">
        <v>6.891</v>
      </c>
      <c r="Z94" s="68">
        <v>9.9</v>
      </c>
      <c r="AA94" s="48">
        <v>6.891</v>
      </c>
      <c r="AB94" s="48">
        <v>9.3800000000000008</v>
      </c>
      <c r="AC94" s="68">
        <v>6.891</v>
      </c>
      <c r="AD94" s="68">
        <v>9.1999999999999993</v>
      </c>
      <c r="AE94" s="68">
        <v>6.891</v>
      </c>
      <c r="AF94" s="68">
        <v>9.27</v>
      </c>
    </row>
    <row r="95" spans="1:32" s="64" customFormat="1" ht="19.2">
      <c r="A95" s="62">
        <v>6.2060000000000004</v>
      </c>
      <c r="B95" s="62">
        <v>8.57</v>
      </c>
      <c r="C95" s="63">
        <v>6.2060000000000004</v>
      </c>
      <c r="D95" s="62">
        <v>9.57</v>
      </c>
      <c r="E95" s="63">
        <v>6.2060000000000004</v>
      </c>
      <c r="F95" s="62">
        <v>9.6199999999999992</v>
      </c>
      <c r="G95" s="62">
        <v>6.2060000000000004</v>
      </c>
      <c r="H95" s="62">
        <v>10.199999999999999</v>
      </c>
      <c r="I95" s="62">
        <v>6.2060000000000004</v>
      </c>
      <c r="J95" s="62">
        <v>9.83</v>
      </c>
      <c r="K95" s="67">
        <v>6.2060000000000004</v>
      </c>
      <c r="L95" s="68">
        <v>9.08</v>
      </c>
      <c r="M95" s="68">
        <v>6.2060000000000004</v>
      </c>
      <c r="N95" s="68">
        <v>8.8699999999999992</v>
      </c>
      <c r="O95" s="68">
        <v>6.2060000000000004</v>
      </c>
      <c r="P95" s="68">
        <v>8.27</v>
      </c>
      <c r="Q95" s="67">
        <v>6.2060000000000004</v>
      </c>
      <c r="R95" s="68">
        <v>8.5299999999999994</v>
      </c>
      <c r="S95" s="67">
        <v>6.2060000000000004</v>
      </c>
      <c r="T95" s="68">
        <v>8.5500000000000007</v>
      </c>
      <c r="U95" s="67">
        <v>6.2060000000000004</v>
      </c>
      <c r="V95" s="68">
        <v>8.7799999999999994</v>
      </c>
      <c r="W95" s="67">
        <v>6.2060000000000004</v>
      </c>
      <c r="X95" s="68">
        <v>8.83</v>
      </c>
      <c r="Y95" s="67">
        <v>6.2060000000000004</v>
      </c>
      <c r="Z95" s="68">
        <v>8.85</v>
      </c>
      <c r="AA95" s="48">
        <v>6.2060000000000004</v>
      </c>
      <c r="AB95" s="48">
        <v>8.3800000000000008</v>
      </c>
      <c r="AC95" s="68">
        <v>6.2060000000000004</v>
      </c>
      <c r="AD95" s="68">
        <v>8.1300000000000008</v>
      </c>
      <c r="AE95" s="68">
        <v>6.2060000000000004</v>
      </c>
      <c r="AF95" s="68">
        <v>8.2799999999999994</v>
      </c>
    </row>
    <row r="96" spans="1:32" s="64" customFormat="1" ht="19.2">
      <c r="A96" s="62">
        <v>6.766</v>
      </c>
      <c r="B96" s="62">
        <v>9.2799999999999994</v>
      </c>
      <c r="C96" s="63">
        <v>7.6059999999999999</v>
      </c>
      <c r="D96" s="62">
        <v>9.25</v>
      </c>
      <c r="E96" s="63">
        <v>7.6059999999999999</v>
      </c>
      <c r="F96" s="62">
        <v>9.52</v>
      </c>
      <c r="G96" s="62">
        <v>7.6059999999999999</v>
      </c>
      <c r="H96" s="62">
        <v>9.6199999999999992</v>
      </c>
      <c r="I96" s="62">
        <v>6.766</v>
      </c>
      <c r="J96" s="62">
        <v>10.67</v>
      </c>
      <c r="K96" s="67">
        <v>6.766</v>
      </c>
      <c r="L96" s="68">
        <v>9.82</v>
      </c>
      <c r="M96" s="68">
        <v>6.766</v>
      </c>
      <c r="N96" s="68">
        <v>9.67</v>
      </c>
      <c r="O96" s="68">
        <v>6.766</v>
      </c>
      <c r="P96" s="68">
        <v>8.93</v>
      </c>
      <c r="Q96" s="67">
        <v>6.766</v>
      </c>
      <c r="R96" s="68">
        <v>9.23</v>
      </c>
      <c r="S96" s="67">
        <v>6.766</v>
      </c>
      <c r="T96" s="68">
        <v>9.1999999999999993</v>
      </c>
      <c r="U96" s="67">
        <v>6.766</v>
      </c>
      <c r="V96" s="68">
        <v>9.5299999999999994</v>
      </c>
      <c r="W96" s="67">
        <v>6.766</v>
      </c>
      <c r="X96" s="68">
        <v>9.5500000000000007</v>
      </c>
      <c r="Y96" s="67">
        <v>6.766</v>
      </c>
      <c r="Z96" s="68">
        <v>9.6999999999999993</v>
      </c>
      <c r="AA96" s="48">
        <v>6.766</v>
      </c>
      <c r="AB96" s="48">
        <v>9.1</v>
      </c>
      <c r="AC96" s="68">
        <v>6.766</v>
      </c>
      <c r="AD96" s="68">
        <v>8.9</v>
      </c>
      <c r="AE96" s="68">
        <v>6.766</v>
      </c>
      <c r="AF96" s="68">
        <v>8.98</v>
      </c>
    </row>
    <row r="97" spans="1:32" s="64" customFormat="1" ht="19.2">
      <c r="A97" s="62">
        <v>9.9719999999999995</v>
      </c>
      <c r="B97" s="62">
        <v>12.22</v>
      </c>
      <c r="C97" s="63">
        <v>9.9719999999999995</v>
      </c>
      <c r="D97" s="62">
        <v>12.62</v>
      </c>
      <c r="E97" s="63">
        <v>9.9719999999999995</v>
      </c>
      <c r="F97" s="62">
        <v>12.93</v>
      </c>
      <c r="G97" s="62">
        <v>9.9719999999999995</v>
      </c>
      <c r="H97" s="62">
        <v>13.35</v>
      </c>
      <c r="I97" s="62">
        <v>9.9719999999999995</v>
      </c>
      <c r="J97" s="62">
        <v>13.3</v>
      </c>
      <c r="K97" s="67">
        <v>9.9700000000000006</v>
      </c>
      <c r="L97" s="68">
        <v>13.17</v>
      </c>
      <c r="M97" s="68">
        <v>9.9700000000000006</v>
      </c>
      <c r="N97" s="68">
        <v>12.63</v>
      </c>
      <c r="O97" s="68">
        <v>9.9700000000000006</v>
      </c>
      <c r="P97" s="68">
        <v>12.27</v>
      </c>
      <c r="Q97" s="67">
        <v>9.9700000000000006</v>
      </c>
      <c r="R97" s="68">
        <v>12.63</v>
      </c>
      <c r="S97" s="67">
        <v>9.9700000000000006</v>
      </c>
      <c r="T97" s="68">
        <v>13.02</v>
      </c>
      <c r="U97" s="67">
        <v>9.9700000000000006</v>
      </c>
      <c r="V97" s="68">
        <v>13.6</v>
      </c>
      <c r="W97" s="67">
        <v>9.9700000000000006</v>
      </c>
      <c r="X97" s="68">
        <v>13.48</v>
      </c>
      <c r="Y97" s="67">
        <v>9.9700000000000006</v>
      </c>
      <c r="Z97" s="68">
        <v>13.4</v>
      </c>
      <c r="AA97" s="48">
        <v>9.9700000000000006</v>
      </c>
      <c r="AB97" s="48">
        <v>11.93</v>
      </c>
      <c r="AC97" s="68">
        <v>9.9700000000000006</v>
      </c>
      <c r="AD97" s="68">
        <v>12.17</v>
      </c>
      <c r="AE97" s="68">
        <v>9.9700000000000006</v>
      </c>
      <c r="AF97" s="68">
        <v>12.17</v>
      </c>
    </row>
    <row r="98" spans="1:32" s="64" customFormat="1" ht="19.2">
      <c r="A98" s="62">
        <v>9.984</v>
      </c>
      <c r="B98" s="62">
        <v>12.68</v>
      </c>
      <c r="C98" s="63">
        <v>9.984</v>
      </c>
      <c r="D98" s="62">
        <v>13.03</v>
      </c>
      <c r="E98" s="63">
        <v>9.984</v>
      </c>
      <c r="F98" s="62">
        <v>13.37</v>
      </c>
      <c r="G98" s="62">
        <v>9.984</v>
      </c>
      <c r="H98" s="62">
        <v>13.78</v>
      </c>
      <c r="I98" s="62">
        <v>9.984</v>
      </c>
      <c r="J98" s="62">
        <v>13.75</v>
      </c>
      <c r="K98" s="67">
        <v>9.9819999999999993</v>
      </c>
      <c r="L98" s="68">
        <v>13.72</v>
      </c>
      <c r="M98" s="68">
        <v>9.9819999999999993</v>
      </c>
      <c r="N98" s="68">
        <v>13.2</v>
      </c>
      <c r="O98" s="68">
        <v>9.9819999999999993</v>
      </c>
      <c r="P98" s="68">
        <v>12.83</v>
      </c>
      <c r="Q98" s="67">
        <v>9.9819999999999993</v>
      </c>
      <c r="R98" s="68">
        <v>13.13</v>
      </c>
      <c r="S98" s="67">
        <v>9.9819999999999993</v>
      </c>
      <c r="T98" s="68">
        <v>13.55</v>
      </c>
      <c r="U98" s="67">
        <v>9.9819999999999993</v>
      </c>
      <c r="V98" s="68">
        <v>14.18</v>
      </c>
      <c r="W98" s="67">
        <v>9.9819999999999993</v>
      </c>
      <c r="X98" s="68">
        <v>14.03</v>
      </c>
      <c r="Y98" s="67">
        <v>9.9819999999999993</v>
      </c>
      <c r="Z98" s="68">
        <v>13.95</v>
      </c>
      <c r="AA98" s="48">
        <v>9.9819999999999993</v>
      </c>
      <c r="AB98" s="48">
        <v>12.55</v>
      </c>
      <c r="AC98" s="68">
        <v>9.9819999999999993</v>
      </c>
      <c r="AD98" s="68">
        <v>12.75</v>
      </c>
      <c r="AE98" s="68">
        <v>9.9819999999999993</v>
      </c>
      <c r="AF98" s="68">
        <v>12.75</v>
      </c>
    </row>
    <row r="99" spans="1:32" s="64" customFormat="1" ht="19.2">
      <c r="A99" s="62">
        <v>10.43</v>
      </c>
      <c r="B99" s="62">
        <v>13.13</v>
      </c>
      <c r="C99" s="63">
        <v>10.43</v>
      </c>
      <c r="D99" s="62">
        <v>13.37</v>
      </c>
      <c r="E99" s="63">
        <v>10.43</v>
      </c>
      <c r="F99" s="62">
        <v>14.03</v>
      </c>
      <c r="G99" s="62">
        <v>10.43</v>
      </c>
      <c r="H99" s="62">
        <v>14.45</v>
      </c>
      <c r="I99" s="62">
        <v>10.43</v>
      </c>
      <c r="J99" s="62">
        <v>14.08</v>
      </c>
      <c r="K99" s="67">
        <v>10.428000000000001</v>
      </c>
      <c r="L99" s="68">
        <v>13.9</v>
      </c>
      <c r="M99" s="68">
        <v>10.428000000000001</v>
      </c>
      <c r="N99" s="68">
        <v>13.33</v>
      </c>
      <c r="O99" s="68">
        <v>10.428000000000001</v>
      </c>
      <c r="P99" s="68">
        <v>12.88</v>
      </c>
      <c r="Q99" s="67">
        <v>10.428000000000001</v>
      </c>
      <c r="R99" s="68">
        <v>13.23</v>
      </c>
      <c r="S99" s="67">
        <v>10.428000000000001</v>
      </c>
      <c r="T99" s="68">
        <v>13.65</v>
      </c>
      <c r="U99" s="67">
        <v>10.428000000000001</v>
      </c>
      <c r="V99" s="68">
        <v>14.35</v>
      </c>
      <c r="W99" s="67">
        <v>10.428000000000001</v>
      </c>
      <c r="X99" s="68">
        <v>14.15</v>
      </c>
      <c r="Y99" s="67">
        <v>10.428000000000001</v>
      </c>
      <c r="Z99" s="68">
        <v>14.02</v>
      </c>
      <c r="AA99" s="48">
        <v>10.428000000000001</v>
      </c>
      <c r="AB99" s="48">
        <v>12.62</v>
      </c>
      <c r="AC99" s="68">
        <v>10.428000000000001</v>
      </c>
      <c r="AD99" s="68">
        <v>13</v>
      </c>
      <c r="AE99" s="68">
        <v>10.428000000000001</v>
      </c>
      <c r="AF99" s="68">
        <v>12.82</v>
      </c>
    </row>
    <row r="100" spans="1:32" s="64" customFormat="1" ht="19.2">
      <c r="A100" s="62">
        <v>9.0289999999999999</v>
      </c>
      <c r="B100" s="62">
        <v>11.7</v>
      </c>
      <c r="C100" s="63">
        <v>9.0289999999999999</v>
      </c>
      <c r="D100" s="62">
        <v>11.98</v>
      </c>
      <c r="E100" s="63">
        <v>9.0289999999999999</v>
      </c>
      <c r="F100" s="62">
        <v>12.2</v>
      </c>
      <c r="G100" s="62">
        <v>9.0289999999999999</v>
      </c>
      <c r="H100" s="62">
        <v>12.3</v>
      </c>
      <c r="I100" s="62">
        <v>9.0289999999999999</v>
      </c>
      <c r="J100" s="62">
        <v>12.38</v>
      </c>
      <c r="K100" s="67">
        <v>9.0269999999999992</v>
      </c>
      <c r="L100" s="68">
        <v>12.13</v>
      </c>
      <c r="M100" s="68">
        <v>9.0269999999999992</v>
      </c>
      <c r="N100" s="68">
        <v>11.43</v>
      </c>
      <c r="O100" s="68">
        <v>9.0269999999999992</v>
      </c>
      <c r="P100" s="68">
        <v>11</v>
      </c>
      <c r="Q100" s="67">
        <v>9.0269999999999992</v>
      </c>
      <c r="R100" s="68">
        <v>11.47</v>
      </c>
      <c r="S100" s="67">
        <v>9.0269999999999992</v>
      </c>
      <c r="T100" s="68">
        <v>11.73</v>
      </c>
      <c r="U100" s="67">
        <v>9.0269999999999992</v>
      </c>
      <c r="V100" s="68">
        <v>12.38</v>
      </c>
      <c r="W100" s="67">
        <v>9.0269999999999992</v>
      </c>
      <c r="X100" s="68">
        <v>12.35</v>
      </c>
      <c r="Y100" s="67">
        <v>9.0269999999999992</v>
      </c>
      <c r="Z100" s="68">
        <v>12.2</v>
      </c>
      <c r="AA100" s="48">
        <v>9.0269999999999992</v>
      </c>
      <c r="AB100" s="48">
        <v>11.13</v>
      </c>
      <c r="AC100" s="68">
        <v>9.0269999999999992</v>
      </c>
      <c r="AD100" s="68">
        <v>10.87</v>
      </c>
      <c r="AE100" s="68">
        <v>9.0269999999999992</v>
      </c>
      <c r="AF100" s="68">
        <v>11.03</v>
      </c>
    </row>
    <row r="101" spans="1:32" s="64" customFormat="1" ht="19.2">
      <c r="A101" s="62">
        <v>8.7799999999999994</v>
      </c>
      <c r="B101" s="62">
        <v>11.1</v>
      </c>
      <c r="C101" s="63">
        <v>8.7799999999999994</v>
      </c>
      <c r="D101" s="62">
        <v>11.37</v>
      </c>
      <c r="E101" s="63">
        <v>8.7799999999999994</v>
      </c>
      <c r="F101" s="62">
        <v>11.62</v>
      </c>
      <c r="G101" s="62">
        <v>8.7799999999999994</v>
      </c>
      <c r="H101" s="62">
        <v>11.73</v>
      </c>
      <c r="I101" s="62">
        <v>8.7799999999999994</v>
      </c>
      <c r="J101" s="62">
        <v>11.88</v>
      </c>
      <c r="K101" s="67">
        <v>8.7780000000000005</v>
      </c>
      <c r="L101" s="68">
        <v>11.67</v>
      </c>
      <c r="M101" s="68">
        <v>8.7780000000000005</v>
      </c>
      <c r="N101" s="68">
        <v>11</v>
      </c>
      <c r="O101" s="68">
        <v>8.7780000000000005</v>
      </c>
      <c r="P101" s="68">
        <v>10.6</v>
      </c>
      <c r="Q101" s="67">
        <v>8.7780000000000005</v>
      </c>
      <c r="R101" s="68">
        <v>10.98</v>
      </c>
      <c r="S101" s="67">
        <v>8.7780000000000005</v>
      </c>
      <c r="T101" s="68">
        <v>11.3</v>
      </c>
      <c r="U101" s="67">
        <v>8.7780000000000005</v>
      </c>
      <c r="V101" s="68">
        <v>11.92</v>
      </c>
      <c r="W101" s="67">
        <v>8.7780000000000005</v>
      </c>
      <c r="X101" s="68">
        <v>11.87</v>
      </c>
      <c r="Y101" s="67">
        <v>8.7780000000000005</v>
      </c>
      <c r="Z101" s="68">
        <v>11.73</v>
      </c>
      <c r="AA101" s="48">
        <v>8.7780000000000005</v>
      </c>
      <c r="AB101" s="48">
        <v>10.62</v>
      </c>
      <c r="AC101" s="68">
        <v>8.7780000000000005</v>
      </c>
      <c r="AD101" s="68">
        <v>10.48</v>
      </c>
      <c r="AE101" s="68">
        <v>8.7780000000000005</v>
      </c>
      <c r="AF101" s="68">
        <v>10.58</v>
      </c>
    </row>
    <row r="102" spans="1:32" s="64" customFormat="1" ht="19.2">
      <c r="A102" s="62">
        <v>8.048</v>
      </c>
      <c r="B102" s="62">
        <v>9.1300000000000008</v>
      </c>
      <c r="C102" s="63">
        <v>8.048</v>
      </c>
      <c r="D102" s="62">
        <v>9.48</v>
      </c>
      <c r="E102" s="63">
        <v>8.048</v>
      </c>
      <c r="F102" s="62">
        <v>9.58</v>
      </c>
      <c r="G102" s="62">
        <v>8.048</v>
      </c>
      <c r="H102" s="62">
        <v>9.8800000000000008</v>
      </c>
      <c r="I102" s="62">
        <v>8.048</v>
      </c>
      <c r="J102" s="62">
        <v>10.050000000000001</v>
      </c>
      <c r="K102" s="67">
        <v>8.0459999999999994</v>
      </c>
      <c r="L102" s="68">
        <v>9.98</v>
      </c>
      <c r="M102" s="68">
        <v>8.0459999999999994</v>
      </c>
      <c r="N102" s="68">
        <v>9.35</v>
      </c>
      <c r="O102" s="68">
        <v>8.0459999999999994</v>
      </c>
      <c r="P102" s="68">
        <v>9</v>
      </c>
      <c r="Q102" s="67">
        <v>8.0459999999999994</v>
      </c>
      <c r="R102" s="68">
        <v>9.3699999999999992</v>
      </c>
      <c r="S102" s="67">
        <v>8.0459999999999994</v>
      </c>
      <c r="T102" s="68">
        <v>9.67</v>
      </c>
      <c r="U102" s="67">
        <v>8.0459999999999994</v>
      </c>
      <c r="V102" s="68">
        <v>10.28</v>
      </c>
      <c r="W102" s="67">
        <v>8.0459999999999994</v>
      </c>
      <c r="X102" s="68">
        <v>10.130000000000001</v>
      </c>
      <c r="Y102" s="67">
        <v>8.0459999999999994</v>
      </c>
      <c r="Z102" s="68">
        <v>10.1</v>
      </c>
      <c r="AA102" s="48">
        <v>8.0459999999999994</v>
      </c>
      <c r="AB102" s="48">
        <v>8.92</v>
      </c>
      <c r="AC102" s="68">
        <v>8.0459999999999994</v>
      </c>
      <c r="AD102" s="68">
        <v>8.8800000000000008</v>
      </c>
      <c r="AE102" s="68">
        <v>8.0459999999999994</v>
      </c>
      <c r="AF102" s="68">
        <v>8.98</v>
      </c>
    </row>
    <row r="103" spans="1:32" s="64" customFormat="1" ht="19.2">
      <c r="A103" s="62">
        <v>8.7799999999999994</v>
      </c>
      <c r="B103" s="62">
        <v>9.9700000000000006</v>
      </c>
      <c r="C103" s="63">
        <v>8.7799999999999994</v>
      </c>
      <c r="D103" s="62">
        <v>10.25</v>
      </c>
      <c r="E103" s="63">
        <v>8.7799999999999994</v>
      </c>
      <c r="F103" s="62">
        <v>10.53</v>
      </c>
      <c r="G103" s="62">
        <v>8.7799999999999994</v>
      </c>
      <c r="H103" s="62">
        <v>10.8</v>
      </c>
      <c r="I103" s="62">
        <v>8.7799999999999994</v>
      </c>
      <c r="J103" s="62">
        <v>11</v>
      </c>
      <c r="K103" s="67">
        <v>8.7780000000000005</v>
      </c>
      <c r="L103" s="68">
        <v>10.93</v>
      </c>
      <c r="M103" s="68">
        <v>8.7780000000000005</v>
      </c>
      <c r="N103" s="68">
        <v>10.32</v>
      </c>
      <c r="O103" s="68">
        <v>8.7780000000000005</v>
      </c>
      <c r="P103" s="68">
        <v>10.029999999999999</v>
      </c>
      <c r="Q103" s="67">
        <v>8.7780000000000005</v>
      </c>
      <c r="R103" s="68">
        <v>10.37</v>
      </c>
      <c r="S103" s="67">
        <v>8.7780000000000005</v>
      </c>
      <c r="T103" s="68">
        <v>10.67</v>
      </c>
      <c r="U103" s="67">
        <v>8.7780000000000005</v>
      </c>
      <c r="V103" s="68">
        <v>11.15</v>
      </c>
      <c r="W103" s="67">
        <v>8.7780000000000005</v>
      </c>
      <c r="X103" s="68">
        <v>11.13</v>
      </c>
      <c r="Y103" s="67">
        <v>8.7780000000000005</v>
      </c>
      <c r="Z103" s="68">
        <v>11.4</v>
      </c>
      <c r="AA103" s="48">
        <v>8.7780000000000005</v>
      </c>
      <c r="AB103" s="48">
        <v>9.8699999999999992</v>
      </c>
      <c r="AC103" s="68">
        <v>8.7780000000000005</v>
      </c>
      <c r="AD103" s="68">
        <v>9.8800000000000008</v>
      </c>
      <c r="AE103" s="68">
        <v>8.7780000000000005</v>
      </c>
      <c r="AF103" s="68">
        <v>9.93</v>
      </c>
    </row>
    <row r="104" spans="1:32" s="64" customFormat="1" ht="19.2">
      <c r="A104" s="62">
        <v>8.6080000000000005</v>
      </c>
      <c r="B104" s="62">
        <v>10.35</v>
      </c>
      <c r="C104" s="63">
        <v>8.6080000000000005</v>
      </c>
      <c r="D104" s="62">
        <v>10.63</v>
      </c>
      <c r="E104" s="63">
        <v>8.6080000000000005</v>
      </c>
      <c r="F104" s="62">
        <v>10.87</v>
      </c>
      <c r="G104" s="62">
        <v>8.6080000000000005</v>
      </c>
      <c r="H104" s="62">
        <v>11.2</v>
      </c>
      <c r="I104" s="62">
        <v>8.6080000000000005</v>
      </c>
      <c r="J104" s="62">
        <v>11.35</v>
      </c>
      <c r="K104" s="67">
        <v>8.6059999999999999</v>
      </c>
      <c r="L104" s="68">
        <v>11.37</v>
      </c>
      <c r="M104" s="68">
        <v>8.6059999999999999</v>
      </c>
      <c r="N104" s="68">
        <v>10.78</v>
      </c>
      <c r="O104" s="68">
        <v>8.6059999999999999</v>
      </c>
      <c r="P104" s="68">
        <v>10.52</v>
      </c>
      <c r="Q104" s="67">
        <v>8.6059999999999999</v>
      </c>
      <c r="R104" s="68">
        <v>10.82</v>
      </c>
      <c r="S104" s="67">
        <v>8.6059999999999999</v>
      </c>
      <c r="T104" s="68">
        <v>11.07</v>
      </c>
      <c r="U104" s="67">
        <v>8.6059999999999999</v>
      </c>
      <c r="V104" s="68">
        <v>11.55</v>
      </c>
      <c r="W104" s="67">
        <v>8.6059999999999999</v>
      </c>
      <c r="X104" s="68">
        <v>11.57</v>
      </c>
      <c r="Y104" s="67">
        <v>8.6059999999999999</v>
      </c>
      <c r="Z104" s="68">
        <v>11.88</v>
      </c>
      <c r="AA104" s="48">
        <v>8.6059999999999999</v>
      </c>
      <c r="AB104" s="48">
        <v>10.3</v>
      </c>
      <c r="AC104" s="68">
        <v>8.6059999999999999</v>
      </c>
      <c r="AD104" s="68">
        <v>10.35</v>
      </c>
      <c r="AE104" s="68">
        <v>8.6059999999999999</v>
      </c>
      <c r="AF104" s="68">
        <v>10.32</v>
      </c>
    </row>
    <row r="105" spans="1:32" s="64" customFormat="1" ht="19.2">
      <c r="A105" s="62">
        <v>9.6329999999999991</v>
      </c>
      <c r="B105" s="62">
        <v>11.27</v>
      </c>
      <c r="C105" s="63">
        <v>9.6329999999999991</v>
      </c>
      <c r="D105" s="62">
        <v>11.57</v>
      </c>
      <c r="E105" s="63">
        <v>9.6329999999999991</v>
      </c>
      <c r="F105" s="62">
        <v>11.88</v>
      </c>
      <c r="G105" s="62">
        <v>9.6329999999999991</v>
      </c>
      <c r="H105" s="62">
        <v>12.17</v>
      </c>
      <c r="I105" s="62">
        <v>9.6329999999999991</v>
      </c>
      <c r="J105" s="62">
        <v>12.32</v>
      </c>
      <c r="K105" s="67">
        <v>9.6310000000000002</v>
      </c>
      <c r="L105" s="68">
        <v>12.2</v>
      </c>
      <c r="M105" s="68">
        <v>9.6310000000000002</v>
      </c>
      <c r="N105" s="68">
        <v>11.6</v>
      </c>
      <c r="O105" s="68">
        <v>9.6310000000000002</v>
      </c>
      <c r="P105" s="68">
        <v>11.32</v>
      </c>
      <c r="Q105" s="67">
        <v>9.6310000000000002</v>
      </c>
      <c r="R105" s="68">
        <v>11.65</v>
      </c>
      <c r="S105" s="67">
        <v>9.6310000000000002</v>
      </c>
      <c r="T105" s="68">
        <v>11.92</v>
      </c>
      <c r="U105" s="67">
        <v>9.6310000000000002</v>
      </c>
      <c r="V105" s="68">
        <v>12.4</v>
      </c>
      <c r="W105" s="67">
        <v>9.6310000000000002</v>
      </c>
      <c r="X105" s="68">
        <v>12.4</v>
      </c>
      <c r="Y105" s="67">
        <v>9.6310000000000002</v>
      </c>
      <c r="Z105" s="68">
        <v>12.55</v>
      </c>
      <c r="AA105" s="48">
        <v>9.6310000000000002</v>
      </c>
      <c r="AB105" s="48">
        <v>11.07</v>
      </c>
      <c r="AC105" s="68">
        <v>9.6310000000000002</v>
      </c>
      <c r="AD105" s="68">
        <v>11.17</v>
      </c>
      <c r="AE105" s="68">
        <v>9.6310000000000002</v>
      </c>
      <c r="AF105" s="68">
        <v>11.15</v>
      </c>
    </row>
    <row r="106" spans="1:32" s="64" customFormat="1" ht="19.2">
      <c r="A106" s="62">
        <v>9.0510000000000002</v>
      </c>
      <c r="B106" s="62">
        <v>11.27</v>
      </c>
      <c r="C106" s="63">
        <v>9.0510000000000002</v>
      </c>
      <c r="D106" s="62">
        <v>11.57</v>
      </c>
      <c r="E106" s="63">
        <v>9.0510000000000002</v>
      </c>
      <c r="F106" s="62">
        <v>11.8</v>
      </c>
      <c r="G106" s="62">
        <v>9.0510000000000002</v>
      </c>
      <c r="H106" s="62">
        <v>12.1</v>
      </c>
      <c r="I106" s="62">
        <v>9.0510000000000002</v>
      </c>
      <c r="J106" s="62">
        <v>12.27</v>
      </c>
      <c r="K106" s="67">
        <v>9.0489999999999995</v>
      </c>
      <c r="L106" s="68">
        <v>12.23</v>
      </c>
      <c r="M106" s="68">
        <v>9.0489999999999995</v>
      </c>
      <c r="N106" s="68">
        <v>11.65</v>
      </c>
      <c r="O106" s="68">
        <v>9.0489999999999995</v>
      </c>
      <c r="P106" s="68">
        <v>11.38</v>
      </c>
      <c r="Q106" s="67">
        <v>9.0489999999999995</v>
      </c>
      <c r="R106" s="68">
        <v>11.7</v>
      </c>
      <c r="S106" s="67">
        <v>9.0489999999999995</v>
      </c>
      <c r="T106" s="68">
        <v>11.95</v>
      </c>
      <c r="U106" s="67">
        <v>9.0489999999999995</v>
      </c>
      <c r="V106" s="68">
        <v>12.47</v>
      </c>
      <c r="W106" s="67">
        <v>9.0489999999999995</v>
      </c>
      <c r="X106" s="68">
        <v>12.48</v>
      </c>
      <c r="Y106" s="67">
        <v>9.0489999999999995</v>
      </c>
      <c r="Z106" s="68">
        <v>12.63</v>
      </c>
      <c r="AA106" s="48">
        <v>9.0489999999999995</v>
      </c>
      <c r="AB106" s="48">
        <v>11.18</v>
      </c>
      <c r="AC106" s="68">
        <v>9.0489999999999995</v>
      </c>
      <c r="AD106" s="68">
        <v>11.27</v>
      </c>
      <c r="AE106" s="68">
        <v>9.0489999999999995</v>
      </c>
      <c r="AF106" s="68">
        <v>11.25</v>
      </c>
    </row>
    <row r="107" spans="1:32" s="64" customFormat="1" ht="19.2">
      <c r="A107" s="62">
        <v>10.221</v>
      </c>
      <c r="B107" s="62">
        <v>12.08</v>
      </c>
      <c r="C107" s="63">
        <v>10.221</v>
      </c>
      <c r="D107" s="62">
        <v>12.43</v>
      </c>
      <c r="E107" s="63">
        <v>10.221</v>
      </c>
      <c r="F107" s="62">
        <v>12.68</v>
      </c>
      <c r="G107" s="62">
        <v>10.221</v>
      </c>
      <c r="H107" s="62">
        <v>12.97</v>
      </c>
      <c r="I107" s="62">
        <v>10.221</v>
      </c>
      <c r="J107" s="62">
        <v>13.12</v>
      </c>
      <c r="K107" s="67">
        <v>10.218999999999999</v>
      </c>
      <c r="L107" s="68">
        <v>13.08</v>
      </c>
      <c r="M107" s="68">
        <v>10.218999999999999</v>
      </c>
      <c r="N107" s="68">
        <v>12.48</v>
      </c>
      <c r="O107" s="68">
        <v>10.218999999999999</v>
      </c>
      <c r="P107" s="68">
        <v>12.2</v>
      </c>
      <c r="Q107" s="67">
        <v>10.218999999999999</v>
      </c>
      <c r="R107" s="68">
        <v>12.52</v>
      </c>
      <c r="S107" s="67">
        <v>10.218999999999999</v>
      </c>
      <c r="T107" s="68">
        <v>12.8</v>
      </c>
      <c r="U107" s="67">
        <v>10.218999999999999</v>
      </c>
      <c r="V107" s="68">
        <v>13.37</v>
      </c>
      <c r="W107" s="67">
        <v>10.218999999999999</v>
      </c>
      <c r="X107" s="68">
        <v>13.37</v>
      </c>
      <c r="Y107" s="67">
        <v>10.218999999999999</v>
      </c>
      <c r="Z107" s="68">
        <v>13.57</v>
      </c>
      <c r="AA107" s="48">
        <v>10.218999999999999</v>
      </c>
      <c r="AB107" s="48">
        <v>11.97</v>
      </c>
      <c r="AC107" s="68">
        <v>10.218999999999999</v>
      </c>
      <c r="AD107" s="68">
        <v>12.12</v>
      </c>
      <c r="AE107" s="68">
        <v>10.218999999999999</v>
      </c>
      <c r="AF107" s="68">
        <v>12.12</v>
      </c>
    </row>
    <row r="108" spans="1:32" s="64" customFormat="1" ht="19.2">
      <c r="A108" s="62">
        <v>9.64</v>
      </c>
      <c r="B108" s="62">
        <v>11.78</v>
      </c>
      <c r="C108" s="63">
        <v>9.64</v>
      </c>
      <c r="D108" s="62">
        <v>12.07</v>
      </c>
      <c r="E108" s="63">
        <v>9.64</v>
      </c>
      <c r="F108" s="62">
        <v>12.27</v>
      </c>
      <c r="G108" s="62">
        <v>9.64</v>
      </c>
      <c r="H108" s="62">
        <v>12.6</v>
      </c>
      <c r="I108" s="62">
        <v>9.64</v>
      </c>
      <c r="J108" s="62">
        <v>12.77</v>
      </c>
      <c r="K108" s="67">
        <v>9.6379999999999999</v>
      </c>
      <c r="L108" s="68">
        <v>12.87</v>
      </c>
      <c r="M108" s="68">
        <v>9.6379999999999999</v>
      </c>
      <c r="N108" s="68">
        <v>12.27</v>
      </c>
      <c r="O108" s="68">
        <v>9.6379999999999999</v>
      </c>
      <c r="P108" s="68">
        <v>12.03</v>
      </c>
      <c r="Q108" s="67">
        <v>9.6379999999999999</v>
      </c>
      <c r="R108" s="68">
        <v>12.3</v>
      </c>
      <c r="S108" s="67">
        <v>9.6379999999999999</v>
      </c>
      <c r="T108" s="68">
        <v>12.57</v>
      </c>
      <c r="U108" s="67">
        <v>9.6379999999999999</v>
      </c>
      <c r="V108" s="68">
        <v>13.07</v>
      </c>
      <c r="W108" s="67">
        <v>9.6379999999999999</v>
      </c>
      <c r="X108" s="68">
        <v>13.1</v>
      </c>
      <c r="Y108" s="67">
        <v>9.6379999999999999</v>
      </c>
      <c r="Z108" s="68">
        <v>13.28</v>
      </c>
      <c r="AA108" s="48">
        <v>9.6379999999999999</v>
      </c>
      <c r="AB108" s="48">
        <v>11.78</v>
      </c>
      <c r="AC108" s="68">
        <v>9.6379999999999999</v>
      </c>
      <c r="AD108" s="68">
        <v>11.88</v>
      </c>
      <c r="AE108" s="68">
        <v>9.6379999999999999</v>
      </c>
      <c r="AF108" s="68">
        <v>11.83</v>
      </c>
    </row>
    <row r="109" spans="1:32" s="64" customFormat="1" ht="19.2">
      <c r="A109" s="62">
        <v>10.727</v>
      </c>
      <c r="B109" s="62">
        <v>13.7</v>
      </c>
      <c r="C109" s="63">
        <v>10.727</v>
      </c>
      <c r="D109" s="62">
        <v>13.95</v>
      </c>
      <c r="E109" s="63">
        <v>10.727</v>
      </c>
      <c r="F109" s="62">
        <v>14.1</v>
      </c>
      <c r="G109" s="62">
        <v>10.727</v>
      </c>
      <c r="H109" s="62">
        <v>14.47</v>
      </c>
      <c r="I109" s="62">
        <v>10.727</v>
      </c>
      <c r="J109" s="62">
        <v>14.57</v>
      </c>
      <c r="K109" s="67">
        <v>10.725</v>
      </c>
      <c r="L109" s="68">
        <v>14.9</v>
      </c>
      <c r="M109" s="68">
        <v>10.725</v>
      </c>
      <c r="N109" s="68">
        <v>14.32</v>
      </c>
      <c r="O109" s="68">
        <v>10.725</v>
      </c>
      <c r="P109" s="68">
        <v>14.12</v>
      </c>
      <c r="Q109" s="67">
        <v>10.725</v>
      </c>
      <c r="R109" s="68">
        <v>14.43</v>
      </c>
      <c r="S109" s="67">
        <v>10.725</v>
      </c>
      <c r="T109" s="68">
        <v>14.67</v>
      </c>
      <c r="U109" s="67">
        <v>10.725</v>
      </c>
      <c r="V109" s="68">
        <v>15.12</v>
      </c>
      <c r="W109" s="67">
        <v>10.725</v>
      </c>
      <c r="X109" s="68">
        <v>15.18</v>
      </c>
      <c r="Y109" s="67">
        <v>10.725</v>
      </c>
      <c r="Z109" s="68">
        <v>15.33</v>
      </c>
      <c r="AA109" s="48">
        <v>10.725</v>
      </c>
      <c r="AB109" s="48">
        <v>13.85</v>
      </c>
      <c r="AC109" s="68">
        <v>10.725</v>
      </c>
      <c r="AD109" s="68">
        <v>14</v>
      </c>
      <c r="AE109" s="68">
        <v>10.725</v>
      </c>
      <c r="AF109" s="68">
        <v>13.87</v>
      </c>
    </row>
    <row r="110" spans="1:32" s="64" customFormat="1" ht="19.2">
      <c r="A110" s="62">
        <v>4.91</v>
      </c>
      <c r="B110" s="62">
        <v>9.9499999999999993</v>
      </c>
      <c r="C110" s="63">
        <v>4.91</v>
      </c>
      <c r="D110" s="62">
        <v>10.199999999999999</v>
      </c>
      <c r="E110" s="63">
        <v>4.91</v>
      </c>
      <c r="F110" s="62">
        <v>10.68</v>
      </c>
      <c r="G110" s="62">
        <v>4.91</v>
      </c>
      <c r="H110" s="62">
        <v>10.95</v>
      </c>
      <c r="I110" s="62">
        <v>4.91</v>
      </c>
      <c r="J110" s="62">
        <v>10.68</v>
      </c>
      <c r="K110" s="67">
        <v>4.91</v>
      </c>
      <c r="L110" s="68">
        <v>10.37</v>
      </c>
      <c r="M110" s="68">
        <v>4.91</v>
      </c>
      <c r="N110" s="68">
        <v>10.1</v>
      </c>
      <c r="O110" s="68">
        <v>4.91</v>
      </c>
      <c r="P110" s="68">
        <v>9.5299999999999994</v>
      </c>
      <c r="Q110" s="67">
        <v>4.91</v>
      </c>
      <c r="R110" s="68">
        <v>9.82</v>
      </c>
      <c r="S110" s="67">
        <v>4.91</v>
      </c>
      <c r="T110" s="68">
        <v>9.9499999999999993</v>
      </c>
      <c r="U110" s="67">
        <v>4.91</v>
      </c>
      <c r="V110" s="68">
        <v>10.119999999999999</v>
      </c>
      <c r="W110" s="67">
        <v>4.91</v>
      </c>
      <c r="X110" s="68">
        <v>10.119999999999999</v>
      </c>
      <c r="Y110" s="67">
        <v>4.91</v>
      </c>
      <c r="Z110" s="68">
        <v>10.1</v>
      </c>
      <c r="AA110" s="48">
        <v>4.91</v>
      </c>
      <c r="AB110" s="48">
        <v>9.1</v>
      </c>
      <c r="AC110" s="68">
        <v>4.91</v>
      </c>
      <c r="AD110" s="68">
        <v>9.17</v>
      </c>
      <c r="AE110" s="68">
        <v>4.91</v>
      </c>
      <c r="AF110" s="68">
        <v>9.1999999999999993</v>
      </c>
    </row>
    <row r="111" spans="1:32" s="64" customFormat="1" ht="19.2">
      <c r="A111" s="62">
        <v>11.250999999999999</v>
      </c>
      <c r="B111" s="62">
        <v>14.58</v>
      </c>
      <c r="C111" s="63">
        <v>11.250999999999999</v>
      </c>
      <c r="D111" s="62">
        <v>14.85</v>
      </c>
      <c r="E111" s="63">
        <v>11.250999999999999</v>
      </c>
      <c r="F111" s="62">
        <v>15</v>
      </c>
      <c r="G111" s="62">
        <v>11.250999999999999</v>
      </c>
      <c r="H111" s="62">
        <v>15.35</v>
      </c>
      <c r="I111" s="62">
        <v>11.250999999999999</v>
      </c>
      <c r="J111" s="62">
        <v>15.48</v>
      </c>
      <c r="K111" s="67">
        <v>11.249000000000001</v>
      </c>
      <c r="L111" s="68">
        <v>15.75</v>
      </c>
      <c r="M111" s="68">
        <v>11.249000000000001</v>
      </c>
      <c r="N111" s="68">
        <v>15.17</v>
      </c>
      <c r="O111" s="68">
        <v>11.249000000000001</v>
      </c>
      <c r="P111" s="68">
        <v>14.98</v>
      </c>
      <c r="Q111" s="67">
        <v>11.249000000000001</v>
      </c>
      <c r="R111" s="68">
        <v>15.27</v>
      </c>
      <c r="S111" s="67">
        <v>11.249000000000001</v>
      </c>
      <c r="T111" s="68">
        <v>15.53</v>
      </c>
      <c r="U111" s="67">
        <v>11.249000000000001</v>
      </c>
      <c r="V111" s="68">
        <v>15.93</v>
      </c>
      <c r="W111" s="67">
        <v>11.249000000000001</v>
      </c>
      <c r="X111" s="68">
        <v>16.02</v>
      </c>
      <c r="Y111" s="67">
        <v>11.249000000000001</v>
      </c>
      <c r="Z111" s="68">
        <v>16.13</v>
      </c>
      <c r="AA111" s="48">
        <v>11.249000000000001</v>
      </c>
      <c r="AB111" s="48">
        <v>14.7</v>
      </c>
      <c r="AC111" s="68">
        <v>11.249000000000001</v>
      </c>
      <c r="AD111" s="68">
        <v>14.88</v>
      </c>
      <c r="AE111" s="68">
        <v>11.249000000000001</v>
      </c>
      <c r="AF111" s="68">
        <v>14.68</v>
      </c>
    </row>
    <row r="112" spans="1:32" s="64" customFormat="1" ht="19.2">
      <c r="A112" s="62">
        <v>4.8140000000000001</v>
      </c>
      <c r="B112" s="62">
        <v>9.5</v>
      </c>
      <c r="C112" s="63">
        <v>4.8140000000000001</v>
      </c>
      <c r="D112" s="62">
        <v>9.7799999999999994</v>
      </c>
      <c r="E112" s="63">
        <v>4.8140000000000001</v>
      </c>
      <c r="F112" s="62">
        <v>10.25</v>
      </c>
      <c r="G112" s="62">
        <v>4.8140000000000001</v>
      </c>
      <c r="H112" s="62">
        <v>10.5</v>
      </c>
      <c r="I112" s="62">
        <v>4.8140000000000001</v>
      </c>
      <c r="J112" s="62">
        <v>10.25</v>
      </c>
      <c r="K112" s="67">
        <v>4.8140000000000001</v>
      </c>
      <c r="L112" s="68">
        <v>9.98</v>
      </c>
      <c r="M112" s="68">
        <v>4.8140000000000001</v>
      </c>
      <c r="N112" s="68">
        <v>9.65</v>
      </c>
      <c r="O112" s="68">
        <v>4.8140000000000001</v>
      </c>
      <c r="P112" s="68">
        <v>9.1199999999999992</v>
      </c>
      <c r="Q112" s="67">
        <v>4.8140000000000001</v>
      </c>
      <c r="R112" s="68">
        <v>9.3800000000000008</v>
      </c>
      <c r="S112" s="67">
        <v>4.8140000000000001</v>
      </c>
      <c r="T112" s="68">
        <v>9.5299999999999994</v>
      </c>
      <c r="U112" s="67">
        <v>4.8140000000000001</v>
      </c>
      <c r="V112" s="68">
        <v>9.6999999999999993</v>
      </c>
      <c r="W112" s="67">
        <v>4.8140000000000001</v>
      </c>
      <c r="X112" s="68">
        <v>9.67</v>
      </c>
      <c r="Y112" s="67">
        <v>4.8140000000000001</v>
      </c>
      <c r="Z112" s="68">
        <v>9.6999999999999993</v>
      </c>
      <c r="AA112" s="48">
        <v>4.8140000000000001</v>
      </c>
      <c r="AB112" s="48">
        <v>8.68</v>
      </c>
      <c r="AC112" s="68">
        <v>4.8140000000000001</v>
      </c>
      <c r="AD112" s="68">
        <v>8.73</v>
      </c>
      <c r="AE112" s="68">
        <v>4.8140000000000001</v>
      </c>
      <c r="AF112" s="68">
        <v>8.7799999999999994</v>
      </c>
    </row>
    <row r="113" spans="1:32" s="64" customFormat="1" ht="19.2">
      <c r="A113" s="62">
        <v>10.085000000000001</v>
      </c>
      <c r="B113" s="62">
        <v>10.08</v>
      </c>
      <c r="C113" s="63">
        <v>10.085000000000001</v>
      </c>
      <c r="D113" s="62">
        <v>10.25</v>
      </c>
      <c r="E113" s="63">
        <v>10.085000000000001</v>
      </c>
      <c r="F113" s="62">
        <v>10.5</v>
      </c>
      <c r="G113" s="62">
        <v>10.085000000000001</v>
      </c>
      <c r="H113" s="62">
        <v>10.82</v>
      </c>
      <c r="I113" s="62">
        <v>10.085000000000001</v>
      </c>
      <c r="J113" s="62">
        <v>11.03</v>
      </c>
      <c r="K113" s="67">
        <v>10.083</v>
      </c>
      <c r="L113" s="68">
        <v>11.13</v>
      </c>
      <c r="M113" s="68">
        <v>10.083</v>
      </c>
      <c r="N113" s="68">
        <v>10.58</v>
      </c>
      <c r="O113" s="68">
        <v>10.083</v>
      </c>
      <c r="P113" s="68">
        <v>10.220000000000001</v>
      </c>
      <c r="Q113" s="67">
        <v>10.083</v>
      </c>
      <c r="R113" s="68">
        <v>10.57</v>
      </c>
      <c r="S113" s="67">
        <v>10.083</v>
      </c>
      <c r="T113" s="68">
        <v>10.82</v>
      </c>
      <c r="U113" s="67">
        <v>10.083</v>
      </c>
      <c r="V113" s="68">
        <v>11.2</v>
      </c>
      <c r="W113" s="67">
        <v>10.083</v>
      </c>
      <c r="X113" s="68">
        <v>11.3</v>
      </c>
      <c r="Y113" s="67">
        <v>10.083</v>
      </c>
      <c r="Z113" s="68">
        <v>11.48</v>
      </c>
      <c r="AA113" s="48">
        <v>10.083</v>
      </c>
      <c r="AB113" s="48">
        <v>10.17</v>
      </c>
      <c r="AC113" s="68">
        <v>10.083</v>
      </c>
      <c r="AD113" s="68">
        <v>10.1</v>
      </c>
      <c r="AE113" s="68">
        <v>10.083</v>
      </c>
      <c r="AF113" s="68">
        <v>10.17</v>
      </c>
    </row>
    <row r="114" spans="1:32" s="64" customFormat="1" ht="19.2">
      <c r="A114" s="62">
        <v>3.6469999999999998</v>
      </c>
      <c r="B114" s="62">
        <v>7.72</v>
      </c>
      <c r="C114" s="63">
        <v>3.6469999999999998</v>
      </c>
      <c r="D114" s="62">
        <v>7.95</v>
      </c>
      <c r="E114" s="63">
        <v>3.6469999999999998</v>
      </c>
      <c r="F114" s="62">
        <v>8.5</v>
      </c>
      <c r="G114" s="62">
        <v>3.6469999999999998</v>
      </c>
      <c r="H114" s="62">
        <v>8.83</v>
      </c>
      <c r="I114" s="62">
        <v>3.6469999999999998</v>
      </c>
      <c r="J114" s="62">
        <v>8.57</v>
      </c>
      <c r="K114" s="67">
        <v>3.6469999999999998</v>
      </c>
      <c r="L114" s="68">
        <v>8.52</v>
      </c>
      <c r="M114" s="68">
        <v>3.6469999999999998</v>
      </c>
      <c r="N114" s="68">
        <v>8.27</v>
      </c>
      <c r="O114" s="68">
        <v>3.6469999999999998</v>
      </c>
      <c r="P114" s="68">
        <v>7.77</v>
      </c>
      <c r="Q114" s="67">
        <v>3.6469999999999998</v>
      </c>
      <c r="R114" s="68">
        <v>7.97</v>
      </c>
      <c r="S114" s="67">
        <v>3.6469999999999998</v>
      </c>
      <c r="T114" s="68">
        <v>8.0500000000000007</v>
      </c>
      <c r="U114" s="67">
        <v>3.6469999999999998</v>
      </c>
      <c r="V114" s="68">
        <v>8.27</v>
      </c>
      <c r="W114" s="67">
        <v>3.6469999999999998</v>
      </c>
      <c r="X114" s="68">
        <v>8.27</v>
      </c>
      <c r="Y114" s="67">
        <v>3.6469999999999998</v>
      </c>
      <c r="Z114" s="68">
        <v>8.33</v>
      </c>
      <c r="AA114" s="48">
        <v>3.6469999999999998</v>
      </c>
      <c r="AB114" s="48">
        <v>7.2</v>
      </c>
      <c r="AC114" s="68">
        <v>3.6469999999999998</v>
      </c>
      <c r="AD114" s="68">
        <v>7.32</v>
      </c>
      <c r="AE114" s="68">
        <v>3.6469999999999998</v>
      </c>
      <c r="AF114" s="68">
        <v>7.33</v>
      </c>
    </row>
    <row r="115" spans="1:32" s="64" customFormat="1" ht="19.2">
      <c r="A115" s="62">
        <v>4.1180000000000003</v>
      </c>
      <c r="B115" s="62">
        <v>8.08</v>
      </c>
      <c r="C115" s="63">
        <v>4.1180000000000003</v>
      </c>
      <c r="D115" s="62">
        <v>8.35</v>
      </c>
      <c r="E115" s="63">
        <v>4.1180000000000003</v>
      </c>
      <c r="F115" s="62">
        <v>8.8800000000000008</v>
      </c>
      <c r="G115" s="62">
        <v>4.1180000000000003</v>
      </c>
      <c r="H115" s="62">
        <v>9.23</v>
      </c>
      <c r="I115" s="62">
        <v>4.1180000000000003</v>
      </c>
      <c r="J115" s="62">
        <v>8.98</v>
      </c>
      <c r="K115" s="67">
        <v>4.1180000000000003</v>
      </c>
      <c r="L115" s="68">
        <v>8.9</v>
      </c>
      <c r="M115" s="68">
        <v>4.1180000000000003</v>
      </c>
      <c r="N115" s="68">
        <v>8.5299999999999994</v>
      </c>
      <c r="O115" s="68">
        <v>4.1180000000000003</v>
      </c>
      <c r="P115" s="68">
        <v>8.1</v>
      </c>
      <c r="Q115" s="67">
        <v>4.1180000000000003</v>
      </c>
      <c r="R115" s="68">
        <v>8.3000000000000007</v>
      </c>
      <c r="S115" s="67">
        <v>4.1180000000000003</v>
      </c>
      <c r="T115" s="68">
        <v>8.42</v>
      </c>
      <c r="U115" s="67">
        <v>4.1180000000000003</v>
      </c>
      <c r="V115" s="68">
        <v>8.65</v>
      </c>
      <c r="W115" s="67">
        <v>4.1180000000000003</v>
      </c>
      <c r="X115" s="68">
        <v>8.58</v>
      </c>
      <c r="Y115" s="67">
        <v>4.1180000000000003</v>
      </c>
      <c r="Z115" s="68">
        <v>8.6300000000000008</v>
      </c>
      <c r="AA115" s="48">
        <v>4.1180000000000003</v>
      </c>
      <c r="AB115" s="48">
        <v>7.6</v>
      </c>
      <c r="AC115" s="68">
        <v>4.1180000000000003</v>
      </c>
      <c r="AD115" s="68">
        <v>7.62</v>
      </c>
      <c r="AE115" s="68">
        <v>4.1180000000000003</v>
      </c>
      <c r="AF115" s="68">
        <v>7.72</v>
      </c>
    </row>
    <row r="116" spans="1:32" s="64" customFormat="1" ht="19.2">
      <c r="A116" s="62">
        <v>4.7229999999999999</v>
      </c>
      <c r="B116" s="62">
        <v>8.92</v>
      </c>
      <c r="C116" s="63">
        <v>4.7229999999999999</v>
      </c>
      <c r="D116" s="62">
        <v>9.0299999999999994</v>
      </c>
      <c r="E116" s="63">
        <v>4.7229999999999999</v>
      </c>
      <c r="F116" s="62">
        <v>9.6999999999999993</v>
      </c>
      <c r="G116" s="62">
        <v>4.7229999999999999</v>
      </c>
      <c r="H116" s="62">
        <v>10.07</v>
      </c>
      <c r="I116" s="62">
        <v>4.7229999999999999</v>
      </c>
      <c r="J116" s="62">
        <v>9.8699999999999992</v>
      </c>
      <c r="K116" s="67">
        <v>4.7229999999999999</v>
      </c>
      <c r="L116" s="68">
        <v>9.67</v>
      </c>
      <c r="M116" s="68">
        <v>4.7229999999999999</v>
      </c>
      <c r="N116" s="68">
        <v>9.3000000000000007</v>
      </c>
      <c r="O116" s="68">
        <v>4.7229999999999999</v>
      </c>
      <c r="P116" s="68">
        <v>8.8699999999999992</v>
      </c>
      <c r="Q116" s="67">
        <v>4.7229999999999999</v>
      </c>
      <c r="R116" s="68">
        <v>9.1</v>
      </c>
      <c r="S116" s="67">
        <v>4.7229999999999999</v>
      </c>
      <c r="T116" s="68">
        <v>9.1300000000000008</v>
      </c>
      <c r="U116" s="67">
        <v>4.7229999999999999</v>
      </c>
      <c r="V116" s="68">
        <v>9.42</v>
      </c>
      <c r="W116" s="67">
        <v>4.7229999999999999</v>
      </c>
      <c r="X116" s="68">
        <v>9.35</v>
      </c>
      <c r="Y116" s="67">
        <v>4.7229999999999999</v>
      </c>
      <c r="Z116" s="68">
        <v>9.32</v>
      </c>
      <c r="AA116" s="48">
        <v>4.7229999999999999</v>
      </c>
      <c r="AB116" s="48">
        <v>8.35</v>
      </c>
      <c r="AC116" s="68">
        <v>4.7229999999999999</v>
      </c>
      <c r="AD116" s="68">
        <v>8.3699999999999992</v>
      </c>
      <c r="AE116" s="68">
        <v>4.7229999999999999</v>
      </c>
      <c r="AF116" s="68">
        <v>8.5</v>
      </c>
    </row>
    <row r="117" spans="1:32" s="64" customFormat="1" ht="19.2">
      <c r="A117" s="62">
        <v>4.8049999999999997</v>
      </c>
      <c r="B117" s="62">
        <v>9.98</v>
      </c>
      <c r="C117" s="63">
        <v>4.8049999999999997</v>
      </c>
      <c r="D117" s="62">
        <v>10.17</v>
      </c>
      <c r="E117" s="63">
        <v>4.8049999999999997</v>
      </c>
      <c r="F117" s="62">
        <v>10.73</v>
      </c>
      <c r="G117" s="62">
        <v>4.8049999999999997</v>
      </c>
      <c r="H117" s="62">
        <v>11.05</v>
      </c>
      <c r="I117" s="62">
        <v>4.8049999999999997</v>
      </c>
      <c r="J117" s="62">
        <v>10.83</v>
      </c>
      <c r="K117" s="67">
        <v>4.8049999999999997</v>
      </c>
      <c r="L117" s="68">
        <v>10.58</v>
      </c>
      <c r="M117" s="68">
        <v>4.8049999999999997</v>
      </c>
      <c r="N117" s="68">
        <v>10.32</v>
      </c>
      <c r="O117" s="68">
        <v>4.8049999999999997</v>
      </c>
      <c r="P117" s="68">
        <v>9.83</v>
      </c>
      <c r="Q117" s="67">
        <v>4.8049999999999997</v>
      </c>
      <c r="R117" s="68">
        <v>10.1</v>
      </c>
      <c r="S117" s="67">
        <v>4.8049999999999997</v>
      </c>
      <c r="T117" s="68">
        <v>10.18</v>
      </c>
      <c r="U117" s="67">
        <v>4.8049999999999997</v>
      </c>
      <c r="V117" s="68">
        <v>10.38</v>
      </c>
      <c r="W117" s="67">
        <v>4.8049999999999997</v>
      </c>
      <c r="X117" s="68">
        <v>10.37</v>
      </c>
      <c r="Y117" s="67">
        <v>4.8049999999999997</v>
      </c>
      <c r="Z117" s="68">
        <v>10.35</v>
      </c>
      <c r="AA117" s="48">
        <v>4.8049999999999997</v>
      </c>
      <c r="AB117" s="48">
        <v>9.3000000000000007</v>
      </c>
      <c r="AC117" s="68">
        <v>4.8049999999999997</v>
      </c>
      <c r="AD117" s="68">
        <v>9.4499999999999993</v>
      </c>
      <c r="AE117" s="68">
        <v>4.8049999999999997</v>
      </c>
      <c r="AF117" s="68">
        <v>9.43</v>
      </c>
    </row>
    <row r="118" spans="1:32" s="64" customFormat="1" ht="19.2">
      <c r="A118" s="62">
        <v>10.356</v>
      </c>
      <c r="B118" s="62">
        <v>13.38</v>
      </c>
      <c r="C118" s="63">
        <v>10.356</v>
      </c>
      <c r="D118" s="62">
        <v>13.75</v>
      </c>
      <c r="E118" s="63">
        <v>10.356</v>
      </c>
      <c r="F118" s="62">
        <v>14.07</v>
      </c>
      <c r="G118" s="62">
        <v>10.356</v>
      </c>
      <c r="H118" s="62">
        <v>14.5</v>
      </c>
      <c r="I118" s="62">
        <v>10.356</v>
      </c>
      <c r="J118" s="62">
        <v>14.73</v>
      </c>
      <c r="K118" s="67">
        <v>10.353999999999999</v>
      </c>
      <c r="L118" s="68">
        <v>14.75</v>
      </c>
      <c r="M118" s="68">
        <v>10.353999999999999</v>
      </c>
      <c r="N118" s="68">
        <v>14.27</v>
      </c>
      <c r="O118" s="68">
        <v>10.353999999999999</v>
      </c>
      <c r="P118" s="68">
        <v>13.68</v>
      </c>
      <c r="Q118" s="67">
        <v>10.353999999999999</v>
      </c>
      <c r="R118" s="68">
        <v>14.32</v>
      </c>
      <c r="S118" s="67">
        <v>10.353999999999999</v>
      </c>
      <c r="T118" s="68">
        <v>14.25</v>
      </c>
      <c r="U118" s="67">
        <v>10.353999999999999</v>
      </c>
      <c r="V118" s="68">
        <v>14.77</v>
      </c>
      <c r="W118" s="67">
        <v>10.353999999999999</v>
      </c>
      <c r="X118" s="68">
        <v>14.87</v>
      </c>
      <c r="Y118" s="67">
        <v>10.353999999999999</v>
      </c>
      <c r="Z118" s="68">
        <v>15.27</v>
      </c>
      <c r="AA118" s="48">
        <v>10.353999999999999</v>
      </c>
      <c r="AB118" s="48">
        <v>13.57</v>
      </c>
      <c r="AC118" s="68">
        <v>10.353999999999999</v>
      </c>
      <c r="AD118" s="68">
        <v>13.43</v>
      </c>
      <c r="AE118" s="68">
        <v>10.353999999999999</v>
      </c>
      <c r="AF118" s="68">
        <v>13.5</v>
      </c>
    </row>
    <row r="119" spans="1:32" s="64" customFormat="1" ht="19.2">
      <c r="A119" s="62">
        <v>13.183</v>
      </c>
      <c r="B119" s="62">
        <v>14.12</v>
      </c>
      <c r="C119" s="63">
        <v>13.183</v>
      </c>
      <c r="D119" s="62">
        <v>14.5</v>
      </c>
      <c r="E119" s="63">
        <v>13.183</v>
      </c>
      <c r="F119" s="62">
        <v>14.58</v>
      </c>
      <c r="G119" s="62">
        <v>13.183</v>
      </c>
      <c r="H119" s="62">
        <v>15.07</v>
      </c>
      <c r="I119" s="62">
        <v>13.183</v>
      </c>
      <c r="J119" s="62">
        <v>14.95</v>
      </c>
      <c r="K119" s="67">
        <v>13.180999999999999</v>
      </c>
      <c r="L119" s="68">
        <v>14.93</v>
      </c>
      <c r="M119" s="68">
        <v>13.180999999999999</v>
      </c>
      <c r="N119" s="68">
        <v>14.4</v>
      </c>
      <c r="O119" s="68">
        <v>13.180999999999999</v>
      </c>
      <c r="P119" s="68">
        <v>14</v>
      </c>
      <c r="Q119" s="67">
        <v>13.180999999999999</v>
      </c>
      <c r="R119" s="68">
        <v>14.42</v>
      </c>
      <c r="S119" s="67">
        <v>13.180999999999999</v>
      </c>
      <c r="T119" s="68">
        <v>14.7</v>
      </c>
      <c r="U119" s="67">
        <v>13.180999999999999</v>
      </c>
      <c r="V119" s="68">
        <v>15.28</v>
      </c>
      <c r="W119" s="67">
        <v>13.180999999999999</v>
      </c>
      <c r="X119" s="68">
        <v>15.47</v>
      </c>
      <c r="Y119" s="67">
        <v>13.180999999999999</v>
      </c>
      <c r="Z119" s="68">
        <v>15.6</v>
      </c>
      <c r="AA119" s="48">
        <v>13.180999999999999</v>
      </c>
      <c r="AB119" s="48">
        <v>13.85</v>
      </c>
      <c r="AC119" s="68">
        <v>13.180999999999999</v>
      </c>
      <c r="AD119" s="68">
        <v>13.97</v>
      </c>
      <c r="AE119" s="68">
        <v>13.180999999999999</v>
      </c>
      <c r="AF119" s="68">
        <v>13.93</v>
      </c>
    </row>
    <row r="120" spans="1:32" s="64" customFormat="1" ht="19.2">
      <c r="A120" s="62">
        <v>13.632</v>
      </c>
      <c r="B120" s="62">
        <v>15.07</v>
      </c>
      <c r="C120" s="63">
        <v>13.632</v>
      </c>
      <c r="D120" s="62">
        <v>15.67</v>
      </c>
      <c r="E120" s="63">
        <v>13.632</v>
      </c>
      <c r="F120" s="62">
        <v>15.47</v>
      </c>
      <c r="G120" s="62">
        <v>13.632</v>
      </c>
      <c r="H120" s="62">
        <v>16.07</v>
      </c>
      <c r="I120" s="62">
        <v>13.632</v>
      </c>
      <c r="J120" s="62">
        <v>15.95</v>
      </c>
      <c r="K120" s="67">
        <v>13.63</v>
      </c>
      <c r="L120" s="68">
        <v>15.77</v>
      </c>
      <c r="M120" s="68">
        <v>13.63</v>
      </c>
      <c r="N120" s="68">
        <v>15.27</v>
      </c>
      <c r="O120" s="68">
        <v>13.63</v>
      </c>
      <c r="P120" s="68">
        <v>14.8</v>
      </c>
      <c r="Q120" s="67">
        <v>13.63</v>
      </c>
      <c r="R120" s="68">
        <v>15.25</v>
      </c>
      <c r="S120" s="67">
        <v>13.63</v>
      </c>
      <c r="T120" s="68">
        <v>15.48</v>
      </c>
      <c r="U120" s="67">
        <v>13.63</v>
      </c>
      <c r="V120" s="68">
        <v>16.2</v>
      </c>
      <c r="W120" s="67">
        <v>13.63</v>
      </c>
      <c r="X120" s="68">
        <v>16.329999999999998</v>
      </c>
      <c r="Y120" s="67">
        <v>13.63</v>
      </c>
      <c r="Z120" s="68">
        <v>16.350000000000001</v>
      </c>
      <c r="AA120" s="48">
        <v>13.63</v>
      </c>
      <c r="AB120" s="48">
        <v>14.8</v>
      </c>
      <c r="AC120" s="68">
        <v>13.63</v>
      </c>
      <c r="AD120" s="68">
        <v>14.88</v>
      </c>
      <c r="AE120" s="68">
        <v>13.63</v>
      </c>
      <c r="AF120" s="68">
        <v>14.9</v>
      </c>
    </row>
    <row r="121" spans="1:32" s="64" customFormat="1" ht="19.2">
      <c r="A121" s="62">
        <v>14.222</v>
      </c>
      <c r="B121" s="62">
        <v>16.57</v>
      </c>
      <c r="C121" s="63">
        <v>14.222</v>
      </c>
      <c r="D121" s="62">
        <v>17.2</v>
      </c>
      <c r="E121" s="63">
        <v>14.222</v>
      </c>
      <c r="F121" s="62">
        <v>16.95</v>
      </c>
      <c r="G121" s="62">
        <v>14.222</v>
      </c>
      <c r="H121" s="62">
        <v>17.52</v>
      </c>
      <c r="I121" s="62">
        <v>14.222</v>
      </c>
      <c r="J121" s="62">
        <v>17.420000000000002</v>
      </c>
      <c r="K121" s="67">
        <v>14.22</v>
      </c>
      <c r="L121" s="68">
        <v>17.27</v>
      </c>
      <c r="M121" s="68">
        <v>14.22</v>
      </c>
      <c r="N121" s="68">
        <v>16.73</v>
      </c>
      <c r="O121" s="68">
        <v>14.22</v>
      </c>
      <c r="P121" s="68">
        <v>16.27</v>
      </c>
      <c r="Q121" s="67">
        <v>14.22</v>
      </c>
      <c r="R121" s="68">
        <v>16.7</v>
      </c>
      <c r="S121" s="67">
        <v>14.22</v>
      </c>
      <c r="T121" s="68">
        <v>16.97</v>
      </c>
      <c r="U121" s="67">
        <v>14.22</v>
      </c>
      <c r="V121" s="68">
        <v>17.649999999999999</v>
      </c>
      <c r="W121" s="67">
        <v>14.22</v>
      </c>
      <c r="X121" s="68">
        <v>17.78</v>
      </c>
      <c r="Y121" s="67">
        <v>14.22</v>
      </c>
      <c r="Z121" s="68">
        <v>17.8</v>
      </c>
      <c r="AA121" s="48">
        <v>14.22</v>
      </c>
      <c r="AB121" s="48">
        <v>16.22</v>
      </c>
      <c r="AC121" s="68">
        <v>14.22</v>
      </c>
      <c r="AD121" s="68">
        <v>16.399999999999999</v>
      </c>
      <c r="AE121" s="68">
        <v>14.22</v>
      </c>
      <c r="AF121" s="68">
        <v>16.32</v>
      </c>
    </row>
    <row r="122" spans="1:32" s="64" customFormat="1" ht="19.2">
      <c r="A122" s="62">
        <v>11.840999999999999</v>
      </c>
      <c r="B122" s="62">
        <v>11.8</v>
      </c>
      <c r="C122" s="63">
        <v>11.840999999999999</v>
      </c>
      <c r="D122" s="62">
        <v>12.07</v>
      </c>
      <c r="E122" s="63">
        <v>11.840999999999999</v>
      </c>
      <c r="F122" s="62">
        <v>12.27</v>
      </c>
      <c r="G122" s="62">
        <v>11.840999999999999</v>
      </c>
      <c r="H122" s="62">
        <v>12.67</v>
      </c>
      <c r="I122" s="62">
        <v>11.840999999999999</v>
      </c>
      <c r="J122" s="62">
        <v>12.68</v>
      </c>
      <c r="K122" s="67">
        <v>11.839</v>
      </c>
      <c r="L122" s="68">
        <v>12.65</v>
      </c>
      <c r="M122" s="68">
        <v>11.839</v>
      </c>
      <c r="N122" s="68">
        <v>12.1</v>
      </c>
      <c r="O122" s="68">
        <v>11.839</v>
      </c>
      <c r="P122" s="68">
        <v>11.77</v>
      </c>
      <c r="Q122" s="67">
        <v>11.839</v>
      </c>
      <c r="R122" s="68">
        <v>12.07</v>
      </c>
      <c r="S122" s="67">
        <v>11.839</v>
      </c>
      <c r="T122" s="68">
        <v>12.35</v>
      </c>
      <c r="U122" s="67">
        <v>11.839</v>
      </c>
      <c r="V122" s="68">
        <v>12.92</v>
      </c>
      <c r="W122" s="67">
        <v>11.839</v>
      </c>
      <c r="X122" s="68">
        <v>13.03</v>
      </c>
      <c r="Y122" s="67">
        <v>11.839</v>
      </c>
      <c r="Z122" s="68">
        <v>13.23</v>
      </c>
      <c r="AA122" s="48">
        <v>11.839</v>
      </c>
      <c r="AB122" s="48">
        <v>11.5</v>
      </c>
      <c r="AC122" s="68">
        <v>11.839</v>
      </c>
      <c r="AD122" s="68">
        <v>11.63</v>
      </c>
      <c r="AE122" s="68">
        <v>11.839</v>
      </c>
      <c r="AF122" s="68">
        <v>11.55</v>
      </c>
    </row>
    <row r="123" spans="1:32" s="64" customFormat="1" ht="19.2">
      <c r="A123" s="62">
        <v>8.8190000000000008</v>
      </c>
      <c r="B123" s="62">
        <v>10</v>
      </c>
      <c r="C123" s="63">
        <v>8.8190000000000008</v>
      </c>
      <c r="D123" s="62">
        <v>10.28</v>
      </c>
      <c r="E123" s="63">
        <v>8.8190000000000008</v>
      </c>
      <c r="F123" s="62">
        <v>10.6</v>
      </c>
      <c r="G123" s="62">
        <v>8.8190000000000008</v>
      </c>
      <c r="H123" s="62">
        <v>10.88</v>
      </c>
      <c r="I123" s="62">
        <v>8.8190000000000008</v>
      </c>
      <c r="J123" s="62">
        <v>11.07</v>
      </c>
      <c r="K123" s="67">
        <v>8.8170000000000002</v>
      </c>
      <c r="L123" s="68">
        <v>10.98</v>
      </c>
      <c r="M123" s="68">
        <v>8.8170000000000002</v>
      </c>
      <c r="N123" s="68">
        <v>10.4</v>
      </c>
      <c r="O123" s="68">
        <v>8.8170000000000002</v>
      </c>
      <c r="P123" s="68">
        <v>10.119999999999999</v>
      </c>
      <c r="Q123" s="67">
        <v>8.8170000000000002</v>
      </c>
      <c r="R123" s="68">
        <v>10.42</v>
      </c>
      <c r="S123" s="67">
        <v>8.8170000000000002</v>
      </c>
      <c r="T123" s="68">
        <v>10.73</v>
      </c>
      <c r="U123" s="67">
        <v>8.8170000000000002</v>
      </c>
      <c r="V123" s="68">
        <v>11.22</v>
      </c>
      <c r="W123" s="67">
        <v>8.8170000000000002</v>
      </c>
      <c r="X123" s="68">
        <v>11.27</v>
      </c>
      <c r="Y123" s="67">
        <v>8.8170000000000002</v>
      </c>
      <c r="Z123" s="68">
        <v>11.47</v>
      </c>
      <c r="AA123" s="48">
        <v>8.8170000000000002</v>
      </c>
      <c r="AB123" s="48">
        <v>9.9499999999999993</v>
      </c>
      <c r="AC123" s="68">
        <v>8.8170000000000002</v>
      </c>
      <c r="AD123" s="68">
        <v>9.9700000000000006</v>
      </c>
      <c r="AE123" s="68">
        <v>8.8170000000000002</v>
      </c>
      <c r="AF123" s="68">
        <v>10.02</v>
      </c>
    </row>
    <row r="124" spans="1:32" s="64" customFormat="1" ht="19.2">
      <c r="A124" s="62">
        <v>7.0389999999999997</v>
      </c>
      <c r="B124" s="62">
        <v>9.73</v>
      </c>
      <c r="C124" s="63">
        <v>7.0389999999999997</v>
      </c>
      <c r="D124" s="62">
        <v>9.98</v>
      </c>
      <c r="E124" s="63">
        <v>7.0389999999999997</v>
      </c>
      <c r="F124" s="62">
        <v>10.25</v>
      </c>
      <c r="G124" s="62">
        <v>7.0389999999999997</v>
      </c>
      <c r="H124" s="62">
        <v>10.35</v>
      </c>
      <c r="I124" s="62">
        <v>7.0389999999999997</v>
      </c>
      <c r="J124" s="62">
        <v>10.37</v>
      </c>
      <c r="K124" s="67">
        <v>7.0389999999999997</v>
      </c>
      <c r="L124" s="68">
        <v>10.23</v>
      </c>
      <c r="M124" s="68">
        <v>7.0389999999999997</v>
      </c>
      <c r="N124" s="68">
        <v>9.9700000000000006</v>
      </c>
      <c r="O124" s="68">
        <v>7.0389999999999997</v>
      </c>
      <c r="P124" s="68">
        <v>9.83</v>
      </c>
      <c r="Q124" s="67">
        <v>7.0389999999999997</v>
      </c>
      <c r="R124" s="68">
        <v>9.9499999999999993</v>
      </c>
      <c r="S124" s="67">
        <v>7.0389999999999997</v>
      </c>
      <c r="T124" s="68">
        <v>10.02</v>
      </c>
      <c r="U124" s="67">
        <v>7.0389999999999997</v>
      </c>
      <c r="V124" s="68">
        <v>10.220000000000001</v>
      </c>
      <c r="W124" s="67">
        <v>7.0389999999999997</v>
      </c>
      <c r="X124" s="68">
        <v>10.050000000000001</v>
      </c>
      <c r="Y124" s="67">
        <v>7.0389999999999997</v>
      </c>
      <c r="Z124" s="68">
        <v>10.28</v>
      </c>
      <c r="AA124" s="48">
        <v>7.0389999999999997</v>
      </c>
      <c r="AB124" s="48">
        <v>9.77</v>
      </c>
      <c r="AC124" s="68">
        <v>7.0389999999999997</v>
      </c>
      <c r="AD124" s="68">
        <v>9.75</v>
      </c>
      <c r="AE124" s="68">
        <v>7.0389999999999997</v>
      </c>
      <c r="AF124" s="68">
        <v>9.68</v>
      </c>
    </row>
    <row r="125" spans="1:32" s="64" customFormat="1" ht="19.2">
      <c r="A125" s="62">
        <v>1.512</v>
      </c>
      <c r="B125" s="62">
        <v>3.7</v>
      </c>
      <c r="C125" s="63">
        <v>1.512</v>
      </c>
      <c r="D125" s="62">
        <v>3.87</v>
      </c>
      <c r="E125" s="63">
        <v>1.512</v>
      </c>
      <c r="F125" s="62">
        <v>3.73</v>
      </c>
      <c r="G125" s="62">
        <v>1.512</v>
      </c>
      <c r="H125" s="62">
        <v>3.65</v>
      </c>
      <c r="I125" s="62">
        <v>1.512</v>
      </c>
      <c r="J125" s="62">
        <v>3.7</v>
      </c>
      <c r="K125" s="67">
        <v>1.512</v>
      </c>
      <c r="L125" s="68">
        <v>4.03</v>
      </c>
      <c r="M125" s="68">
        <v>1.512</v>
      </c>
      <c r="N125" s="68">
        <v>3.62</v>
      </c>
      <c r="O125" s="68">
        <v>1.512</v>
      </c>
      <c r="P125" s="68">
        <v>3.52</v>
      </c>
      <c r="Q125" s="67">
        <v>1.512</v>
      </c>
      <c r="R125" s="68">
        <v>3.6</v>
      </c>
      <c r="S125" s="67">
        <v>1.512</v>
      </c>
      <c r="T125" s="68">
        <v>3.8</v>
      </c>
      <c r="U125" s="67">
        <v>1.512</v>
      </c>
      <c r="V125" s="68">
        <v>3.73</v>
      </c>
      <c r="W125" s="67">
        <v>1.512</v>
      </c>
      <c r="X125" s="68">
        <v>3.6</v>
      </c>
      <c r="Y125" s="67">
        <v>1.512</v>
      </c>
      <c r="Z125" s="68">
        <v>3.6</v>
      </c>
      <c r="AA125" s="48">
        <v>1.512</v>
      </c>
      <c r="AB125" s="48">
        <v>3.35</v>
      </c>
      <c r="AC125" s="68">
        <v>1.512</v>
      </c>
      <c r="AD125" s="68">
        <v>3.35</v>
      </c>
      <c r="AE125" s="68">
        <v>1.512</v>
      </c>
      <c r="AF125" s="68">
        <v>3.43</v>
      </c>
    </row>
    <row r="126" spans="1:32" s="64" customFormat="1" ht="19.2">
      <c r="A126" s="62">
        <v>2.3069999999999999</v>
      </c>
      <c r="B126" s="62">
        <v>4.4000000000000004</v>
      </c>
      <c r="C126" s="63">
        <v>2.3069999999999999</v>
      </c>
      <c r="D126" s="62">
        <v>4.28</v>
      </c>
      <c r="E126" s="63">
        <v>2.3069999999999999</v>
      </c>
      <c r="F126" s="62">
        <v>4.53</v>
      </c>
      <c r="G126" s="62">
        <v>2.3069999999999999</v>
      </c>
      <c r="H126" s="62">
        <v>4.7699999999999996</v>
      </c>
      <c r="I126" s="62">
        <v>2.3069999999999999</v>
      </c>
      <c r="J126" s="62">
        <v>4.5199999999999996</v>
      </c>
      <c r="K126" s="67">
        <v>2.3069999999999999</v>
      </c>
      <c r="L126" s="68">
        <v>4.5199999999999996</v>
      </c>
      <c r="M126" s="68">
        <v>2.3069999999999999</v>
      </c>
      <c r="N126" s="68">
        <v>4.4000000000000004</v>
      </c>
      <c r="O126" s="68">
        <v>2.3069999999999999</v>
      </c>
      <c r="P126" s="68">
        <v>4.37</v>
      </c>
      <c r="Q126" s="67">
        <v>2.3069999999999999</v>
      </c>
      <c r="R126" s="68">
        <v>4.68</v>
      </c>
      <c r="S126" s="67">
        <v>2.3069999999999999</v>
      </c>
      <c r="T126" s="68">
        <v>4.47</v>
      </c>
      <c r="U126" s="67">
        <v>2.3069999999999999</v>
      </c>
      <c r="V126" s="68">
        <v>4.4000000000000004</v>
      </c>
      <c r="W126" s="67">
        <v>2.3069999999999999</v>
      </c>
      <c r="X126" s="68">
        <v>4.57</v>
      </c>
      <c r="Y126" s="67">
        <v>2.3069999999999999</v>
      </c>
      <c r="Z126" s="68">
        <v>4.68</v>
      </c>
      <c r="AA126" s="48">
        <v>2.3069999999999999</v>
      </c>
      <c r="AB126" s="48">
        <v>4.55</v>
      </c>
      <c r="AC126" s="68">
        <v>2.3069999999999999</v>
      </c>
      <c r="AD126" s="68">
        <v>4.33</v>
      </c>
      <c r="AE126" s="68">
        <v>2.3069999999999999</v>
      </c>
      <c r="AF126" s="68">
        <v>4.25</v>
      </c>
    </row>
    <row r="127" spans="1:32" s="64" customFormat="1" ht="19.2">
      <c r="A127" s="62">
        <v>2.391</v>
      </c>
      <c r="B127" s="62">
        <v>4.6500000000000004</v>
      </c>
      <c r="C127" s="63">
        <v>2.391</v>
      </c>
      <c r="D127" s="62">
        <v>4.63</v>
      </c>
      <c r="E127" s="63">
        <v>2.391</v>
      </c>
      <c r="F127" s="62">
        <v>4.9000000000000004</v>
      </c>
      <c r="G127" s="62">
        <v>2.391</v>
      </c>
      <c r="H127" s="62">
        <v>5.55</v>
      </c>
      <c r="I127" s="62">
        <v>2.391</v>
      </c>
      <c r="J127" s="62">
        <v>5.03</v>
      </c>
      <c r="K127" s="67">
        <v>2.391</v>
      </c>
      <c r="L127" s="68">
        <v>4.97</v>
      </c>
      <c r="M127" s="68">
        <v>2.391</v>
      </c>
      <c r="N127" s="68">
        <v>4.78</v>
      </c>
      <c r="O127" s="68">
        <v>2.391</v>
      </c>
      <c r="P127" s="68">
        <v>5.03</v>
      </c>
      <c r="Q127" s="67">
        <v>2.391</v>
      </c>
      <c r="R127" s="68">
        <v>5.17</v>
      </c>
      <c r="S127" s="67">
        <v>2.391</v>
      </c>
      <c r="T127" s="68">
        <v>4.6500000000000004</v>
      </c>
      <c r="U127" s="67">
        <v>2.391</v>
      </c>
      <c r="V127" s="68">
        <v>4.8</v>
      </c>
      <c r="W127" s="67">
        <v>2.391</v>
      </c>
      <c r="X127" s="68">
        <v>4.87</v>
      </c>
      <c r="Y127" s="67">
        <v>2.391</v>
      </c>
      <c r="Z127" s="68">
        <v>4.9800000000000004</v>
      </c>
      <c r="AA127" s="48">
        <v>2.391</v>
      </c>
      <c r="AB127" s="48">
        <v>4.75</v>
      </c>
      <c r="AC127" s="68">
        <v>2.391</v>
      </c>
      <c r="AD127" s="68">
        <v>4.6500000000000004</v>
      </c>
      <c r="AE127" s="68">
        <v>2.391</v>
      </c>
      <c r="AF127" s="68">
        <v>4.7300000000000004</v>
      </c>
    </row>
    <row r="128" spans="1:32" s="64" customFormat="1" ht="19.2">
      <c r="A128" s="62">
        <v>2.6680000000000001</v>
      </c>
      <c r="B128" s="62">
        <v>5.73</v>
      </c>
      <c r="C128" s="63">
        <v>2.6680000000000001</v>
      </c>
      <c r="D128" s="62">
        <v>5.75</v>
      </c>
      <c r="E128" s="63">
        <v>2.6680000000000001</v>
      </c>
      <c r="F128" s="62">
        <v>6.43</v>
      </c>
      <c r="G128" s="62">
        <v>2.6680000000000001</v>
      </c>
      <c r="H128" s="62">
        <v>5.83</v>
      </c>
      <c r="I128" s="62">
        <v>2.6680000000000001</v>
      </c>
      <c r="J128" s="62">
        <v>6.08</v>
      </c>
      <c r="K128" s="67">
        <v>2.6680000000000001</v>
      </c>
      <c r="L128" s="68">
        <v>6.08</v>
      </c>
      <c r="M128" s="68">
        <v>2.6680000000000001</v>
      </c>
      <c r="N128" s="68">
        <v>5.58</v>
      </c>
      <c r="O128" s="68">
        <v>2.6680000000000001</v>
      </c>
      <c r="P128" s="68">
        <v>6.08</v>
      </c>
      <c r="Q128" s="67">
        <v>2.6680000000000001</v>
      </c>
      <c r="R128" s="68">
        <v>5.6</v>
      </c>
      <c r="S128" s="67">
        <v>2.6680000000000001</v>
      </c>
      <c r="T128" s="68">
        <v>5.75</v>
      </c>
      <c r="U128" s="67">
        <v>2.6680000000000001</v>
      </c>
      <c r="V128" s="68">
        <v>5.98</v>
      </c>
      <c r="W128" s="67">
        <v>2.6680000000000001</v>
      </c>
      <c r="X128" s="68">
        <v>5.62</v>
      </c>
      <c r="Y128" s="67">
        <v>2.6680000000000001</v>
      </c>
      <c r="Z128" s="68">
        <v>6.05</v>
      </c>
      <c r="AA128" s="48">
        <v>2.6680000000000001</v>
      </c>
      <c r="AB128" s="48">
        <v>5.77</v>
      </c>
      <c r="AC128" s="68">
        <v>2.6680000000000001</v>
      </c>
      <c r="AD128" s="68">
        <v>5.48</v>
      </c>
      <c r="AE128" s="68">
        <v>2.6680000000000001</v>
      </c>
      <c r="AF128" s="68">
        <v>5.78</v>
      </c>
    </row>
    <row r="129" spans="1:32" s="64" customFormat="1" ht="19.2">
      <c r="A129" s="62">
        <v>1.9510000000000001</v>
      </c>
      <c r="B129" s="62">
        <v>3.8</v>
      </c>
      <c r="C129" s="63">
        <v>1.9510000000000001</v>
      </c>
      <c r="D129" s="62">
        <v>3.7</v>
      </c>
      <c r="E129" s="63">
        <v>1.9510000000000001</v>
      </c>
      <c r="F129" s="62">
        <v>3.9</v>
      </c>
      <c r="G129" s="62">
        <v>1.9510000000000001</v>
      </c>
      <c r="H129" s="62">
        <v>3.92</v>
      </c>
      <c r="I129" s="62">
        <v>1.9510000000000001</v>
      </c>
      <c r="J129" s="62">
        <v>3.97</v>
      </c>
      <c r="K129" s="67">
        <v>1.9510000000000001</v>
      </c>
      <c r="L129" s="68">
        <v>4.3499999999999996</v>
      </c>
      <c r="M129" s="68">
        <v>1.9510000000000001</v>
      </c>
      <c r="N129" s="68">
        <v>3.8</v>
      </c>
      <c r="O129" s="68">
        <v>1.9510000000000001</v>
      </c>
      <c r="P129" s="68">
        <v>3.68</v>
      </c>
      <c r="Q129" s="67">
        <v>1.9510000000000001</v>
      </c>
      <c r="R129" s="68">
        <v>3.9</v>
      </c>
      <c r="S129" s="67">
        <v>1.9510000000000001</v>
      </c>
      <c r="T129" s="68">
        <v>3.77</v>
      </c>
      <c r="U129" s="67">
        <v>1.9510000000000001</v>
      </c>
      <c r="V129" s="68">
        <v>3.82</v>
      </c>
      <c r="W129" s="67">
        <v>1.9510000000000001</v>
      </c>
      <c r="X129" s="68">
        <v>3.8</v>
      </c>
      <c r="Y129" s="67">
        <v>1.9510000000000001</v>
      </c>
      <c r="Z129" s="68">
        <v>3.83</v>
      </c>
      <c r="AA129" s="48">
        <v>1.9510000000000001</v>
      </c>
      <c r="AB129" s="48">
        <v>3.72</v>
      </c>
      <c r="AC129" s="68">
        <v>1.9510000000000001</v>
      </c>
      <c r="AD129" s="68">
        <v>3.77</v>
      </c>
      <c r="AE129" s="68">
        <v>1.9510000000000001</v>
      </c>
      <c r="AF129" s="68">
        <v>3.68</v>
      </c>
    </row>
    <row r="130" spans="1:32" s="64" customFormat="1" ht="19.2">
      <c r="A130" s="62">
        <v>2.9980000000000002</v>
      </c>
      <c r="B130" s="62">
        <v>5.13</v>
      </c>
      <c r="C130" s="63">
        <v>2.9980000000000002</v>
      </c>
      <c r="D130" s="62">
        <v>5.08</v>
      </c>
      <c r="E130" s="63">
        <v>2.9980000000000002</v>
      </c>
      <c r="F130" s="62">
        <v>5.27</v>
      </c>
      <c r="G130" s="62">
        <v>2.9980000000000002</v>
      </c>
      <c r="H130" s="62">
        <v>5.4</v>
      </c>
      <c r="I130" s="62">
        <v>2.9980000000000002</v>
      </c>
      <c r="J130" s="62">
        <v>5.3</v>
      </c>
      <c r="K130" s="67">
        <v>2.9980000000000002</v>
      </c>
      <c r="L130" s="68">
        <v>5.32</v>
      </c>
      <c r="M130" s="68">
        <v>2.9980000000000002</v>
      </c>
      <c r="N130" s="68">
        <v>4.87</v>
      </c>
      <c r="O130" s="68">
        <v>2.9980000000000002</v>
      </c>
      <c r="P130" s="68">
        <v>5</v>
      </c>
      <c r="Q130" s="67">
        <v>2.9980000000000002</v>
      </c>
      <c r="R130" s="68">
        <v>5.08</v>
      </c>
      <c r="S130" s="67">
        <v>2.9980000000000002</v>
      </c>
      <c r="T130" s="68">
        <v>5.03</v>
      </c>
      <c r="U130" s="67">
        <v>2.9980000000000002</v>
      </c>
      <c r="V130" s="68">
        <v>4.9800000000000004</v>
      </c>
      <c r="W130" s="67">
        <v>2.9980000000000002</v>
      </c>
      <c r="X130" s="68">
        <v>4.88</v>
      </c>
      <c r="Y130" s="67">
        <v>2.9980000000000002</v>
      </c>
      <c r="Z130" s="68">
        <v>5.23</v>
      </c>
      <c r="AA130" s="48">
        <v>2.9980000000000002</v>
      </c>
      <c r="AB130" s="48">
        <v>5.32</v>
      </c>
      <c r="AC130" s="68">
        <v>2.9980000000000002</v>
      </c>
      <c r="AD130" s="68">
        <v>4.92</v>
      </c>
      <c r="AE130" s="68">
        <v>2.9980000000000002</v>
      </c>
      <c r="AF130" s="68">
        <v>5.42</v>
      </c>
    </row>
    <row r="131" spans="1:32" s="64" customFormat="1" ht="19.2">
      <c r="A131" s="62">
        <v>4.6619999999999999</v>
      </c>
      <c r="B131" s="62">
        <v>8.35</v>
      </c>
      <c r="C131" s="63">
        <v>4.6619999999999999</v>
      </c>
      <c r="D131" s="62">
        <v>7.88</v>
      </c>
      <c r="E131" s="63">
        <v>4.6619999999999999</v>
      </c>
      <c r="F131" s="62">
        <v>8.2200000000000006</v>
      </c>
      <c r="G131" s="62">
        <v>4.6619999999999999</v>
      </c>
      <c r="H131" s="62">
        <v>8.3800000000000008</v>
      </c>
      <c r="I131" s="62">
        <v>4.6619999999999999</v>
      </c>
      <c r="J131" s="62">
        <v>8.23</v>
      </c>
      <c r="K131" s="67">
        <v>4.6619999999999999</v>
      </c>
      <c r="L131" s="68">
        <v>8.5299999999999994</v>
      </c>
      <c r="M131" s="68">
        <v>4.6619999999999999</v>
      </c>
      <c r="N131" s="68">
        <v>8.35</v>
      </c>
      <c r="O131" s="68">
        <v>4.6619999999999999</v>
      </c>
      <c r="P131" s="68">
        <v>8.17</v>
      </c>
      <c r="Q131" s="67">
        <v>4.6619999999999999</v>
      </c>
      <c r="R131" s="68">
        <v>8.1199999999999992</v>
      </c>
      <c r="S131" s="67">
        <v>4.6619999999999999</v>
      </c>
      <c r="T131" s="68">
        <v>8.02</v>
      </c>
      <c r="U131" s="67">
        <v>4.6619999999999999</v>
      </c>
      <c r="V131" s="68">
        <v>8.2200000000000006</v>
      </c>
      <c r="W131" s="67">
        <v>4.6619999999999999</v>
      </c>
      <c r="X131" s="68">
        <v>8.35</v>
      </c>
      <c r="Y131" s="67">
        <v>4.6619999999999999</v>
      </c>
      <c r="Z131" s="68">
        <v>8.1999999999999993</v>
      </c>
      <c r="AA131" s="48">
        <v>4.6619999999999999</v>
      </c>
      <c r="AB131" s="48">
        <v>8.52</v>
      </c>
      <c r="AC131" s="68">
        <v>4.6619999999999999</v>
      </c>
      <c r="AD131" s="68">
        <v>8</v>
      </c>
      <c r="AE131" s="68">
        <v>4.6619999999999999</v>
      </c>
      <c r="AF131" s="68">
        <v>8.5500000000000007</v>
      </c>
    </row>
    <row r="132" spans="1:32" s="64" customFormat="1" ht="19.2">
      <c r="A132" s="62">
        <v>3.7450000000000001</v>
      </c>
      <c r="B132" s="62">
        <v>6.17</v>
      </c>
      <c r="C132" s="63">
        <v>3.7450000000000001</v>
      </c>
      <c r="D132" s="62">
        <v>6.25</v>
      </c>
      <c r="E132" s="63">
        <v>3.7450000000000001</v>
      </c>
      <c r="F132" s="62">
        <v>6.47</v>
      </c>
      <c r="G132" s="62">
        <v>3.7450000000000001</v>
      </c>
      <c r="H132" s="62">
        <v>6.55</v>
      </c>
      <c r="I132" s="62">
        <v>3.7450000000000001</v>
      </c>
      <c r="J132" s="62">
        <v>6.43</v>
      </c>
      <c r="K132" s="67">
        <v>3.7450000000000001</v>
      </c>
      <c r="L132" s="68">
        <v>6.38</v>
      </c>
      <c r="M132" s="68">
        <v>3.7450000000000001</v>
      </c>
      <c r="N132" s="68">
        <v>5.88</v>
      </c>
      <c r="O132" s="68">
        <v>3.7450000000000001</v>
      </c>
      <c r="P132" s="68">
        <v>6.1</v>
      </c>
      <c r="Q132" s="67">
        <v>3.7450000000000001</v>
      </c>
      <c r="R132" s="68">
        <v>6.23</v>
      </c>
      <c r="S132" s="67">
        <v>3.7450000000000001</v>
      </c>
      <c r="T132" s="68">
        <v>6.02</v>
      </c>
      <c r="U132" s="67">
        <v>3.7450000000000001</v>
      </c>
      <c r="V132" s="68">
        <v>6.02</v>
      </c>
      <c r="W132" s="67">
        <v>3.7450000000000001</v>
      </c>
      <c r="X132" s="68">
        <v>5.92</v>
      </c>
      <c r="Y132" s="67">
        <v>3.7450000000000001</v>
      </c>
      <c r="Z132" s="68">
        <v>6.18</v>
      </c>
      <c r="AA132" s="48">
        <v>3.7450000000000001</v>
      </c>
      <c r="AB132" s="48">
        <v>6.47</v>
      </c>
      <c r="AC132" s="68">
        <v>3.7450000000000001</v>
      </c>
      <c r="AD132" s="68">
        <v>6.03</v>
      </c>
      <c r="AE132" s="68">
        <v>3.7450000000000001</v>
      </c>
      <c r="AF132" s="68">
        <v>6.57</v>
      </c>
    </row>
    <row r="133" spans="1:32" s="64" customFormat="1" ht="19.2">
      <c r="A133" s="62">
        <v>1.222</v>
      </c>
      <c r="B133" s="62">
        <v>2.38</v>
      </c>
      <c r="C133" s="63">
        <v>1.222</v>
      </c>
      <c r="D133" s="62">
        <v>2.37</v>
      </c>
      <c r="E133" s="63">
        <v>1.222</v>
      </c>
      <c r="F133" s="62">
        <v>2.4500000000000002</v>
      </c>
      <c r="G133" s="62">
        <v>1.222</v>
      </c>
      <c r="H133" s="62">
        <v>2.72</v>
      </c>
      <c r="I133" s="62">
        <v>1.222</v>
      </c>
      <c r="J133" s="62">
        <v>2.5</v>
      </c>
      <c r="K133" s="67">
        <v>1.222</v>
      </c>
      <c r="L133" s="68">
        <v>2.5499999999999998</v>
      </c>
      <c r="M133" s="68">
        <v>1.222</v>
      </c>
      <c r="N133" s="68">
        <v>2.4300000000000002</v>
      </c>
      <c r="O133" s="68">
        <v>1.222</v>
      </c>
      <c r="P133" s="68">
        <v>2.5</v>
      </c>
      <c r="Q133" s="67">
        <v>1.222</v>
      </c>
      <c r="R133" s="68">
        <v>2.82</v>
      </c>
      <c r="S133" s="67">
        <v>1.222</v>
      </c>
      <c r="T133" s="68">
        <v>2.52</v>
      </c>
      <c r="U133" s="67">
        <v>1.222</v>
      </c>
      <c r="V133" s="68">
        <v>2.4300000000000002</v>
      </c>
      <c r="W133" s="67">
        <v>1.222</v>
      </c>
      <c r="X133" s="68">
        <v>2.42</v>
      </c>
      <c r="Y133" s="67">
        <v>1.222</v>
      </c>
      <c r="Z133" s="68">
        <v>2.5</v>
      </c>
      <c r="AA133" s="48">
        <v>1.222</v>
      </c>
      <c r="AB133" s="48">
        <v>2.4300000000000002</v>
      </c>
      <c r="AC133" s="68">
        <v>1.222</v>
      </c>
      <c r="AD133" s="68">
        <v>2.4</v>
      </c>
      <c r="AE133" s="68">
        <v>1.222</v>
      </c>
      <c r="AF133" s="68">
        <v>2.5</v>
      </c>
    </row>
    <row r="134" spans="1:32" s="64" customFormat="1" ht="19.2">
      <c r="A134" s="62">
        <v>1.478</v>
      </c>
      <c r="B134" s="62">
        <v>2.82</v>
      </c>
      <c r="C134" s="63">
        <v>1.478</v>
      </c>
      <c r="D134" s="62">
        <v>2.83</v>
      </c>
      <c r="E134" s="63">
        <v>1.478</v>
      </c>
      <c r="F134" s="62">
        <v>2.88</v>
      </c>
      <c r="G134" s="62">
        <v>1.478</v>
      </c>
      <c r="H134" s="62">
        <v>3.03</v>
      </c>
      <c r="I134" s="62">
        <v>1.478</v>
      </c>
      <c r="J134" s="62">
        <v>2.97</v>
      </c>
      <c r="K134" s="67">
        <v>1.478</v>
      </c>
      <c r="L134" s="68">
        <v>3.02</v>
      </c>
      <c r="M134" s="68">
        <v>1.478</v>
      </c>
      <c r="N134" s="68">
        <v>2.82</v>
      </c>
      <c r="O134" s="68">
        <v>1.478</v>
      </c>
      <c r="P134" s="68">
        <v>2.93</v>
      </c>
      <c r="Q134" s="67">
        <v>1.478</v>
      </c>
      <c r="R134" s="68">
        <v>2.95</v>
      </c>
      <c r="S134" s="67">
        <v>1.478</v>
      </c>
      <c r="T134" s="68">
        <v>2.92</v>
      </c>
      <c r="U134" s="67">
        <v>1.478</v>
      </c>
      <c r="V134" s="68">
        <v>2.92</v>
      </c>
      <c r="W134" s="67">
        <v>1.478</v>
      </c>
      <c r="X134" s="68">
        <v>2.82</v>
      </c>
      <c r="Y134" s="67">
        <v>1.478</v>
      </c>
      <c r="Z134" s="68">
        <v>2.93</v>
      </c>
      <c r="AA134" s="48">
        <v>1.478</v>
      </c>
      <c r="AB134" s="48">
        <v>2.85</v>
      </c>
      <c r="AC134" s="68">
        <v>1.478</v>
      </c>
      <c r="AD134" s="68">
        <v>2.85</v>
      </c>
      <c r="AE134" s="68">
        <v>1.478</v>
      </c>
      <c r="AF134" s="68">
        <v>2.83</v>
      </c>
    </row>
    <row r="135" spans="1:32" s="64" customFormat="1" ht="19.2">
      <c r="A135" s="62">
        <v>2.004</v>
      </c>
      <c r="B135" s="62">
        <v>3.37</v>
      </c>
      <c r="C135" s="63">
        <v>2.004</v>
      </c>
      <c r="D135" s="62">
        <v>3.47</v>
      </c>
      <c r="E135" s="63">
        <v>2.004</v>
      </c>
      <c r="F135" s="62">
        <v>3.57</v>
      </c>
      <c r="G135" s="62">
        <v>2.004</v>
      </c>
      <c r="H135" s="62">
        <v>3.65</v>
      </c>
      <c r="I135" s="62">
        <v>2.004</v>
      </c>
      <c r="J135" s="62">
        <v>3.65</v>
      </c>
      <c r="K135" s="67">
        <v>2.004</v>
      </c>
      <c r="L135" s="68">
        <v>3.68</v>
      </c>
      <c r="M135" s="68">
        <v>2.004</v>
      </c>
      <c r="N135" s="68">
        <v>3.33</v>
      </c>
      <c r="O135" s="68">
        <v>2.004</v>
      </c>
      <c r="P135" s="68">
        <v>3.53</v>
      </c>
      <c r="Q135" s="67">
        <v>2.004</v>
      </c>
      <c r="R135" s="68">
        <v>3.52</v>
      </c>
      <c r="S135" s="67">
        <v>2.004</v>
      </c>
      <c r="T135" s="68">
        <v>3.43</v>
      </c>
      <c r="U135" s="67">
        <v>2.004</v>
      </c>
      <c r="V135" s="68">
        <v>3.45</v>
      </c>
      <c r="W135" s="67">
        <v>2.004</v>
      </c>
      <c r="X135" s="68">
        <v>3.42</v>
      </c>
      <c r="Y135" s="67">
        <v>2.004</v>
      </c>
      <c r="Z135" s="68">
        <v>3.57</v>
      </c>
      <c r="AA135" s="48">
        <v>2.004</v>
      </c>
      <c r="AB135" s="48">
        <v>3.53</v>
      </c>
      <c r="AC135" s="68">
        <v>2.004</v>
      </c>
      <c r="AD135" s="68">
        <v>3.37</v>
      </c>
      <c r="AE135" s="68">
        <v>2.004</v>
      </c>
      <c r="AF135" s="68">
        <v>3.58</v>
      </c>
    </row>
    <row r="136" spans="1:32" s="64" customFormat="1" ht="19.2">
      <c r="A136" s="62">
        <v>1.1930000000000001</v>
      </c>
      <c r="B136" s="62">
        <v>2.4700000000000002</v>
      </c>
      <c r="C136" s="63">
        <v>1.1930000000000001</v>
      </c>
      <c r="D136" s="62">
        <v>2.37</v>
      </c>
      <c r="E136" s="63">
        <v>1.1930000000000001</v>
      </c>
      <c r="F136" s="62">
        <v>2.5299999999999998</v>
      </c>
      <c r="G136" s="62">
        <v>1.1930000000000001</v>
      </c>
      <c r="H136" s="62">
        <v>2.58</v>
      </c>
      <c r="I136" s="62">
        <v>1.1930000000000001</v>
      </c>
      <c r="J136" s="62">
        <v>2.62</v>
      </c>
      <c r="K136" s="67">
        <v>1.1930000000000001</v>
      </c>
      <c r="L136" s="68">
        <v>2.9</v>
      </c>
      <c r="M136" s="68">
        <v>1.1930000000000001</v>
      </c>
      <c r="N136" s="68">
        <v>2.4300000000000002</v>
      </c>
      <c r="O136" s="68">
        <v>1.1930000000000001</v>
      </c>
      <c r="P136" s="68">
        <v>2.4300000000000002</v>
      </c>
      <c r="Q136" s="67">
        <v>1.1930000000000001</v>
      </c>
      <c r="R136" s="68">
        <v>2.48</v>
      </c>
      <c r="S136" s="67">
        <v>1.1930000000000001</v>
      </c>
      <c r="T136" s="68">
        <v>2.4</v>
      </c>
      <c r="U136" s="67">
        <v>1.1930000000000001</v>
      </c>
      <c r="V136" s="68">
        <v>2.42</v>
      </c>
      <c r="W136" s="67">
        <v>1.1930000000000001</v>
      </c>
      <c r="X136" s="68">
        <v>2.42</v>
      </c>
      <c r="Y136" s="67">
        <v>1.1930000000000001</v>
      </c>
      <c r="Z136" s="68">
        <v>2.42</v>
      </c>
      <c r="AA136" s="48">
        <v>1.1930000000000001</v>
      </c>
      <c r="AB136" s="48">
        <v>2.37</v>
      </c>
      <c r="AC136" s="68">
        <v>1.1930000000000001</v>
      </c>
      <c r="AD136" s="68">
        <v>2.35</v>
      </c>
      <c r="AE136" s="68">
        <v>1.1930000000000001</v>
      </c>
      <c r="AF136" s="68">
        <v>2.33</v>
      </c>
    </row>
    <row r="137" spans="1:32" s="64" customFormat="1" ht="19.2">
      <c r="A137" s="62">
        <v>3.2040000000000002</v>
      </c>
      <c r="B137" s="62">
        <v>5.83</v>
      </c>
      <c r="C137" s="63">
        <v>3.2040000000000002</v>
      </c>
      <c r="D137" s="62">
        <v>5.73</v>
      </c>
      <c r="E137" s="63">
        <v>3.2040000000000002</v>
      </c>
      <c r="F137" s="62">
        <v>5.82</v>
      </c>
      <c r="G137" s="62">
        <v>3.2040000000000002</v>
      </c>
      <c r="H137" s="62">
        <v>6.08</v>
      </c>
      <c r="I137" s="62">
        <v>3.2040000000000002</v>
      </c>
      <c r="J137" s="62">
        <v>5.98</v>
      </c>
      <c r="K137" s="67">
        <v>3.2040000000000002</v>
      </c>
      <c r="L137" s="68">
        <v>5.93</v>
      </c>
      <c r="M137" s="68">
        <v>3.2040000000000002</v>
      </c>
      <c r="N137" s="68">
        <v>5.53</v>
      </c>
      <c r="O137" s="68">
        <v>3.2040000000000002</v>
      </c>
      <c r="P137" s="68">
        <v>5.72</v>
      </c>
      <c r="Q137" s="67">
        <v>3.2040000000000002</v>
      </c>
      <c r="R137" s="68">
        <v>5.7</v>
      </c>
      <c r="S137" s="67">
        <v>3.2040000000000002</v>
      </c>
      <c r="T137" s="68">
        <v>5.68</v>
      </c>
      <c r="U137" s="67">
        <v>3.2040000000000002</v>
      </c>
      <c r="V137" s="68">
        <v>5.55</v>
      </c>
      <c r="W137" s="67">
        <v>3.2040000000000002</v>
      </c>
      <c r="X137" s="68">
        <v>5.55</v>
      </c>
      <c r="Y137" s="67">
        <v>3.2040000000000002</v>
      </c>
      <c r="Z137" s="68">
        <v>5.83</v>
      </c>
      <c r="AA137" s="48">
        <v>3.2040000000000002</v>
      </c>
      <c r="AB137" s="48">
        <v>5.88</v>
      </c>
      <c r="AC137" s="68">
        <v>3.2040000000000002</v>
      </c>
      <c r="AD137" s="68">
        <v>5.68</v>
      </c>
      <c r="AE137" s="68">
        <v>3.2040000000000002</v>
      </c>
      <c r="AF137" s="68">
        <v>5.9</v>
      </c>
    </row>
    <row r="138" spans="1:32" s="64" customFormat="1" ht="19.2">
      <c r="A138" s="62">
        <v>3.851</v>
      </c>
      <c r="B138" s="62">
        <v>6.48</v>
      </c>
      <c r="C138" s="63">
        <v>3.851</v>
      </c>
      <c r="D138" s="62">
        <v>6.62</v>
      </c>
      <c r="E138" s="63">
        <v>3.851</v>
      </c>
      <c r="F138" s="62">
        <v>6.7</v>
      </c>
      <c r="G138" s="62">
        <v>3.851</v>
      </c>
      <c r="H138" s="62">
        <v>6.95</v>
      </c>
      <c r="I138" s="62">
        <v>3.851</v>
      </c>
      <c r="J138" s="62">
        <v>6.78</v>
      </c>
      <c r="K138" s="67">
        <v>3.851</v>
      </c>
      <c r="L138" s="68">
        <v>6.7</v>
      </c>
      <c r="M138" s="68">
        <v>3.851</v>
      </c>
      <c r="N138" s="68">
        <v>6.25</v>
      </c>
      <c r="O138" s="68">
        <v>3.851</v>
      </c>
      <c r="P138" s="68">
        <v>6.38</v>
      </c>
      <c r="Q138" s="67">
        <v>3.851</v>
      </c>
      <c r="R138" s="68">
        <v>6.53</v>
      </c>
      <c r="S138" s="67">
        <v>3.851</v>
      </c>
      <c r="T138" s="68">
        <v>6.53</v>
      </c>
      <c r="U138" s="67">
        <v>3.851</v>
      </c>
      <c r="V138" s="68">
        <v>6.33</v>
      </c>
      <c r="W138" s="67">
        <v>3.851</v>
      </c>
      <c r="X138" s="68">
        <v>6.28</v>
      </c>
      <c r="Y138" s="67">
        <v>3.851</v>
      </c>
      <c r="Z138" s="68">
        <v>6.63</v>
      </c>
      <c r="AA138" s="48">
        <v>3.851</v>
      </c>
      <c r="AB138" s="48">
        <v>7.02</v>
      </c>
      <c r="AC138" s="68">
        <v>3.851</v>
      </c>
      <c r="AD138" s="68">
        <v>6.3</v>
      </c>
      <c r="AE138" s="68">
        <v>3.851</v>
      </c>
      <c r="AF138" s="68">
        <v>6.92</v>
      </c>
    </row>
    <row r="139" spans="1:32" s="64" customFormat="1" ht="19.2">
      <c r="A139" s="62">
        <v>4.444</v>
      </c>
      <c r="B139" s="62">
        <v>7.5</v>
      </c>
      <c r="C139" s="63">
        <v>4.6890000000000001</v>
      </c>
      <c r="D139" s="62">
        <v>8.18</v>
      </c>
      <c r="E139" s="63">
        <v>4.444</v>
      </c>
      <c r="F139" s="62">
        <v>7.9</v>
      </c>
      <c r="G139" s="62">
        <v>4.444</v>
      </c>
      <c r="H139" s="62">
        <v>8.23</v>
      </c>
      <c r="I139" s="62">
        <v>4.444</v>
      </c>
      <c r="J139" s="62">
        <v>8.17</v>
      </c>
      <c r="K139" s="67">
        <v>4.444</v>
      </c>
      <c r="L139" s="68">
        <v>7.9</v>
      </c>
      <c r="M139" s="68">
        <v>4.444</v>
      </c>
      <c r="N139" s="68">
        <v>7.25</v>
      </c>
      <c r="O139" s="68">
        <v>4.444</v>
      </c>
      <c r="P139" s="68">
        <v>7.38</v>
      </c>
      <c r="Q139" s="67">
        <v>4.444</v>
      </c>
      <c r="R139" s="68">
        <v>7.97</v>
      </c>
      <c r="S139" s="67">
        <v>4.444</v>
      </c>
      <c r="T139" s="68">
        <v>7.93</v>
      </c>
      <c r="U139" s="67">
        <v>4.444</v>
      </c>
      <c r="V139" s="68">
        <v>7.25</v>
      </c>
      <c r="W139" s="67">
        <v>4.444</v>
      </c>
      <c r="X139" s="68">
        <v>7.43</v>
      </c>
      <c r="Y139" s="67">
        <v>4.444</v>
      </c>
      <c r="Z139" s="68">
        <v>7.7</v>
      </c>
      <c r="AA139" s="48">
        <v>4.444</v>
      </c>
      <c r="AB139" s="48">
        <v>8.08</v>
      </c>
      <c r="AC139" s="68">
        <v>4.444</v>
      </c>
      <c r="AD139" s="68">
        <v>7.47</v>
      </c>
      <c r="AE139" s="68">
        <v>4.444</v>
      </c>
      <c r="AF139" s="68">
        <v>7.88</v>
      </c>
    </row>
    <row r="140" spans="1:32" s="64" customFormat="1" ht="19.2">
      <c r="A140" s="62">
        <v>5.0209999999999999</v>
      </c>
      <c r="B140" s="62">
        <v>8.1</v>
      </c>
      <c r="C140" s="63">
        <v>5.0209999999999999</v>
      </c>
      <c r="D140" s="62">
        <v>8.2799999999999994</v>
      </c>
      <c r="E140" s="63">
        <v>5.0209999999999999</v>
      </c>
      <c r="F140" s="62">
        <v>8.42</v>
      </c>
      <c r="G140" s="62">
        <v>5.0209999999999999</v>
      </c>
      <c r="H140" s="62">
        <v>8.6</v>
      </c>
      <c r="I140" s="62">
        <v>5.0209999999999999</v>
      </c>
      <c r="J140" s="62">
        <v>8.43</v>
      </c>
      <c r="K140" s="67">
        <v>5.0209999999999999</v>
      </c>
      <c r="L140" s="68">
        <v>8.42</v>
      </c>
      <c r="M140" s="68">
        <v>5.0209999999999999</v>
      </c>
      <c r="N140" s="68">
        <v>7.8</v>
      </c>
      <c r="O140" s="68">
        <v>5.0209999999999999</v>
      </c>
      <c r="P140" s="68">
        <v>8.07</v>
      </c>
      <c r="Q140" s="67">
        <v>5.0209999999999999</v>
      </c>
      <c r="R140" s="68">
        <v>8.25</v>
      </c>
      <c r="S140" s="67">
        <v>5.0209999999999999</v>
      </c>
      <c r="T140" s="68">
        <v>8.0500000000000007</v>
      </c>
      <c r="U140" s="67">
        <v>5.0209999999999999</v>
      </c>
      <c r="V140" s="68">
        <v>8</v>
      </c>
      <c r="W140" s="67">
        <v>5.0209999999999999</v>
      </c>
      <c r="X140" s="68">
        <v>7.78</v>
      </c>
      <c r="Y140" s="67">
        <v>5.0209999999999999</v>
      </c>
      <c r="Z140" s="68">
        <v>8.1199999999999992</v>
      </c>
      <c r="AA140" s="48">
        <v>5.0209999999999999</v>
      </c>
      <c r="AB140" s="48">
        <v>8.8000000000000007</v>
      </c>
      <c r="AC140" s="68">
        <v>5.0209999999999999</v>
      </c>
      <c r="AD140" s="68">
        <v>8.07</v>
      </c>
      <c r="AE140" s="68">
        <v>5.0209999999999999</v>
      </c>
      <c r="AF140" s="68">
        <v>8.73</v>
      </c>
    </row>
    <row r="141" spans="1:32" s="64" customFormat="1" ht="19.2">
      <c r="A141" s="62">
        <v>1.5309999999999999</v>
      </c>
      <c r="B141" s="62">
        <v>2.98</v>
      </c>
      <c r="C141" s="63">
        <v>1.5309999999999999</v>
      </c>
      <c r="D141" s="62">
        <v>3.18</v>
      </c>
      <c r="E141" s="63">
        <v>1.5309999999999999</v>
      </c>
      <c r="F141" s="62">
        <v>3.42</v>
      </c>
      <c r="G141" s="62">
        <v>1.5309999999999999</v>
      </c>
      <c r="H141" s="62">
        <v>3.5</v>
      </c>
      <c r="I141" s="62">
        <v>1.5309999999999999</v>
      </c>
      <c r="J141" s="62">
        <v>3.7</v>
      </c>
      <c r="K141" s="67">
        <v>1.5309999999999999</v>
      </c>
      <c r="L141" s="68">
        <v>4.0999999999999996</v>
      </c>
      <c r="M141" s="68">
        <v>1.5309999999999999</v>
      </c>
      <c r="N141" s="68">
        <v>3.45</v>
      </c>
      <c r="O141" s="68">
        <v>1.5309999999999999</v>
      </c>
      <c r="P141" s="68">
        <v>3.17</v>
      </c>
      <c r="Q141" s="67">
        <v>1.5309999999999999</v>
      </c>
      <c r="R141" s="68">
        <v>3.43</v>
      </c>
      <c r="S141" s="67">
        <v>1.5309999999999999</v>
      </c>
      <c r="T141" s="68">
        <v>3.37</v>
      </c>
      <c r="U141" s="67">
        <v>1.5309999999999999</v>
      </c>
      <c r="V141" s="68">
        <v>3.33</v>
      </c>
      <c r="W141" s="67">
        <v>1.5309999999999999</v>
      </c>
      <c r="X141" s="68">
        <v>3.33</v>
      </c>
      <c r="Y141" s="67">
        <v>1.5309999999999999</v>
      </c>
      <c r="Z141" s="68">
        <v>3.42</v>
      </c>
      <c r="AA141" s="48">
        <v>1.5309999999999999</v>
      </c>
      <c r="AB141" s="48">
        <v>3.23</v>
      </c>
      <c r="AC141" s="68">
        <v>1.5309999999999999</v>
      </c>
      <c r="AD141" s="68">
        <v>3.18</v>
      </c>
      <c r="AE141" s="68">
        <v>1.5309999999999999</v>
      </c>
      <c r="AF141" s="68">
        <v>3.32</v>
      </c>
    </row>
    <row r="142" spans="1:32" s="64" customFormat="1" ht="19.2">
      <c r="A142" s="62">
        <v>1.44</v>
      </c>
      <c r="B142" s="62">
        <v>2.77</v>
      </c>
      <c r="C142" s="63">
        <v>1.44</v>
      </c>
      <c r="D142" s="62">
        <v>2.78</v>
      </c>
      <c r="E142" s="63">
        <v>1.44</v>
      </c>
      <c r="F142" s="62">
        <v>2.93</v>
      </c>
      <c r="G142" s="62">
        <v>1.44</v>
      </c>
      <c r="H142" s="62">
        <v>2.97</v>
      </c>
      <c r="I142" s="62">
        <v>1.44</v>
      </c>
      <c r="J142" s="62">
        <v>3.02</v>
      </c>
      <c r="K142" s="67">
        <v>1.44</v>
      </c>
      <c r="L142" s="68">
        <v>3.28</v>
      </c>
      <c r="M142" s="68">
        <v>1.44</v>
      </c>
      <c r="N142" s="68">
        <v>2.83</v>
      </c>
      <c r="O142" s="68">
        <v>1.44</v>
      </c>
      <c r="P142" s="68">
        <v>2.7</v>
      </c>
      <c r="Q142" s="67">
        <v>1.44</v>
      </c>
      <c r="R142" s="68">
        <v>2.82</v>
      </c>
      <c r="S142" s="67">
        <v>1.44</v>
      </c>
      <c r="T142" s="68">
        <v>2.83</v>
      </c>
      <c r="U142" s="67">
        <v>1.44</v>
      </c>
      <c r="V142" s="68">
        <v>2.8</v>
      </c>
      <c r="W142" s="67">
        <v>1.44</v>
      </c>
      <c r="X142" s="68">
        <v>2.78</v>
      </c>
      <c r="Y142" s="67">
        <v>1.44</v>
      </c>
      <c r="Z142" s="68">
        <v>2.82</v>
      </c>
      <c r="AA142" s="48">
        <v>1.44</v>
      </c>
      <c r="AB142" s="48">
        <v>2.73</v>
      </c>
      <c r="AC142" s="68">
        <v>1.44</v>
      </c>
      <c r="AD142" s="68">
        <v>2.68</v>
      </c>
      <c r="AE142" s="68">
        <v>1.44</v>
      </c>
      <c r="AF142" s="68">
        <v>2.68</v>
      </c>
    </row>
    <row r="143" spans="1:32" s="64" customFormat="1" ht="19.2">
      <c r="A143" s="62">
        <v>2.4009999999999998</v>
      </c>
      <c r="B143" s="62">
        <v>5.28</v>
      </c>
      <c r="C143" s="63">
        <v>2.4009999999999998</v>
      </c>
      <c r="D143" s="62">
        <v>5.2</v>
      </c>
      <c r="E143" s="63">
        <v>2.4009999999999998</v>
      </c>
      <c r="F143" s="62">
        <v>5.53</v>
      </c>
      <c r="G143" s="62">
        <v>2.4009999999999998</v>
      </c>
      <c r="H143" s="62">
        <v>5.72</v>
      </c>
      <c r="I143" s="62">
        <v>2.4009999999999998</v>
      </c>
      <c r="J143" s="62">
        <v>5.98</v>
      </c>
      <c r="K143" s="67">
        <v>2.4009999999999998</v>
      </c>
      <c r="L143" s="68">
        <v>6.08</v>
      </c>
      <c r="M143" s="68">
        <v>2.4009999999999998</v>
      </c>
      <c r="N143" s="68">
        <v>5.28</v>
      </c>
      <c r="O143" s="68">
        <v>2.4009999999999998</v>
      </c>
      <c r="P143" s="68">
        <v>5.17</v>
      </c>
      <c r="Q143" s="67">
        <v>2.4009999999999998</v>
      </c>
      <c r="R143" s="68">
        <v>5.32</v>
      </c>
      <c r="S143" s="67">
        <v>2.4009999999999998</v>
      </c>
      <c r="T143" s="68">
        <v>5.37</v>
      </c>
      <c r="U143" s="67">
        <v>2.4009999999999998</v>
      </c>
      <c r="V143" s="68">
        <v>5.33</v>
      </c>
      <c r="W143" s="67">
        <v>2.4009999999999998</v>
      </c>
      <c r="X143" s="68">
        <v>5.23</v>
      </c>
      <c r="Y143" s="67">
        <v>2.4009999999999998</v>
      </c>
      <c r="Z143" s="68">
        <v>5.32</v>
      </c>
      <c r="AA143" s="48">
        <v>2.4009999999999998</v>
      </c>
      <c r="AB143" s="48">
        <v>5.13</v>
      </c>
      <c r="AC143" s="68">
        <v>2.4009999999999998</v>
      </c>
      <c r="AD143" s="68">
        <v>5.12</v>
      </c>
      <c r="AE143" s="68">
        <v>2.4009999999999998</v>
      </c>
      <c r="AF143" s="68">
        <v>5.07</v>
      </c>
    </row>
    <row r="144" spans="1:32" s="64" customFormat="1" ht="19.2">
      <c r="A144" s="62">
        <v>2.9249999999999998</v>
      </c>
      <c r="B144" s="62">
        <v>6.08</v>
      </c>
      <c r="C144" s="63">
        <v>2.9249999999999998</v>
      </c>
      <c r="D144" s="62">
        <v>6.12</v>
      </c>
      <c r="E144" s="63">
        <v>2.9249999999999998</v>
      </c>
      <c r="F144" s="62">
        <v>6.5</v>
      </c>
      <c r="G144" s="62">
        <v>2.9249999999999998</v>
      </c>
      <c r="H144" s="62">
        <v>6.68</v>
      </c>
      <c r="I144" s="62">
        <v>2.9249999999999998</v>
      </c>
      <c r="J144" s="62">
        <v>6.97</v>
      </c>
      <c r="K144" s="67">
        <v>2.9249999999999998</v>
      </c>
      <c r="L144" s="68">
        <v>7.18</v>
      </c>
      <c r="M144" s="68">
        <v>2.9249999999999998</v>
      </c>
      <c r="N144" s="68">
        <v>6.22</v>
      </c>
      <c r="O144" s="68">
        <v>2.9249999999999998</v>
      </c>
      <c r="P144" s="68">
        <v>6.08</v>
      </c>
      <c r="Q144" s="67">
        <v>2.9249999999999998</v>
      </c>
      <c r="R144" s="68">
        <v>6.37</v>
      </c>
      <c r="S144" s="67">
        <v>2.9249999999999998</v>
      </c>
      <c r="T144" s="68">
        <v>6.27</v>
      </c>
      <c r="U144" s="67">
        <v>2.9249999999999998</v>
      </c>
      <c r="V144" s="68">
        <v>6.33</v>
      </c>
      <c r="W144" s="67">
        <v>2.9249999999999998</v>
      </c>
      <c r="X144" s="68">
        <v>6.2</v>
      </c>
      <c r="Y144" s="67">
        <v>2.9249999999999998</v>
      </c>
      <c r="Z144" s="68">
        <v>6.28</v>
      </c>
      <c r="AA144" s="48">
        <v>2.9249999999999998</v>
      </c>
      <c r="AB144" s="48">
        <v>6.08</v>
      </c>
      <c r="AC144" s="68">
        <v>2.9249999999999998</v>
      </c>
      <c r="AD144" s="68">
        <v>6.2</v>
      </c>
      <c r="AE144" s="68">
        <v>2.9249999999999998</v>
      </c>
      <c r="AF144" s="68">
        <v>6.1</v>
      </c>
    </row>
    <row r="145" spans="1:32" s="64" customFormat="1" ht="19.2">
      <c r="A145" s="62">
        <v>3.4359999999999999</v>
      </c>
      <c r="B145" s="62">
        <v>6.4</v>
      </c>
      <c r="C145" s="63">
        <v>3.4359999999999999</v>
      </c>
      <c r="D145" s="62">
        <v>6.37</v>
      </c>
      <c r="E145" s="63">
        <v>3.4359999999999999</v>
      </c>
      <c r="F145" s="62">
        <v>6.67</v>
      </c>
      <c r="G145" s="62">
        <v>3.4359999999999999</v>
      </c>
      <c r="H145" s="62">
        <v>6.67</v>
      </c>
      <c r="I145" s="62">
        <v>3.4359999999999999</v>
      </c>
      <c r="J145" s="62">
        <v>6.67</v>
      </c>
      <c r="K145" s="67">
        <v>3.4359999999999999</v>
      </c>
      <c r="L145" s="68">
        <v>6.7</v>
      </c>
      <c r="M145" s="68">
        <v>3.4359999999999999</v>
      </c>
      <c r="N145" s="68">
        <v>6.28</v>
      </c>
      <c r="O145" s="68">
        <v>3.4359999999999999</v>
      </c>
      <c r="P145" s="68">
        <v>6.1</v>
      </c>
      <c r="Q145" s="67">
        <v>3.4359999999999999</v>
      </c>
      <c r="R145" s="68">
        <v>6.32</v>
      </c>
      <c r="S145" s="67">
        <v>3.4359999999999999</v>
      </c>
      <c r="T145" s="68">
        <v>6.22</v>
      </c>
      <c r="U145" s="67">
        <v>3.4359999999999999</v>
      </c>
      <c r="V145" s="68">
        <v>6.2</v>
      </c>
      <c r="W145" s="67">
        <v>3.4359999999999999</v>
      </c>
      <c r="X145" s="68">
        <v>6.43</v>
      </c>
      <c r="Y145" s="67">
        <v>3.4359999999999999</v>
      </c>
      <c r="Z145" s="68">
        <v>6.25</v>
      </c>
      <c r="AA145" s="48">
        <v>3.4359999999999999</v>
      </c>
      <c r="AB145" s="48">
        <v>6.23</v>
      </c>
      <c r="AC145" s="68">
        <v>3.4359999999999999</v>
      </c>
      <c r="AD145" s="68">
        <v>6.15</v>
      </c>
      <c r="AE145" s="68">
        <v>3.4359999999999999</v>
      </c>
      <c r="AF145" s="68">
        <v>6.22</v>
      </c>
    </row>
    <row r="146" spans="1:32" s="64" customFormat="1" ht="19.2">
      <c r="A146" s="62">
        <v>4.4889999999999999</v>
      </c>
      <c r="B146" s="62">
        <v>8.07</v>
      </c>
      <c r="C146" s="63">
        <v>4.4889999999999999</v>
      </c>
      <c r="D146" s="62">
        <v>8.1199999999999992</v>
      </c>
      <c r="E146" s="63">
        <v>4.4889999999999999</v>
      </c>
      <c r="F146" s="62">
        <v>8.43</v>
      </c>
      <c r="G146" s="62">
        <v>4.4889999999999999</v>
      </c>
      <c r="H146" s="62">
        <v>8.3800000000000008</v>
      </c>
      <c r="I146" s="62">
        <v>4.4889999999999999</v>
      </c>
      <c r="J146" s="62">
        <v>8.35</v>
      </c>
      <c r="K146" s="67">
        <v>4.4889999999999999</v>
      </c>
      <c r="L146" s="68">
        <v>8.3800000000000008</v>
      </c>
      <c r="M146" s="68">
        <v>4.4889999999999999</v>
      </c>
      <c r="N146" s="68">
        <v>8.08</v>
      </c>
      <c r="O146" s="68">
        <v>4.4889999999999999</v>
      </c>
      <c r="P146" s="68">
        <v>7.78</v>
      </c>
      <c r="Q146" s="67">
        <v>4.4889999999999999</v>
      </c>
      <c r="R146" s="68">
        <v>8.1300000000000008</v>
      </c>
      <c r="S146" s="67">
        <v>4.4889999999999999</v>
      </c>
      <c r="T146" s="68">
        <v>8.0299999999999994</v>
      </c>
      <c r="U146" s="67">
        <v>4.4889999999999999</v>
      </c>
      <c r="V146" s="68">
        <v>8.02</v>
      </c>
      <c r="W146" s="67">
        <v>4.1820000000000004</v>
      </c>
      <c r="X146" s="68">
        <v>7.63</v>
      </c>
      <c r="Y146" s="67">
        <v>4.4889999999999999</v>
      </c>
      <c r="Z146" s="68">
        <v>8.0500000000000007</v>
      </c>
      <c r="AA146" s="48">
        <v>4.4889999999999999</v>
      </c>
      <c r="AB146" s="48">
        <v>8.0500000000000007</v>
      </c>
      <c r="AC146" s="68">
        <v>4.4889999999999999</v>
      </c>
      <c r="AD146" s="68">
        <v>7.93</v>
      </c>
      <c r="AE146" s="68">
        <v>4.4889999999999999</v>
      </c>
      <c r="AF146" s="68">
        <v>7.98</v>
      </c>
    </row>
    <row r="147" spans="1:32" s="64" customFormat="1" ht="19.2">
      <c r="A147" s="62">
        <v>2.7250000000000001</v>
      </c>
      <c r="B147" s="62">
        <v>4.97</v>
      </c>
      <c r="C147" s="63">
        <v>2.7250000000000001</v>
      </c>
      <c r="D147" s="62">
        <v>4.93</v>
      </c>
      <c r="E147" s="63">
        <v>2.7250000000000001</v>
      </c>
      <c r="F147" s="62">
        <v>5.08</v>
      </c>
      <c r="G147" s="62">
        <v>2.7250000000000001</v>
      </c>
      <c r="H147" s="62">
        <v>5</v>
      </c>
      <c r="I147" s="62">
        <v>2.7250000000000001</v>
      </c>
      <c r="J147" s="62">
        <v>5.08</v>
      </c>
      <c r="K147" s="67">
        <v>2.7250000000000001</v>
      </c>
      <c r="L147" s="68">
        <v>5.38</v>
      </c>
      <c r="M147" s="68">
        <v>2.7250000000000001</v>
      </c>
      <c r="N147" s="68">
        <v>4.82</v>
      </c>
      <c r="O147" s="68">
        <v>2.7250000000000001</v>
      </c>
      <c r="P147" s="68">
        <v>4.8</v>
      </c>
      <c r="Q147" s="67">
        <v>2.7250000000000001</v>
      </c>
      <c r="R147" s="68">
        <v>5.0199999999999996</v>
      </c>
      <c r="S147" s="67">
        <v>2.7250000000000001</v>
      </c>
      <c r="T147" s="68">
        <v>4.8</v>
      </c>
      <c r="U147" s="67">
        <v>2.7250000000000001</v>
      </c>
      <c r="V147" s="68">
        <v>4.82</v>
      </c>
      <c r="W147" s="67">
        <v>2.7250000000000001</v>
      </c>
      <c r="X147" s="68">
        <v>4.8499999999999996</v>
      </c>
      <c r="Y147" s="67">
        <v>2.7250000000000001</v>
      </c>
      <c r="Z147" s="68">
        <v>5</v>
      </c>
      <c r="AA147" s="48">
        <v>2.7250000000000001</v>
      </c>
      <c r="AB147" s="48">
        <v>5.33</v>
      </c>
      <c r="AC147" s="68">
        <v>2.7250000000000001</v>
      </c>
      <c r="AD147" s="68">
        <v>4.97</v>
      </c>
      <c r="AE147" s="68">
        <v>2.7250000000000001</v>
      </c>
      <c r="AF147" s="68">
        <v>5.28</v>
      </c>
    </row>
    <row r="148" spans="1:32" s="64" customFormat="1" ht="19.2">
      <c r="A148" s="62">
        <v>2.8780000000000001</v>
      </c>
      <c r="B148" s="62">
        <v>5.22</v>
      </c>
      <c r="C148" s="63">
        <v>2.8780000000000001</v>
      </c>
      <c r="D148" s="62">
        <v>4.92</v>
      </c>
      <c r="E148" s="63">
        <v>2.8780000000000001</v>
      </c>
      <c r="F148" s="62">
        <v>5.22</v>
      </c>
      <c r="G148" s="62">
        <v>2.8780000000000001</v>
      </c>
      <c r="H148" s="62">
        <v>5.28</v>
      </c>
      <c r="I148" s="62">
        <v>2.8780000000000001</v>
      </c>
      <c r="J148" s="62">
        <v>5.18</v>
      </c>
      <c r="K148" s="67">
        <v>2.8780000000000001</v>
      </c>
      <c r="L148" s="68">
        <v>5.38</v>
      </c>
      <c r="M148" s="68">
        <v>2.8780000000000001</v>
      </c>
      <c r="N148" s="68">
        <v>4.9800000000000004</v>
      </c>
      <c r="O148" s="68">
        <v>2.8780000000000001</v>
      </c>
      <c r="P148" s="68">
        <v>4.82</v>
      </c>
      <c r="Q148" s="67">
        <v>2.8780000000000001</v>
      </c>
      <c r="R148" s="68">
        <v>5</v>
      </c>
      <c r="S148" s="67">
        <v>2.8780000000000001</v>
      </c>
      <c r="T148" s="68">
        <v>4.97</v>
      </c>
      <c r="U148" s="67">
        <v>2.8780000000000001</v>
      </c>
      <c r="V148" s="68">
        <v>4.9800000000000004</v>
      </c>
      <c r="W148" s="67">
        <v>2.8780000000000001</v>
      </c>
      <c r="X148" s="68">
        <v>5.13</v>
      </c>
      <c r="Y148" s="67">
        <v>2.8780000000000001</v>
      </c>
      <c r="Z148" s="68">
        <v>5</v>
      </c>
      <c r="AA148" s="48">
        <v>2.8780000000000001</v>
      </c>
      <c r="AB148" s="48">
        <v>5.15</v>
      </c>
      <c r="AC148" s="68">
        <v>2.8780000000000001</v>
      </c>
      <c r="AD148" s="68">
        <v>4.92</v>
      </c>
      <c r="AE148" s="68">
        <v>2.8780000000000001</v>
      </c>
      <c r="AF148" s="68">
        <v>5</v>
      </c>
    </row>
    <row r="149" spans="1:32" s="64" customFormat="1" ht="19.2">
      <c r="A149" s="62">
        <v>2.395</v>
      </c>
      <c r="B149" s="62">
        <v>4.92</v>
      </c>
      <c r="C149" s="63">
        <v>2.395</v>
      </c>
      <c r="D149" s="62">
        <v>4.97</v>
      </c>
      <c r="E149" s="63">
        <v>2.395</v>
      </c>
      <c r="F149" s="62">
        <v>5.07</v>
      </c>
      <c r="G149" s="62">
        <v>2.395</v>
      </c>
      <c r="H149" s="62">
        <v>5.3</v>
      </c>
      <c r="I149" s="62">
        <v>2.395</v>
      </c>
      <c r="J149" s="62">
        <v>5.43</v>
      </c>
      <c r="K149" s="67">
        <v>2.395</v>
      </c>
      <c r="L149" s="68">
        <v>6.08</v>
      </c>
      <c r="M149" s="68">
        <v>2.395</v>
      </c>
      <c r="N149" s="68">
        <v>5.23</v>
      </c>
      <c r="O149" s="68">
        <v>2.395</v>
      </c>
      <c r="P149" s="68">
        <v>4.97</v>
      </c>
      <c r="Q149" s="67">
        <v>2.395</v>
      </c>
      <c r="R149" s="68">
        <v>5.23</v>
      </c>
      <c r="S149" s="67">
        <v>2.395</v>
      </c>
      <c r="T149" s="68">
        <v>5.37</v>
      </c>
      <c r="U149" s="67">
        <v>2.395</v>
      </c>
      <c r="V149" s="68">
        <v>5.2</v>
      </c>
      <c r="W149" s="67">
        <v>2.395</v>
      </c>
      <c r="X149" s="68">
        <v>5.17</v>
      </c>
      <c r="Y149" s="67">
        <v>2.395</v>
      </c>
      <c r="Z149" s="68">
        <v>5.18</v>
      </c>
      <c r="AA149" s="48">
        <v>2.395</v>
      </c>
      <c r="AB149" s="48">
        <v>4.88</v>
      </c>
      <c r="AC149" s="68">
        <v>2.395</v>
      </c>
      <c r="AD149" s="68">
        <v>4.97</v>
      </c>
      <c r="AE149" s="68">
        <v>2.395</v>
      </c>
      <c r="AF149" s="68">
        <v>4.9800000000000004</v>
      </c>
    </row>
    <row r="150" spans="1:32" s="64" customFormat="1" ht="19.2">
      <c r="A150" s="62">
        <v>3.577</v>
      </c>
      <c r="B150" s="62">
        <v>6.52</v>
      </c>
      <c r="C150" s="63">
        <v>3.577</v>
      </c>
      <c r="D150" s="62">
        <v>5.9</v>
      </c>
      <c r="E150" s="63">
        <v>3.577</v>
      </c>
      <c r="F150" s="62">
        <v>6.25</v>
      </c>
      <c r="G150" s="62">
        <v>3.577</v>
      </c>
      <c r="H150" s="62">
        <v>6.27</v>
      </c>
      <c r="I150" s="62">
        <v>3.577</v>
      </c>
      <c r="J150" s="62">
        <v>6.15</v>
      </c>
      <c r="K150" s="67">
        <v>3.577</v>
      </c>
      <c r="L150" s="68">
        <v>6.48</v>
      </c>
      <c r="M150" s="68">
        <v>3.577</v>
      </c>
      <c r="N150" s="68">
        <v>5.93</v>
      </c>
      <c r="O150" s="68">
        <v>3.577</v>
      </c>
      <c r="P150" s="68">
        <v>5.77</v>
      </c>
      <c r="Q150" s="67">
        <v>3.577</v>
      </c>
      <c r="R150" s="68">
        <v>5.98</v>
      </c>
      <c r="S150" s="67">
        <v>3.577</v>
      </c>
      <c r="T150" s="68">
        <v>5.9</v>
      </c>
      <c r="U150" s="67">
        <v>3.577</v>
      </c>
      <c r="V150" s="68">
        <v>5.98</v>
      </c>
      <c r="W150" s="67">
        <v>3.577</v>
      </c>
      <c r="X150" s="68">
        <v>6.13</v>
      </c>
      <c r="Y150" s="67">
        <v>3.577</v>
      </c>
      <c r="Z150" s="68">
        <v>5.95</v>
      </c>
      <c r="AA150" s="48">
        <v>3.577</v>
      </c>
      <c r="AB150" s="48">
        <v>6.27</v>
      </c>
      <c r="AC150" s="68">
        <v>3.577</v>
      </c>
      <c r="AD150" s="68">
        <v>5.92</v>
      </c>
      <c r="AE150" s="68">
        <v>3.577</v>
      </c>
      <c r="AF150" s="68">
        <v>6.05</v>
      </c>
    </row>
    <row r="151" spans="1:32" s="64" customFormat="1" ht="19.2">
      <c r="A151" s="62">
        <v>3.4369999999999998</v>
      </c>
      <c r="B151" s="62">
        <v>6.2</v>
      </c>
      <c r="C151" s="63">
        <v>3.4369999999999998</v>
      </c>
      <c r="D151" s="62">
        <v>6.03</v>
      </c>
      <c r="E151" s="63">
        <v>3.4369999999999998</v>
      </c>
      <c r="F151" s="62">
        <v>6.3</v>
      </c>
      <c r="G151" s="62">
        <v>3.4369999999999998</v>
      </c>
      <c r="H151" s="62">
        <v>6.18</v>
      </c>
      <c r="I151" s="62">
        <v>3.4369999999999998</v>
      </c>
      <c r="J151" s="62">
        <v>6.38</v>
      </c>
      <c r="K151" s="67">
        <v>3.4369999999999998</v>
      </c>
      <c r="L151" s="68">
        <v>6.62</v>
      </c>
      <c r="M151" s="68">
        <v>3.4369999999999998</v>
      </c>
      <c r="N151" s="68">
        <v>5.97</v>
      </c>
      <c r="O151" s="68">
        <v>3.4369999999999998</v>
      </c>
      <c r="P151" s="68">
        <v>5.95</v>
      </c>
      <c r="Q151" s="67">
        <v>3.4369999999999998</v>
      </c>
      <c r="R151" s="68">
        <v>6.33</v>
      </c>
      <c r="S151" s="67">
        <v>3.4369999999999998</v>
      </c>
      <c r="T151" s="68">
        <v>6.02</v>
      </c>
      <c r="U151" s="67">
        <v>3.4369999999999998</v>
      </c>
      <c r="V151" s="68">
        <v>6.02</v>
      </c>
      <c r="W151" s="67">
        <v>3.4369999999999998</v>
      </c>
      <c r="X151" s="68">
        <v>6.02</v>
      </c>
      <c r="Y151" s="67">
        <v>3.4369999999999998</v>
      </c>
      <c r="Z151" s="68">
        <v>6.2</v>
      </c>
      <c r="AA151" s="48">
        <v>3.4369999999999998</v>
      </c>
      <c r="AB151" s="48">
        <v>6.63</v>
      </c>
      <c r="AC151" s="68">
        <v>3.4369999999999998</v>
      </c>
      <c r="AD151" s="68">
        <v>6.23</v>
      </c>
      <c r="AE151" s="68">
        <v>3.4369999999999998</v>
      </c>
      <c r="AF151" s="68">
        <v>6.48</v>
      </c>
    </row>
    <row r="152" spans="1:32" s="64" customFormat="1" ht="19.2">
      <c r="A152" s="62">
        <v>4.1189999999999998</v>
      </c>
      <c r="B152" s="62">
        <v>7.87</v>
      </c>
      <c r="C152" s="63">
        <v>4.1189999999999998</v>
      </c>
      <c r="D152" s="62">
        <v>7.67</v>
      </c>
      <c r="E152" s="63">
        <v>4.1189999999999998</v>
      </c>
      <c r="F152" s="62">
        <v>7.92</v>
      </c>
      <c r="G152" s="62">
        <v>4.1189999999999998</v>
      </c>
      <c r="H152" s="62">
        <v>7.92</v>
      </c>
      <c r="I152" s="62">
        <v>4.1189999999999998</v>
      </c>
      <c r="J152" s="62">
        <v>7.93</v>
      </c>
      <c r="K152" s="67">
        <v>4.1189999999999998</v>
      </c>
      <c r="L152" s="68">
        <v>8.15</v>
      </c>
      <c r="M152" s="68">
        <v>4.1189999999999998</v>
      </c>
      <c r="N152" s="68">
        <v>7.53</v>
      </c>
      <c r="O152" s="68">
        <v>4.1189999999999998</v>
      </c>
      <c r="P152" s="68">
        <v>7.58</v>
      </c>
      <c r="Q152" s="67">
        <v>4.1189999999999998</v>
      </c>
      <c r="R152" s="68">
        <v>8</v>
      </c>
      <c r="S152" s="67">
        <v>4.1189999999999998</v>
      </c>
      <c r="T152" s="68">
        <v>7.6</v>
      </c>
      <c r="U152" s="67">
        <v>4.1189999999999998</v>
      </c>
      <c r="V152" s="68">
        <v>7.72</v>
      </c>
      <c r="W152" s="67">
        <v>4.1189999999999998</v>
      </c>
      <c r="X152" s="68">
        <v>7.6</v>
      </c>
      <c r="Y152" s="67">
        <v>4.1189999999999998</v>
      </c>
      <c r="Z152" s="68">
        <v>7.82</v>
      </c>
      <c r="AA152" s="48">
        <v>4.1189999999999998</v>
      </c>
      <c r="AB152" s="48">
        <v>8.1999999999999993</v>
      </c>
      <c r="AC152" s="68">
        <v>4.1189999999999998</v>
      </c>
      <c r="AD152" s="68">
        <v>7.87</v>
      </c>
      <c r="AE152" s="68">
        <v>4.1189999999999998</v>
      </c>
      <c r="AF152" s="68">
        <v>8.1300000000000008</v>
      </c>
    </row>
    <row r="153" spans="1:32" s="64" customFormat="1" ht="19.2">
      <c r="A153" s="62">
        <v>4.5410000000000004</v>
      </c>
      <c r="B153" s="62">
        <v>7.67</v>
      </c>
      <c r="C153" s="63">
        <v>4.5410000000000004</v>
      </c>
      <c r="D153" s="62">
        <v>7.5</v>
      </c>
      <c r="E153" s="63">
        <v>4.5410000000000004</v>
      </c>
      <c r="F153" s="62">
        <v>7.72</v>
      </c>
      <c r="G153" s="62">
        <v>4.5410000000000004</v>
      </c>
      <c r="H153" s="62">
        <v>7.68</v>
      </c>
      <c r="I153" s="62">
        <v>4.5410000000000004</v>
      </c>
      <c r="J153" s="62">
        <v>7.83</v>
      </c>
      <c r="K153" s="67">
        <v>4.3369999999999997</v>
      </c>
      <c r="L153" s="68">
        <v>7.52</v>
      </c>
      <c r="M153" s="68">
        <v>4.3369999999999997</v>
      </c>
      <c r="N153" s="68">
        <v>7.02</v>
      </c>
      <c r="O153" s="68">
        <v>4.3369999999999997</v>
      </c>
      <c r="P153" s="68">
        <v>6.82</v>
      </c>
      <c r="Q153" s="67">
        <v>4.3369999999999997</v>
      </c>
      <c r="R153" s="68">
        <v>7.05</v>
      </c>
      <c r="S153" s="67">
        <v>4.3369999999999997</v>
      </c>
      <c r="T153" s="68">
        <v>6.92</v>
      </c>
      <c r="U153" s="67">
        <v>4.3369999999999997</v>
      </c>
      <c r="V153" s="68">
        <v>7.12</v>
      </c>
      <c r="W153" s="67">
        <v>4.3369999999999997</v>
      </c>
      <c r="X153" s="68">
        <v>7.23</v>
      </c>
      <c r="Y153" s="67">
        <v>4.3369999999999997</v>
      </c>
      <c r="Z153" s="68">
        <v>7.02</v>
      </c>
      <c r="AA153" s="48">
        <v>4.3369999999999997</v>
      </c>
      <c r="AB153" s="48">
        <v>7.38</v>
      </c>
      <c r="AC153" s="68">
        <v>4.3369999999999997</v>
      </c>
      <c r="AD153" s="68">
        <v>7.02</v>
      </c>
      <c r="AE153" s="68">
        <v>4.3369999999999997</v>
      </c>
      <c r="AF153" s="68">
        <v>7.23</v>
      </c>
    </row>
    <row r="154" spans="1:32" s="64" customFormat="1" ht="19.2">
      <c r="A154" s="62">
        <v>5.1769999999999996</v>
      </c>
      <c r="B154" s="62">
        <v>9.32</v>
      </c>
      <c r="C154" s="63">
        <v>5.1769999999999996</v>
      </c>
      <c r="D154" s="62">
        <v>9.1300000000000008</v>
      </c>
      <c r="E154" s="63">
        <v>5.1769999999999996</v>
      </c>
      <c r="F154" s="62">
        <v>9.7799999999999994</v>
      </c>
      <c r="G154" s="62">
        <v>5.1769999999999996</v>
      </c>
      <c r="H154" s="62">
        <v>9.5500000000000007</v>
      </c>
      <c r="I154" s="62">
        <v>5.1769999999999996</v>
      </c>
      <c r="J154" s="62">
        <v>9.43</v>
      </c>
      <c r="K154" s="67">
        <v>4.9740000000000002</v>
      </c>
      <c r="L154" s="68">
        <v>9.25</v>
      </c>
      <c r="M154" s="68">
        <v>4.9740000000000002</v>
      </c>
      <c r="N154" s="68">
        <v>8.6300000000000008</v>
      </c>
      <c r="O154" s="68">
        <v>4.9740000000000002</v>
      </c>
      <c r="P154" s="68">
        <v>8.42</v>
      </c>
      <c r="Q154" s="67">
        <v>4.9740000000000002</v>
      </c>
      <c r="R154" s="68">
        <v>8.57</v>
      </c>
      <c r="S154" s="67">
        <v>4.9740000000000002</v>
      </c>
      <c r="T154" s="68">
        <v>8.57</v>
      </c>
      <c r="U154" s="67">
        <v>4.9740000000000002</v>
      </c>
      <c r="V154" s="68">
        <v>8.75</v>
      </c>
      <c r="W154" s="67">
        <v>4.9740000000000002</v>
      </c>
      <c r="X154" s="68">
        <v>8.8000000000000007</v>
      </c>
      <c r="Y154" s="67">
        <v>4.9740000000000002</v>
      </c>
      <c r="Z154" s="68">
        <v>8.6300000000000008</v>
      </c>
      <c r="AA154" s="48">
        <v>4.9740000000000002</v>
      </c>
      <c r="AB154" s="48">
        <v>8.9700000000000006</v>
      </c>
      <c r="AC154" s="68">
        <v>4.9740000000000002</v>
      </c>
      <c r="AD154" s="68">
        <v>8.6</v>
      </c>
      <c r="AE154" s="68">
        <v>4.9740000000000002</v>
      </c>
      <c r="AF154" s="68">
        <v>9.25</v>
      </c>
    </row>
    <row r="155" spans="1:32" ht="19.2">
      <c r="A155" s="62">
        <v>3.141</v>
      </c>
      <c r="B155" s="62">
        <v>6.63</v>
      </c>
      <c r="C155" s="63">
        <v>3.141</v>
      </c>
      <c r="D155" s="62">
        <v>6.77</v>
      </c>
      <c r="E155" s="63">
        <v>3.141</v>
      </c>
      <c r="F155" s="62">
        <v>7.1</v>
      </c>
      <c r="G155" s="62">
        <v>3.141</v>
      </c>
      <c r="H155" s="62">
        <v>7.15</v>
      </c>
      <c r="I155" s="62">
        <v>3.141</v>
      </c>
      <c r="J155" s="62">
        <v>7.18</v>
      </c>
      <c r="K155" s="67">
        <v>3.141</v>
      </c>
      <c r="L155" s="68">
        <v>7.08</v>
      </c>
      <c r="M155" s="68">
        <v>3.141</v>
      </c>
      <c r="N155" s="68">
        <v>6.9</v>
      </c>
      <c r="O155" s="68">
        <v>3.141</v>
      </c>
      <c r="P155" s="68">
        <v>6.9</v>
      </c>
      <c r="Q155" s="67">
        <v>3.141</v>
      </c>
      <c r="R155" s="68">
        <v>6.77</v>
      </c>
      <c r="S155" s="67">
        <v>3.141</v>
      </c>
      <c r="T155" s="68">
        <v>6.82</v>
      </c>
      <c r="U155" s="67">
        <v>3.141</v>
      </c>
      <c r="V155" s="68">
        <v>6.7</v>
      </c>
      <c r="W155" s="67">
        <v>3.141</v>
      </c>
      <c r="X155" s="68">
        <v>6.87</v>
      </c>
      <c r="Y155" s="67">
        <v>3.141</v>
      </c>
      <c r="Z155" s="68">
        <v>7.03</v>
      </c>
      <c r="AA155" s="48">
        <v>3.141</v>
      </c>
      <c r="AB155" s="48">
        <v>6.42</v>
      </c>
      <c r="AC155" s="68">
        <v>3.141</v>
      </c>
      <c r="AD155" s="68">
        <v>6.55</v>
      </c>
      <c r="AE155" s="68">
        <v>3.141</v>
      </c>
      <c r="AF155" s="68">
        <v>6.57</v>
      </c>
    </row>
    <row r="156" spans="1:32" ht="19.2">
      <c r="A156" s="62">
        <v>3.6429999999999998</v>
      </c>
      <c r="B156" s="62">
        <v>5.0199999999999996</v>
      </c>
      <c r="C156" s="63">
        <v>3.6429999999999998</v>
      </c>
      <c r="D156" s="62">
        <v>5.12</v>
      </c>
      <c r="E156" s="63">
        <v>3.6429999999999998</v>
      </c>
      <c r="F156" s="62">
        <v>5.37</v>
      </c>
      <c r="G156" s="62">
        <v>3.6429999999999998</v>
      </c>
      <c r="H156" s="62">
        <v>5.63</v>
      </c>
      <c r="I156" s="62">
        <v>3.6429999999999998</v>
      </c>
      <c r="J156" s="62">
        <v>5.47</v>
      </c>
      <c r="K156" s="67">
        <v>3.6429999999999998</v>
      </c>
      <c r="L156" s="68">
        <v>5.58</v>
      </c>
      <c r="M156" s="68">
        <v>3.6429999999999998</v>
      </c>
      <c r="N156" s="68">
        <v>5.37</v>
      </c>
      <c r="O156" s="68">
        <v>3.6429999999999998</v>
      </c>
      <c r="P156" s="68">
        <v>5.13</v>
      </c>
      <c r="Q156" s="67">
        <v>3.6429999999999998</v>
      </c>
      <c r="R156" s="68">
        <v>5.18</v>
      </c>
      <c r="S156" s="67">
        <v>3.6429999999999998</v>
      </c>
      <c r="T156" s="68">
        <v>5.37</v>
      </c>
      <c r="U156" s="67">
        <v>3.6429999999999998</v>
      </c>
      <c r="V156" s="68">
        <v>5.38</v>
      </c>
      <c r="W156" s="67">
        <v>3.6429999999999998</v>
      </c>
      <c r="X156" s="68">
        <v>5.55</v>
      </c>
      <c r="Y156" s="67">
        <v>3.6429999999999998</v>
      </c>
      <c r="Z156" s="68">
        <v>5.57</v>
      </c>
      <c r="AA156" s="48">
        <v>3.6429999999999998</v>
      </c>
      <c r="AB156" s="48">
        <v>4.75</v>
      </c>
      <c r="AC156" s="68">
        <v>3.6429999999999998</v>
      </c>
      <c r="AD156" s="68">
        <v>4.78</v>
      </c>
      <c r="AE156" s="68">
        <v>3.6429999999999998</v>
      </c>
      <c r="AF156" s="68">
        <v>4.78</v>
      </c>
    </row>
    <row r="157" spans="1:32" ht="19.2">
      <c r="A157" s="62">
        <v>4.2279999999999998</v>
      </c>
      <c r="B157" s="62">
        <v>6.3</v>
      </c>
      <c r="C157" s="63">
        <v>4.2279999999999998</v>
      </c>
      <c r="D157" s="62">
        <v>6.45</v>
      </c>
      <c r="E157" s="63">
        <v>4.2279999999999998</v>
      </c>
      <c r="F157" s="62">
        <v>6.7</v>
      </c>
      <c r="G157" s="62">
        <v>4.2279999999999998</v>
      </c>
      <c r="H157" s="62">
        <v>6.95</v>
      </c>
      <c r="I157" s="62">
        <v>4.2279999999999998</v>
      </c>
      <c r="J157" s="62">
        <v>6.72</v>
      </c>
      <c r="K157" s="67">
        <v>4.2279999999999998</v>
      </c>
      <c r="L157" s="68">
        <v>6.92</v>
      </c>
      <c r="M157" s="68">
        <v>4.2279999999999998</v>
      </c>
      <c r="N157" s="68">
        <v>6.68</v>
      </c>
      <c r="O157" s="68">
        <v>4.2279999999999998</v>
      </c>
      <c r="P157" s="68">
        <v>6.47</v>
      </c>
      <c r="Q157" s="67">
        <v>4.2279999999999998</v>
      </c>
      <c r="R157" s="68">
        <v>6.48</v>
      </c>
      <c r="S157" s="67">
        <v>4.2279999999999998</v>
      </c>
      <c r="T157" s="68">
        <v>6.58</v>
      </c>
      <c r="U157" s="67">
        <v>4.2279999999999998</v>
      </c>
      <c r="V157" s="68">
        <v>6.57</v>
      </c>
      <c r="W157" s="67">
        <v>4.2279999999999998</v>
      </c>
      <c r="X157" s="68">
        <v>6.83</v>
      </c>
      <c r="Y157" s="67">
        <v>4.2279999999999998</v>
      </c>
      <c r="Z157" s="68">
        <v>6.87</v>
      </c>
      <c r="AA157" s="48">
        <v>4.2279999999999998</v>
      </c>
      <c r="AB157" s="48">
        <v>6</v>
      </c>
      <c r="AC157" s="68">
        <v>4.2279999999999998</v>
      </c>
      <c r="AD157" s="68">
        <v>6.02</v>
      </c>
      <c r="AE157" s="68">
        <v>4.2279999999999998</v>
      </c>
      <c r="AF157" s="68">
        <v>6.03</v>
      </c>
    </row>
    <row r="158" spans="1:32" ht="19.2">
      <c r="A158" s="62">
        <v>2.5920000000000001</v>
      </c>
      <c r="B158" s="62">
        <v>6.15</v>
      </c>
      <c r="C158" s="63">
        <v>2.5920000000000001</v>
      </c>
      <c r="D158" s="62">
        <v>6.23</v>
      </c>
      <c r="E158" s="63">
        <v>2.5920000000000001</v>
      </c>
      <c r="F158" s="62">
        <v>7.47</v>
      </c>
      <c r="G158" s="62">
        <v>2.5920000000000001</v>
      </c>
      <c r="H158" s="62">
        <v>7.07</v>
      </c>
      <c r="I158" s="62">
        <v>2.5920000000000001</v>
      </c>
      <c r="J158" s="62">
        <v>7.05</v>
      </c>
      <c r="K158" s="67">
        <v>2.5920000000000001</v>
      </c>
      <c r="L158" s="68">
        <v>6.85</v>
      </c>
      <c r="M158" s="68">
        <v>2.5920000000000001</v>
      </c>
      <c r="N158" s="68">
        <v>6.47</v>
      </c>
      <c r="O158" s="68">
        <v>2.5920000000000001</v>
      </c>
      <c r="P158" s="68">
        <v>6.27</v>
      </c>
      <c r="Q158" s="67">
        <v>2.5920000000000001</v>
      </c>
      <c r="R158" s="68">
        <v>6.32</v>
      </c>
      <c r="S158" s="67">
        <v>2.5920000000000001</v>
      </c>
      <c r="T158" s="68">
        <v>6.53</v>
      </c>
      <c r="U158" s="67">
        <v>2.5920000000000001</v>
      </c>
      <c r="V158" s="68">
        <v>6.48</v>
      </c>
      <c r="W158" s="67">
        <v>2.5920000000000001</v>
      </c>
      <c r="X158" s="68">
        <v>6.48</v>
      </c>
      <c r="Y158" s="67">
        <v>2.5920000000000001</v>
      </c>
      <c r="Z158" s="68">
        <v>6.75</v>
      </c>
      <c r="AA158" s="48">
        <v>2.5920000000000001</v>
      </c>
      <c r="AB158" s="48">
        <v>5.88</v>
      </c>
      <c r="AC158" s="68">
        <v>2.5920000000000001</v>
      </c>
      <c r="AD158" s="68">
        <v>5.72</v>
      </c>
      <c r="AE158" s="68">
        <v>2.5920000000000001</v>
      </c>
      <c r="AF158" s="68">
        <v>5.78</v>
      </c>
    </row>
    <row r="159" spans="1:32" ht="19.2">
      <c r="A159" s="62">
        <v>2.1160000000000001</v>
      </c>
      <c r="B159" s="62">
        <v>5.07</v>
      </c>
      <c r="C159" s="63">
        <v>2.1160000000000001</v>
      </c>
      <c r="D159" s="62">
        <v>5.22</v>
      </c>
      <c r="E159" s="63">
        <v>2.1160000000000001</v>
      </c>
      <c r="F159" s="62">
        <v>5.2</v>
      </c>
      <c r="G159" s="62">
        <v>2.1160000000000001</v>
      </c>
      <c r="H159" s="62">
        <v>5.75</v>
      </c>
      <c r="I159" s="62">
        <v>2.1160000000000001</v>
      </c>
      <c r="J159" s="62">
        <v>5.7</v>
      </c>
      <c r="K159" s="67">
        <v>2.1160000000000001</v>
      </c>
      <c r="L159" s="68">
        <v>5.65</v>
      </c>
      <c r="M159" s="68">
        <v>2.1160000000000001</v>
      </c>
      <c r="N159" s="68">
        <v>5.53</v>
      </c>
      <c r="O159" s="68">
        <v>2.1160000000000001</v>
      </c>
      <c r="P159" s="68">
        <v>5.22</v>
      </c>
      <c r="Q159" s="67">
        <v>2.1160000000000001</v>
      </c>
      <c r="R159" s="68">
        <v>5.55</v>
      </c>
      <c r="S159" s="67">
        <v>2.1160000000000001</v>
      </c>
      <c r="T159" s="68">
        <v>5.58</v>
      </c>
      <c r="U159" s="67">
        <v>2.1160000000000001</v>
      </c>
      <c r="V159" s="68">
        <v>5.42</v>
      </c>
      <c r="W159" s="67">
        <v>2.1160000000000001</v>
      </c>
      <c r="X159" s="68">
        <v>5.58</v>
      </c>
      <c r="Y159" s="67">
        <v>2.1160000000000001</v>
      </c>
      <c r="Z159" s="68">
        <v>5.63</v>
      </c>
      <c r="AA159" s="48">
        <v>2.1160000000000001</v>
      </c>
      <c r="AB159" s="48">
        <v>4.75</v>
      </c>
      <c r="AC159" s="68">
        <v>2.1160000000000001</v>
      </c>
      <c r="AD159" s="68">
        <v>4.7</v>
      </c>
      <c r="AE159" s="68">
        <v>2.1160000000000001</v>
      </c>
      <c r="AF159" s="68">
        <v>4.6500000000000004</v>
      </c>
    </row>
    <row r="160" spans="1:32" ht="19.2">
      <c r="A160" s="62">
        <v>1.323</v>
      </c>
      <c r="B160" s="62">
        <v>3.67</v>
      </c>
      <c r="C160" s="63">
        <v>1.323</v>
      </c>
      <c r="D160" s="62">
        <v>3.87</v>
      </c>
      <c r="E160" s="63">
        <v>1.323</v>
      </c>
      <c r="F160" s="62">
        <v>3.97</v>
      </c>
      <c r="G160" s="62">
        <v>1.323</v>
      </c>
      <c r="H160" s="62">
        <v>4.3499999999999996</v>
      </c>
      <c r="I160" s="62">
        <v>1.323</v>
      </c>
      <c r="J160" s="62">
        <v>4.2300000000000004</v>
      </c>
      <c r="K160" s="67">
        <v>1.323</v>
      </c>
      <c r="L160" s="68">
        <v>4.37</v>
      </c>
      <c r="M160" s="68">
        <v>1.323</v>
      </c>
      <c r="N160" s="68">
        <v>4.17</v>
      </c>
      <c r="O160" s="68">
        <v>1.323</v>
      </c>
      <c r="P160" s="68">
        <v>3.95</v>
      </c>
      <c r="Q160" s="67">
        <v>1.323</v>
      </c>
      <c r="R160" s="68">
        <v>4.0999999999999996</v>
      </c>
      <c r="S160" s="67">
        <v>1.323</v>
      </c>
      <c r="T160" s="68">
        <v>4.12</v>
      </c>
      <c r="U160" s="67">
        <v>1.323</v>
      </c>
      <c r="V160" s="68">
        <v>4.12</v>
      </c>
      <c r="W160" s="67">
        <v>1.323</v>
      </c>
      <c r="X160" s="68">
        <v>4.2300000000000004</v>
      </c>
      <c r="Y160" s="67">
        <v>1.323</v>
      </c>
      <c r="Z160" s="68">
        <v>4.3</v>
      </c>
      <c r="AA160" s="48">
        <v>1.323</v>
      </c>
      <c r="AB160" s="48">
        <v>3.48</v>
      </c>
      <c r="AC160" s="68">
        <v>1.323</v>
      </c>
      <c r="AD160" s="68">
        <v>3.45</v>
      </c>
      <c r="AE160" s="68">
        <v>1.323</v>
      </c>
      <c r="AF160" s="68">
        <v>3.48</v>
      </c>
    </row>
    <row r="161" spans="1:32" ht="19.2">
      <c r="A161" s="62">
        <v>2.3580000000000001</v>
      </c>
      <c r="B161" s="62">
        <v>5.38</v>
      </c>
      <c r="C161" s="63">
        <v>2.3580000000000001</v>
      </c>
      <c r="D161" s="62">
        <v>5.45</v>
      </c>
      <c r="E161" s="63">
        <v>2.3580000000000001</v>
      </c>
      <c r="F161" s="62">
        <v>5.72</v>
      </c>
      <c r="G161" s="62">
        <v>2.3580000000000001</v>
      </c>
      <c r="H161" s="62">
        <v>6.07</v>
      </c>
      <c r="I161" s="62">
        <v>2.3580000000000001</v>
      </c>
      <c r="J161" s="62">
        <v>6.07</v>
      </c>
      <c r="K161" s="67">
        <v>2.3580000000000001</v>
      </c>
      <c r="L161" s="68">
        <v>5.87</v>
      </c>
      <c r="M161" s="68">
        <v>2.3580000000000001</v>
      </c>
      <c r="N161" s="68">
        <v>5.78</v>
      </c>
      <c r="O161" s="68">
        <v>2.3580000000000001</v>
      </c>
      <c r="P161" s="68">
        <v>5.52</v>
      </c>
      <c r="Q161" s="67">
        <v>2.3580000000000001</v>
      </c>
      <c r="R161" s="68">
        <v>5.8</v>
      </c>
      <c r="S161" s="67">
        <v>2.3580000000000001</v>
      </c>
      <c r="T161" s="68">
        <v>5.85</v>
      </c>
      <c r="U161" s="67">
        <v>2.3580000000000001</v>
      </c>
      <c r="V161" s="68">
        <v>5.75</v>
      </c>
      <c r="W161" s="67">
        <v>2.3580000000000001</v>
      </c>
      <c r="X161" s="68">
        <v>5.88</v>
      </c>
      <c r="Y161" s="67">
        <v>2.3580000000000001</v>
      </c>
      <c r="Z161" s="68">
        <v>5.88</v>
      </c>
      <c r="AA161" s="48">
        <v>2.3580000000000001</v>
      </c>
      <c r="AB161" s="48">
        <v>5.03</v>
      </c>
      <c r="AC161" s="68">
        <v>2.3580000000000001</v>
      </c>
      <c r="AD161" s="68">
        <v>4.93</v>
      </c>
      <c r="AE161" s="68">
        <v>2.3580000000000001</v>
      </c>
      <c r="AF161" s="68">
        <v>4.92</v>
      </c>
    </row>
    <row r="162" spans="1:32" ht="19.2">
      <c r="A162" s="62">
        <v>1.7130000000000001</v>
      </c>
      <c r="B162" s="62">
        <v>3.92</v>
      </c>
      <c r="C162" s="63">
        <v>1.7130000000000001</v>
      </c>
      <c r="D162" s="62">
        <v>4.12</v>
      </c>
      <c r="E162" s="63">
        <v>1.7130000000000001</v>
      </c>
      <c r="F162" s="62">
        <v>4.1500000000000004</v>
      </c>
      <c r="G162" s="62">
        <v>1.7130000000000001</v>
      </c>
      <c r="H162" s="62">
        <v>4.55</v>
      </c>
      <c r="I162" s="62">
        <v>1.7130000000000001</v>
      </c>
      <c r="J162" s="62">
        <v>4.42</v>
      </c>
      <c r="K162" s="67">
        <v>1.7130000000000001</v>
      </c>
      <c r="L162" s="68">
        <v>4.5</v>
      </c>
      <c r="M162" s="68">
        <v>1.7130000000000001</v>
      </c>
      <c r="N162" s="68">
        <v>4.32</v>
      </c>
      <c r="O162" s="68">
        <v>1.7130000000000001</v>
      </c>
      <c r="P162" s="68">
        <v>4.17</v>
      </c>
      <c r="Q162" s="67">
        <v>1.7130000000000001</v>
      </c>
      <c r="R162" s="68">
        <v>4.3499999999999996</v>
      </c>
      <c r="S162" s="67">
        <v>1.7130000000000001</v>
      </c>
      <c r="T162" s="68">
        <v>4.32</v>
      </c>
      <c r="U162" s="67">
        <v>1.7130000000000001</v>
      </c>
      <c r="V162" s="68">
        <v>4.3</v>
      </c>
      <c r="W162" s="67">
        <v>1.7130000000000001</v>
      </c>
      <c r="X162" s="68">
        <v>4.55</v>
      </c>
      <c r="Y162" s="67">
        <v>1.7130000000000001</v>
      </c>
      <c r="Z162" s="68">
        <v>4.42</v>
      </c>
      <c r="AA162" s="48">
        <v>1.7130000000000001</v>
      </c>
      <c r="AB162" s="48">
        <v>3.8</v>
      </c>
      <c r="AC162" s="68">
        <v>1.7130000000000001</v>
      </c>
      <c r="AD162" s="68">
        <v>3.72</v>
      </c>
      <c r="AE162" s="68">
        <v>1.7130000000000001</v>
      </c>
      <c r="AF162" s="68">
        <v>3.7</v>
      </c>
    </row>
    <row r="163" spans="1:32" ht="19.2">
      <c r="A163" s="62">
        <v>2.673</v>
      </c>
      <c r="B163" s="62">
        <v>5.8</v>
      </c>
      <c r="C163" s="63">
        <v>2.673</v>
      </c>
      <c r="D163" s="62">
        <v>5.85</v>
      </c>
      <c r="E163" s="63">
        <v>2.673</v>
      </c>
      <c r="F163" s="62">
        <v>5.98</v>
      </c>
      <c r="G163" s="62">
        <v>2.673</v>
      </c>
      <c r="H163" s="62">
        <v>6.28</v>
      </c>
      <c r="I163" s="62">
        <v>2.673</v>
      </c>
      <c r="J163" s="62">
        <v>6.2</v>
      </c>
      <c r="K163" s="67">
        <v>2.673</v>
      </c>
      <c r="L163" s="68">
        <v>6.18</v>
      </c>
      <c r="M163" s="68">
        <v>2.673</v>
      </c>
      <c r="N163" s="68">
        <v>6.07</v>
      </c>
      <c r="O163" s="68">
        <v>2.673</v>
      </c>
      <c r="P163" s="68">
        <v>5.78</v>
      </c>
      <c r="Q163" s="67">
        <v>2.673</v>
      </c>
      <c r="R163" s="68">
        <v>6.1</v>
      </c>
      <c r="S163" s="67">
        <v>2.673</v>
      </c>
      <c r="T163" s="68">
        <v>6.07</v>
      </c>
      <c r="U163" s="67">
        <v>2.673</v>
      </c>
      <c r="V163" s="68">
        <v>6.03</v>
      </c>
      <c r="W163" s="67">
        <v>2.673</v>
      </c>
      <c r="X163" s="68">
        <v>6.07</v>
      </c>
      <c r="Y163" s="67">
        <v>2.673</v>
      </c>
      <c r="Z163" s="68">
        <v>6.13</v>
      </c>
      <c r="AA163" s="48">
        <v>2.673</v>
      </c>
      <c r="AB163" s="48">
        <v>5.47</v>
      </c>
      <c r="AC163" s="68">
        <v>2.673</v>
      </c>
      <c r="AD163" s="68">
        <v>5.28</v>
      </c>
      <c r="AE163" s="68">
        <v>2.673</v>
      </c>
      <c r="AF163" s="68">
        <v>5.3</v>
      </c>
    </row>
    <row r="164" spans="1:32" ht="19.2">
      <c r="A164" s="62">
        <v>2.593</v>
      </c>
      <c r="B164" s="62">
        <v>5.72</v>
      </c>
      <c r="C164" s="63">
        <v>2.593</v>
      </c>
      <c r="D164" s="62">
        <v>5.8</v>
      </c>
      <c r="E164" s="63">
        <v>2.593</v>
      </c>
      <c r="F164" s="62">
        <v>5.9</v>
      </c>
      <c r="G164" s="62">
        <v>2.593</v>
      </c>
      <c r="H164" s="62">
        <v>6.27</v>
      </c>
      <c r="I164" s="62">
        <v>2.593</v>
      </c>
      <c r="J164" s="62">
        <v>6.22</v>
      </c>
      <c r="K164" s="67">
        <v>2.593</v>
      </c>
      <c r="L164" s="68">
        <v>6.23</v>
      </c>
      <c r="M164" s="68">
        <v>2.593</v>
      </c>
      <c r="N164" s="68">
        <v>6.13</v>
      </c>
      <c r="O164" s="68">
        <v>2.593</v>
      </c>
      <c r="P164" s="68">
        <v>5.82</v>
      </c>
      <c r="Q164" s="67">
        <v>2.593</v>
      </c>
      <c r="R164" s="68">
        <v>6.15</v>
      </c>
      <c r="S164" s="67">
        <v>2.593</v>
      </c>
      <c r="T164" s="68">
        <v>6.12</v>
      </c>
      <c r="U164" s="67">
        <v>2.593</v>
      </c>
      <c r="V164" s="68">
        <v>6.05</v>
      </c>
      <c r="W164" s="67">
        <v>2.593</v>
      </c>
      <c r="X164" s="68">
        <v>6.12</v>
      </c>
      <c r="Y164" s="67">
        <v>2.593</v>
      </c>
      <c r="Z164" s="68">
        <v>6.17</v>
      </c>
      <c r="AA164" s="48">
        <v>2.593</v>
      </c>
      <c r="AB164" s="48">
        <v>5.37</v>
      </c>
      <c r="AC164" s="68">
        <v>2.593</v>
      </c>
      <c r="AD164" s="68">
        <v>5.32</v>
      </c>
      <c r="AE164" s="68">
        <v>2.593</v>
      </c>
      <c r="AF164" s="68">
        <v>5.27</v>
      </c>
    </row>
    <row r="165" spans="1:32" ht="19.2">
      <c r="A165" s="62">
        <v>2.024</v>
      </c>
      <c r="B165" s="62">
        <v>4.3</v>
      </c>
      <c r="C165" s="63">
        <v>2.024</v>
      </c>
      <c r="D165" s="62">
        <v>4.5999999999999996</v>
      </c>
      <c r="E165" s="63">
        <v>2.024</v>
      </c>
      <c r="F165" s="62">
        <v>4.5999999999999996</v>
      </c>
      <c r="G165" s="62">
        <v>2.024</v>
      </c>
      <c r="H165" s="62">
        <v>4.95</v>
      </c>
      <c r="I165" s="62">
        <v>2.024</v>
      </c>
      <c r="J165" s="62">
        <v>4.72</v>
      </c>
      <c r="K165" s="67">
        <v>2.024</v>
      </c>
      <c r="L165" s="68">
        <v>4.8</v>
      </c>
      <c r="M165" s="68">
        <v>2.024</v>
      </c>
      <c r="N165" s="68">
        <v>4.55</v>
      </c>
      <c r="O165" s="68">
        <v>2.024</v>
      </c>
      <c r="P165" s="68">
        <v>4.37</v>
      </c>
      <c r="Q165" s="67">
        <v>2.024</v>
      </c>
      <c r="R165" s="68">
        <v>4.53</v>
      </c>
      <c r="S165" s="67">
        <v>2.024</v>
      </c>
      <c r="T165" s="68">
        <v>4.55</v>
      </c>
      <c r="U165" s="67">
        <v>2.024</v>
      </c>
      <c r="V165" s="68">
        <v>4.57</v>
      </c>
      <c r="W165" s="67">
        <v>2.024</v>
      </c>
      <c r="X165" s="68">
        <v>4.83</v>
      </c>
      <c r="Y165" s="67">
        <v>2.024</v>
      </c>
      <c r="Z165" s="68">
        <v>4.63</v>
      </c>
      <c r="AA165" s="48">
        <v>2.024</v>
      </c>
      <c r="AB165" s="48">
        <v>4.0999999999999996</v>
      </c>
      <c r="AC165" s="68">
        <v>2.024</v>
      </c>
      <c r="AD165" s="68">
        <v>3.92</v>
      </c>
      <c r="AE165" s="68">
        <v>2.024</v>
      </c>
      <c r="AF165" s="68">
        <v>3.98</v>
      </c>
    </row>
    <row r="166" spans="1:32" ht="19.2">
      <c r="A166" s="62">
        <v>1.8879999999999999</v>
      </c>
      <c r="B166" s="62">
        <v>4.43</v>
      </c>
      <c r="C166" s="63">
        <v>1.8879999999999999</v>
      </c>
      <c r="D166" s="62">
        <v>4.57</v>
      </c>
      <c r="E166" s="63">
        <v>1.8879999999999999</v>
      </c>
      <c r="F166" s="62">
        <v>4.63</v>
      </c>
      <c r="G166" s="62">
        <v>1.8879999999999999</v>
      </c>
      <c r="H166" s="62">
        <v>5.03</v>
      </c>
      <c r="I166" s="62">
        <v>1.8879999999999999</v>
      </c>
      <c r="J166" s="62">
        <v>4.93</v>
      </c>
      <c r="K166" s="67">
        <v>1.8879999999999999</v>
      </c>
      <c r="L166" s="68">
        <v>5.05</v>
      </c>
      <c r="M166" s="68">
        <v>1.8879999999999999</v>
      </c>
      <c r="N166" s="68">
        <v>4.82</v>
      </c>
      <c r="O166" s="68">
        <v>1.8879999999999999</v>
      </c>
      <c r="P166" s="68">
        <v>4.6500000000000004</v>
      </c>
      <c r="Q166" s="67">
        <v>1.8879999999999999</v>
      </c>
      <c r="R166" s="68">
        <v>4.7699999999999996</v>
      </c>
      <c r="S166" s="67">
        <v>1.8879999999999999</v>
      </c>
      <c r="T166" s="68">
        <v>4.7699999999999996</v>
      </c>
      <c r="U166" s="67">
        <v>1.8879999999999999</v>
      </c>
      <c r="V166" s="68">
        <v>4.7300000000000004</v>
      </c>
      <c r="W166" s="67">
        <v>1.8879999999999999</v>
      </c>
      <c r="X166" s="68">
        <v>4.92</v>
      </c>
      <c r="Y166" s="67">
        <v>1.8879999999999999</v>
      </c>
      <c r="Z166" s="68">
        <v>4.95</v>
      </c>
      <c r="AA166" s="48">
        <v>1.8879999999999999</v>
      </c>
      <c r="AB166" s="48">
        <v>4.2</v>
      </c>
      <c r="AC166" s="68">
        <v>1.8879999999999999</v>
      </c>
      <c r="AD166" s="68">
        <v>4.17</v>
      </c>
      <c r="AE166" s="68">
        <v>1.8879999999999999</v>
      </c>
      <c r="AF166" s="68">
        <v>4.2</v>
      </c>
    </row>
    <row r="167" spans="1:32" ht="19.2">
      <c r="A167" s="62">
        <v>1.4810000000000001</v>
      </c>
      <c r="B167" s="62">
        <v>3.62</v>
      </c>
      <c r="C167" s="63">
        <v>1.4810000000000001</v>
      </c>
      <c r="D167" s="62">
        <v>3.72</v>
      </c>
      <c r="E167" s="63">
        <v>1.4810000000000001</v>
      </c>
      <c r="F167" s="62">
        <v>3.8</v>
      </c>
      <c r="G167" s="62">
        <v>1.4810000000000001</v>
      </c>
      <c r="H167" s="62">
        <v>4.18</v>
      </c>
      <c r="I167" s="62">
        <v>1.4810000000000001</v>
      </c>
      <c r="J167" s="62">
        <v>4.0999999999999996</v>
      </c>
      <c r="K167" s="67">
        <v>1.4810000000000001</v>
      </c>
      <c r="L167" s="68">
        <v>4.1500000000000004</v>
      </c>
      <c r="M167" s="68">
        <v>1.4810000000000001</v>
      </c>
      <c r="N167" s="68">
        <v>3.95</v>
      </c>
      <c r="O167" s="68">
        <v>1.4810000000000001</v>
      </c>
      <c r="P167" s="68">
        <v>3.78</v>
      </c>
      <c r="Q167" s="67">
        <v>1.4810000000000001</v>
      </c>
      <c r="R167" s="68">
        <v>3.92</v>
      </c>
      <c r="S167" s="67">
        <v>1.4810000000000001</v>
      </c>
      <c r="T167" s="68">
        <v>3.97</v>
      </c>
      <c r="U167" s="67">
        <v>1.4810000000000001</v>
      </c>
      <c r="V167" s="68">
        <v>3.92</v>
      </c>
      <c r="W167" s="67">
        <v>1.4810000000000001</v>
      </c>
      <c r="X167" s="68">
        <v>4.03</v>
      </c>
      <c r="Y167" s="67">
        <v>1.4810000000000001</v>
      </c>
      <c r="Z167" s="68">
        <v>4.0999999999999996</v>
      </c>
      <c r="AA167" s="48">
        <v>1.4810000000000001</v>
      </c>
      <c r="AB167" s="48">
        <v>3.37</v>
      </c>
      <c r="AC167" s="68">
        <v>1.4810000000000001</v>
      </c>
      <c r="AD167" s="68">
        <v>3.32</v>
      </c>
      <c r="AE167" s="68">
        <v>1.4810000000000001</v>
      </c>
      <c r="AF167" s="68">
        <v>3.38</v>
      </c>
    </row>
    <row r="168" spans="1:32" ht="19.2">
      <c r="A168" s="62">
        <v>2.9279999999999999</v>
      </c>
      <c r="B168" s="62">
        <v>6.08</v>
      </c>
      <c r="C168" s="63">
        <v>2.9279999999999999</v>
      </c>
      <c r="D168" s="62">
        <v>6.13</v>
      </c>
      <c r="E168" s="63">
        <v>2.9279999999999999</v>
      </c>
      <c r="F168" s="62">
        <v>6.28</v>
      </c>
      <c r="G168" s="62">
        <v>2.9279999999999999</v>
      </c>
      <c r="H168" s="62">
        <v>6.53</v>
      </c>
      <c r="I168" s="62">
        <v>2.9279999999999999</v>
      </c>
      <c r="J168" s="62">
        <v>6.47</v>
      </c>
      <c r="K168" s="67">
        <v>2.9279999999999999</v>
      </c>
      <c r="L168" s="68">
        <v>6.37</v>
      </c>
      <c r="M168" s="68">
        <v>2.9279999999999999</v>
      </c>
      <c r="N168" s="68">
        <v>6.25</v>
      </c>
      <c r="O168" s="68">
        <v>2.9279999999999999</v>
      </c>
      <c r="P168" s="68">
        <v>5.95</v>
      </c>
      <c r="Q168" s="67">
        <v>2.9279999999999999</v>
      </c>
      <c r="R168" s="68">
        <v>6.22</v>
      </c>
      <c r="S168" s="67">
        <v>2.9279999999999999</v>
      </c>
      <c r="T168" s="68">
        <v>6.33</v>
      </c>
      <c r="U168" s="67">
        <v>2.9279999999999999</v>
      </c>
      <c r="V168" s="68">
        <v>6.22</v>
      </c>
      <c r="W168" s="67">
        <v>2.9279999999999999</v>
      </c>
      <c r="X168" s="68">
        <v>6.33</v>
      </c>
      <c r="Y168" s="67">
        <v>2.9279999999999999</v>
      </c>
      <c r="Z168" s="68">
        <v>6.37</v>
      </c>
      <c r="AA168" s="48">
        <v>2.9279999999999999</v>
      </c>
      <c r="AB168" s="48">
        <v>5.78</v>
      </c>
      <c r="AC168" s="68">
        <v>2.9279999999999999</v>
      </c>
      <c r="AD168" s="68">
        <v>5.53</v>
      </c>
      <c r="AE168" s="68">
        <v>2.9279999999999999</v>
      </c>
      <c r="AF168" s="68">
        <v>5.6</v>
      </c>
    </row>
    <row r="169" spans="1:32" ht="19.2">
      <c r="A169" s="62">
        <v>3.6259999999999999</v>
      </c>
      <c r="B169" s="62">
        <v>7.35</v>
      </c>
      <c r="C169" s="63">
        <v>3.6259999999999999</v>
      </c>
      <c r="D169" s="62">
        <v>7.6</v>
      </c>
      <c r="E169" s="63">
        <v>3.6259999999999999</v>
      </c>
      <c r="F169" s="62">
        <v>7.68</v>
      </c>
      <c r="G169" s="62">
        <v>3.6259999999999999</v>
      </c>
      <c r="H169" s="62">
        <v>7.85</v>
      </c>
      <c r="I169" s="62">
        <v>3.6259999999999999</v>
      </c>
      <c r="J169" s="62">
        <v>7.95</v>
      </c>
      <c r="K169" s="67">
        <v>3.6259999999999999</v>
      </c>
      <c r="L169" s="68">
        <v>7.78</v>
      </c>
      <c r="M169" s="68">
        <v>3.6259999999999999</v>
      </c>
      <c r="N169" s="68">
        <v>7.53</v>
      </c>
      <c r="O169" s="68">
        <v>3.6259999999999999</v>
      </c>
      <c r="P169" s="68">
        <v>7.25</v>
      </c>
      <c r="Q169" s="67">
        <v>3.6259999999999999</v>
      </c>
      <c r="R169" s="68">
        <v>7.58</v>
      </c>
      <c r="S169" s="67">
        <v>3.6259999999999999</v>
      </c>
      <c r="T169" s="68">
        <v>7.65</v>
      </c>
      <c r="U169" s="67">
        <v>3.6259999999999999</v>
      </c>
      <c r="V169" s="68">
        <v>7.55</v>
      </c>
      <c r="W169" s="67">
        <v>3.6259999999999999</v>
      </c>
      <c r="X169" s="68">
        <v>7.65</v>
      </c>
      <c r="Y169" s="67">
        <v>3.6259999999999999</v>
      </c>
      <c r="Z169" s="68">
        <v>7.82</v>
      </c>
      <c r="AA169" s="48">
        <v>3.6259999999999999</v>
      </c>
      <c r="AB169" s="48">
        <v>6.9</v>
      </c>
      <c r="AC169" s="68">
        <v>3.6259999999999999</v>
      </c>
      <c r="AD169" s="68">
        <v>6.83</v>
      </c>
      <c r="AE169" s="68">
        <v>3.6259999999999999</v>
      </c>
      <c r="AF169" s="68">
        <v>6.83</v>
      </c>
    </row>
    <row r="170" spans="1:32" ht="19.2">
      <c r="A170" s="62">
        <v>3.1930000000000001</v>
      </c>
      <c r="B170" s="62">
        <v>6.57</v>
      </c>
      <c r="C170" s="63">
        <v>3.1930000000000001</v>
      </c>
      <c r="D170" s="62">
        <v>6.68</v>
      </c>
      <c r="E170" s="63">
        <v>3.1930000000000001</v>
      </c>
      <c r="F170" s="62">
        <v>6.78</v>
      </c>
      <c r="G170" s="62">
        <v>3.1930000000000001</v>
      </c>
      <c r="H170" s="62">
        <v>6.98</v>
      </c>
      <c r="I170" s="62">
        <v>3.1930000000000001</v>
      </c>
      <c r="J170" s="62">
        <v>6.97</v>
      </c>
      <c r="K170" s="67">
        <v>3.1930000000000001</v>
      </c>
      <c r="L170" s="68">
        <v>6.85</v>
      </c>
      <c r="M170" s="68">
        <v>3.1930000000000001</v>
      </c>
      <c r="N170" s="68">
        <v>6.75</v>
      </c>
      <c r="O170" s="68">
        <v>3.1930000000000001</v>
      </c>
      <c r="P170" s="68">
        <v>6.4</v>
      </c>
      <c r="Q170" s="67">
        <v>3.1930000000000001</v>
      </c>
      <c r="R170" s="68">
        <v>6.68</v>
      </c>
      <c r="S170" s="67">
        <v>3.1930000000000001</v>
      </c>
      <c r="T170" s="68">
        <v>6.78</v>
      </c>
      <c r="U170" s="67">
        <v>3.1930000000000001</v>
      </c>
      <c r="V170" s="68">
        <v>6.78</v>
      </c>
      <c r="W170" s="67">
        <v>3.1930000000000001</v>
      </c>
      <c r="X170" s="68">
        <v>6.78</v>
      </c>
      <c r="Y170" s="67">
        <v>3.1930000000000001</v>
      </c>
      <c r="Z170" s="68">
        <v>6.82</v>
      </c>
      <c r="AA170" s="48">
        <v>3.1930000000000001</v>
      </c>
      <c r="AB170" s="48">
        <v>6.2</v>
      </c>
      <c r="AC170" s="68">
        <v>3.1930000000000001</v>
      </c>
      <c r="AD170" s="68">
        <v>5.98</v>
      </c>
      <c r="AE170" s="68">
        <v>3.1930000000000001</v>
      </c>
      <c r="AF170" s="68">
        <v>6</v>
      </c>
    </row>
    <row r="171" spans="1:32" ht="19.2">
      <c r="A171" s="62">
        <v>3.125</v>
      </c>
      <c r="B171" s="62">
        <v>6.25</v>
      </c>
      <c r="C171" s="63">
        <v>3.125</v>
      </c>
      <c r="D171" s="62">
        <v>6.47</v>
      </c>
      <c r="E171" s="63">
        <v>3.125</v>
      </c>
      <c r="F171" s="62">
        <v>6.48</v>
      </c>
      <c r="G171" s="62">
        <v>3.125</v>
      </c>
      <c r="H171" s="62">
        <v>6.9</v>
      </c>
      <c r="I171" s="62">
        <v>3.125</v>
      </c>
      <c r="J171" s="62">
        <v>6.65</v>
      </c>
      <c r="K171" s="67">
        <v>3.125</v>
      </c>
      <c r="L171" s="68">
        <v>6.92</v>
      </c>
      <c r="M171" s="68">
        <v>3.125</v>
      </c>
      <c r="N171" s="68">
        <v>6.58</v>
      </c>
      <c r="O171" s="68">
        <v>3.125</v>
      </c>
      <c r="P171" s="68">
        <v>6.45</v>
      </c>
      <c r="Q171" s="67">
        <v>3.125</v>
      </c>
      <c r="R171" s="68">
        <v>6.52</v>
      </c>
      <c r="S171" s="67">
        <v>3.125</v>
      </c>
      <c r="T171" s="68">
        <v>6.52</v>
      </c>
      <c r="U171" s="67">
        <v>3.125</v>
      </c>
      <c r="V171" s="68">
        <v>6.5</v>
      </c>
      <c r="W171" s="67">
        <v>3.125</v>
      </c>
      <c r="X171" s="68">
        <v>6.88</v>
      </c>
      <c r="Y171" s="67">
        <v>3.125</v>
      </c>
      <c r="Z171" s="68">
        <v>6.63</v>
      </c>
      <c r="AA171" s="48">
        <v>3.125</v>
      </c>
      <c r="AB171" s="48">
        <v>6.1</v>
      </c>
      <c r="AC171" s="68">
        <v>3.125</v>
      </c>
      <c r="AD171" s="68">
        <v>5.93</v>
      </c>
      <c r="AE171" s="68">
        <v>3.125</v>
      </c>
      <c r="AF171" s="68">
        <v>5.9</v>
      </c>
    </row>
    <row r="172" spans="1:32" ht="19.2">
      <c r="A172" s="62">
        <v>4.1589999999999998</v>
      </c>
      <c r="B172" s="62">
        <v>7.87</v>
      </c>
      <c r="C172" s="63">
        <v>4.1589999999999998</v>
      </c>
      <c r="D172" s="62">
        <v>8.17</v>
      </c>
      <c r="E172" s="63">
        <v>4.1589999999999998</v>
      </c>
      <c r="F172" s="62">
        <v>8</v>
      </c>
      <c r="G172" s="62">
        <v>4.1589999999999998</v>
      </c>
      <c r="H172" s="62">
        <v>8.5</v>
      </c>
      <c r="I172" s="62">
        <v>4.1589999999999998</v>
      </c>
      <c r="J172" s="62">
        <v>8.18</v>
      </c>
      <c r="K172" s="67">
        <v>4.1589999999999998</v>
      </c>
      <c r="L172" s="68">
        <v>8.32</v>
      </c>
      <c r="M172" s="68">
        <v>4.1589999999999998</v>
      </c>
      <c r="N172" s="68">
        <v>8.0500000000000007</v>
      </c>
      <c r="O172" s="68">
        <v>4.1589999999999998</v>
      </c>
      <c r="P172" s="68">
        <v>7.9</v>
      </c>
      <c r="Q172" s="67">
        <v>4.1589999999999998</v>
      </c>
      <c r="R172" s="68">
        <v>7.9</v>
      </c>
      <c r="S172" s="67">
        <v>4.1589999999999998</v>
      </c>
      <c r="T172" s="68">
        <v>7.87</v>
      </c>
      <c r="U172" s="67">
        <v>4.1589999999999998</v>
      </c>
      <c r="V172" s="68">
        <v>7.93</v>
      </c>
      <c r="W172" s="67">
        <v>4.1589999999999998</v>
      </c>
      <c r="X172" s="68">
        <v>8.33</v>
      </c>
      <c r="Y172" s="67">
        <v>4.1589999999999998</v>
      </c>
      <c r="Z172" s="68">
        <v>8.0299999999999994</v>
      </c>
      <c r="AA172" s="48">
        <v>4.1589999999999998</v>
      </c>
      <c r="AB172" s="48">
        <v>7.53</v>
      </c>
      <c r="AC172" s="68">
        <v>4.1589999999999998</v>
      </c>
      <c r="AD172" s="68">
        <v>7.23</v>
      </c>
      <c r="AE172" s="68">
        <v>4.1589999999999998</v>
      </c>
      <c r="AF172" s="68">
        <v>7.18</v>
      </c>
    </row>
    <row r="173" spans="1:32" ht="19.2">
      <c r="A173" s="62">
        <v>4.2779999999999996</v>
      </c>
      <c r="B173" s="62">
        <v>7.65</v>
      </c>
      <c r="C173" s="63">
        <v>4.2779999999999996</v>
      </c>
      <c r="D173" s="62">
        <v>7.93</v>
      </c>
      <c r="E173" s="63">
        <v>4.2779999999999996</v>
      </c>
      <c r="F173" s="62">
        <v>7.8</v>
      </c>
      <c r="G173" s="62">
        <v>4.2779999999999996</v>
      </c>
      <c r="H173" s="62">
        <v>8.4</v>
      </c>
      <c r="I173" s="62">
        <v>4.2779999999999996</v>
      </c>
      <c r="J173" s="62">
        <v>8.1</v>
      </c>
      <c r="K173" s="67">
        <v>4.2779999999999996</v>
      </c>
      <c r="L173" s="68">
        <v>8.23</v>
      </c>
      <c r="M173" s="68">
        <v>4.2779999999999996</v>
      </c>
      <c r="N173" s="68">
        <v>7.87</v>
      </c>
      <c r="O173" s="68">
        <v>4.2779999999999996</v>
      </c>
      <c r="P173" s="68">
        <v>7.73</v>
      </c>
      <c r="Q173" s="67">
        <v>4.2779999999999996</v>
      </c>
      <c r="R173" s="68">
        <v>7.73</v>
      </c>
      <c r="S173" s="67">
        <v>4.2779999999999996</v>
      </c>
      <c r="T173" s="68">
        <v>7.77</v>
      </c>
      <c r="U173" s="67">
        <v>4.2779999999999996</v>
      </c>
      <c r="V173" s="68">
        <v>7.67</v>
      </c>
      <c r="W173" s="67">
        <v>4.2779999999999996</v>
      </c>
      <c r="X173" s="68">
        <v>8.1999999999999993</v>
      </c>
      <c r="Y173" s="67">
        <v>4.2779999999999996</v>
      </c>
      <c r="Z173" s="68">
        <v>7.85</v>
      </c>
      <c r="AA173" s="48">
        <v>4.2779999999999996</v>
      </c>
      <c r="AB173" s="48">
        <v>7.35</v>
      </c>
      <c r="AC173" s="68">
        <v>4.2779999999999996</v>
      </c>
      <c r="AD173" s="68">
        <v>7.15</v>
      </c>
      <c r="AE173" s="68">
        <v>4.2779999999999996</v>
      </c>
      <c r="AF173" s="68">
        <v>7.07</v>
      </c>
    </row>
    <row r="174" spans="1:32" ht="19.2">
      <c r="A174" s="62">
        <v>5.0069999999999997</v>
      </c>
      <c r="B174" s="62">
        <v>9.33</v>
      </c>
      <c r="C174" s="63">
        <v>5.0069999999999997</v>
      </c>
      <c r="D174" s="62">
        <v>9.92</v>
      </c>
      <c r="E174" s="63">
        <v>5.0069999999999997</v>
      </c>
      <c r="F174" s="62">
        <v>9.73</v>
      </c>
      <c r="G174" s="62">
        <v>5.0069999999999997</v>
      </c>
      <c r="H174" s="62">
        <v>10.65</v>
      </c>
      <c r="I174" s="62">
        <v>5.0069999999999997</v>
      </c>
      <c r="J174" s="62">
        <v>9.8699999999999992</v>
      </c>
      <c r="K174" s="67">
        <v>5.0069999999999997</v>
      </c>
      <c r="L174" s="68">
        <v>10.18</v>
      </c>
      <c r="M174" s="68">
        <v>5.0069999999999997</v>
      </c>
      <c r="N174" s="68">
        <v>9.58</v>
      </c>
      <c r="O174" s="68">
        <v>5.0069999999999997</v>
      </c>
      <c r="P174" s="68">
        <v>9.3000000000000007</v>
      </c>
      <c r="Q174" s="67">
        <v>5.0069999999999997</v>
      </c>
      <c r="R174" s="68">
        <v>10</v>
      </c>
      <c r="S174" s="67">
        <v>5.0069999999999997</v>
      </c>
      <c r="T174" s="68">
        <v>9.65</v>
      </c>
      <c r="U174" s="67">
        <v>5.0069999999999997</v>
      </c>
      <c r="V174" s="68">
        <v>9.6300000000000008</v>
      </c>
      <c r="W174" s="67">
        <v>5.0069999999999997</v>
      </c>
      <c r="X174" s="68">
        <v>10.28</v>
      </c>
      <c r="Y174" s="67">
        <v>5.0069999999999997</v>
      </c>
      <c r="Z174" s="68">
        <v>9.75</v>
      </c>
      <c r="AA174" s="48">
        <v>5.0069999999999997</v>
      </c>
      <c r="AB174" s="48">
        <v>9.08</v>
      </c>
      <c r="AC174" s="68">
        <v>5.0069999999999997</v>
      </c>
      <c r="AD174" s="68">
        <v>9.1</v>
      </c>
      <c r="AE174" s="68">
        <v>5.0069999999999997</v>
      </c>
      <c r="AF174" s="68">
        <v>8.82</v>
      </c>
    </row>
    <row r="175" spans="1:32" ht="19.2">
      <c r="A175" s="62">
        <v>7.641</v>
      </c>
      <c r="B175" s="62">
        <v>9.4</v>
      </c>
      <c r="C175" s="63">
        <v>7.641</v>
      </c>
      <c r="D175" s="62">
        <v>9.5299999999999994</v>
      </c>
      <c r="E175" s="63">
        <v>7.641</v>
      </c>
      <c r="F175" s="62">
        <v>9.52</v>
      </c>
      <c r="G175" s="62">
        <v>7.641</v>
      </c>
      <c r="H175" s="62">
        <v>11.08</v>
      </c>
      <c r="I175" s="62">
        <v>7.641</v>
      </c>
      <c r="J175" s="62">
        <v>9.8699999999999992</v>
      </c>
      <c r="K175" s="67">
        <v>7.641</v>
      </c>
      <c r="L175" s="68">
        <v>10.3</v>
      </c>
      <c r="M175" s="68">
        <v>7.641</v>
      </c>
      <c r="N175" s="68">
        <v>9.3800000000000008</v>
      </c>
      <c r="O175" s="68">
        <v>7.641</v>
      </c>
      <c r="P175" s="68">
        <v>9.2200000000000006</v>
      </c>
      <c r="Q175" s="67">
        <v>7.641</v>
      </c>
      <c r="R175" s="68">
        <v>9.25</v>
      </c>
      <c r="S175" s="67">
        <v>7.641</v>
      </c>
      <c r="T175" s="68">
        <v>9.3000000000000007</v>
      </c>
      <c r="U175" s="67">
        <v>7.641</v>
      </c>
      <c r="V175" s="68">
        <v>9.73</v>
      </c>
      <c r="W175" s="67">
        <v>7.641</v>
      </c>
      <c r="X175" s="68">
        <v>9.92</v>
      </c>
      <c r="Y175" s="67">
        <v>7.641</v>
      </c>
      <c r="Z175" s="68">
        <v>10.47</v>
      </c>
      <c r="AA175" s="48">
        <v>7.641</v>
      </c>
      <c r="AB175" s="48">
        <v>9</v>
      </c>
      <c r="AC175" s="68">
        <v>7.641</v>
      </c>
      <c r="AD175" s="68">
        <v>8.77</v>
      </c>
      <c r="AE175" s="68">
        <v>7.641</v>
      </c>
      <c r="AF175" s="68">
        <v>8.98</v>
      </c>
    </row>
    <row r="176" spans="1:32" ht="19.2">
      <c r="A176" s="62">
        <v>6.5609999999999999</v>
      </c>
      <c r="B176" s="62">
        <v>8.5299999999999994</v>
      </c>
      <c r="C176" s="63">
        <v>6.5609999999999999</v>
      </c>
      <c r="D176" s="62">
        <v>8.58</v>
      </c>
      <c r="E176" s="63">
        <v>6.5609999999999999</v>
      </c>
      <c r="F176" s="62">
        <v>8.67</v>
      </c>
      <c r="G176" s="62">
        <v>6.5609999999999999</v>
      </c>
      <c r="H176" s="62">
        <v>9.0500000000000007</v>
      </c>
      <c r="I176" s="62">
        <v>6.5609999999999999</v>
      </c>
      <c r="J176" s="62">
        <v>8.83</v>
      </c>
      <c r="K176" s="67">
        <v>6.5609999999999999</v>
      </c>
      <c r="L176" s="68">
        <v>9</v>
      </c>
      <c r="M176" s="68">
        <v>6.5609999999999999</v>
      </c>
      <c r="N176" s="68">
        <v>8.73</v>
      </c>
      <c r="O176" s="68">
        <v>6.5609999999999999</v>
      </c>
      <c r="P176" s="68">
        <v>8.4499999999999993</v>
      </c>
      <c r="Q176" s="67">
        <v>6.5609999999999999</v>
      </c>
      <c r="R176" s="68">
        <v>8.65</v>
      </c>
      <c r="S176" s="67">
        <v>6.5609999999999999</v>
      </c>
      <c r="T176" s="68">
        <v>8.52</v>
      </c>
      <c r="U176" s="67">
        <v>6.5609999999999999</v>
      </c>
      <c r="V176" s="68">
        <v>8.77</v>
      </c>
      <c r="W176" s="67">
        <v>6.5609999999999999</v>
      </c>
      <c r="X176" s="68">
        <v>8.93</v>
      </c>
      <c r="Y176" s="67">
        <v>6.5609999999999999</v>
      </c>
      <c r="Z176" s="68">
        <v>8.92</v>
      </c>
      <c r="AA176" s="48">
        <v>6.5609999999999999</v>
      </c>
      <c r="AB176" s="48">
        <v>8.1999999999999993</v>
      </c>
      <c r="AC176" s="68">
        <v>6.5609999999999999</v>
      </c>
      <c r="AD176" s="68">
        <v>8.1199999999999992</v>
      </c>
      <c r="AE176" s="68">
        <v>6.5609999999999999</v>
      </c>
      <c r="AF176" s="68">
        <v>8.15</v>
      </c>
    </row>
    <row r="177" spans="1:32" ht="19.2">
      <c r="A177" s="62">
        <v>7.0490000000000004</v>
      </c>
      <c r="B177" s="62">
        <v>8.83</v>
      </c>
      <c r="C177" s="63">
        <v>7.0490000000000004</v>
      </c>
      <c r="D177" s="62">
        <v>8.83</v>
      </c>
      <c r="E177" s="63">
        <v>7.0490000000000004</v>
      </c>
      <c r="F177" s="62">
        <v>9.15</v>
      </c>
      <c r="G177" s="62">
        <v>7.0490000000000004</v>
      </c>
      <c r="H177" s="62">
        <v>9.27</v>
      </c>
      <c r="I177" s="62">
        <v>7.0490000000000004</v>
      </c>
      <c r="J177" s="62">
        <v>9.1199999999999992</v>
      </c>
      <c r="K177" s="67">
        <v>7.0490000000000004</v>
      </c>
      <c r="L177" s="68">
        <v>9.1300000000000008</v>
      </c>
      <c r="M177" s="68">
        <v>7.0490000000000004</v>
      </c>
      <c r="N177" s="68">
        <v>8.65</v>
      </c>
      <c r="O177" s="68">
        <v>7.0490000000000004</v>
      </c>
      <c r="P177" s="68">
        <v>8.4</v>
      </c>
      <c r="Q177" s="67">
        <v>7.0490000000000004</v>
      </c>
      <c r="R177" s="68">
        <v>8.57</v>
      </c>
      <c r="S177" s="67">
        <v>7.0490000000000004</v>
      </c>
      <c r="T177" s="68">
        <v>8.6199999999999992</v>
      </c>
      <c r="U177" s="67">
        <v>7.0490000000000004</v>
      </c>
      <c r="V177" s="68">
        <v>8.82</v>
      </c>
      <c r="W177" s="67">
        <v>7.0490000000000004</v>
      </c>
      <c r="X177" s="68">
        <v>9.07</v>
      </c>
      <c r="Y177" s="67">
        <v>7.0490000000000004</v>
      </c>
      <c r="Z177" s="68">
        <v>9.1199999999999992</v>
      </c>
      <c r="AA177" s="48">
        <v>7.0490000000000004</v>
      </c>
      <c r="AB177" s="48">
        <v>8.1999999999999993</v>
      </c>
      <c r="AC177" s="68">
        <v>7.0490000000000004</v>
      </c>
      <c r="AD177" s="68">
        <v>8.25</v>
      </c>
      <c r="AE177" s="68">
        <v>7.0490000000000004</v>
      </c>
      <c r="AF177" s="68">
        <v>8.32</v>
      </c>
    </row>
    <row r="178" spans="1:32" ht="19.2">
      <c r="A178" s="62">
        <v>6.3010000000000002</v>
      </c>
      <c r="B178" s="62">
        <v>8.1300000000000008</v>
      </c>
      <c r="C178" s="63">
        <v>6.3010000000000002</v>
      </c>
      <c r="D178" s="62">
        <v>8.3000000000000007</v>
      </c>
      <c r="E178" s="63">
        <v>6.3010000000000002</v>
      </c>
      <c r="F178" s="62">
        <v>8.42</v>
      </c>
      <c r="G178" s="62">
        <v>6.3010000000000002</v>
      </c>
      <c r="H178" s="62">
        <v>8.6199999999999992</v>
      </c>
      <c r="I178" s="62">
        <v>6.3010000000000002</v>
      </c>
      <c r="J178" s="62">
        <v>8.58</v>
      </c>
      <c r="K178" s="67">
        <v>6.3010000000000002</v>
      </c>
      <c r="L178" s="68">
        <v>8.6999999999999993</v>
      </c>
      <c r="M178" s="68">
        <v>6.3010000000000002</v>
      </c>
      <c r="N178" s="68">
        <v>8.18</v>
      </c>
      <c r="O178" s="68">
        <v>6.3010000000000002</v>
      </c>
      <c r="P178" s="68">
        <v>7.93</v>
      </c>
      <c r="Q178" s="67">
        <v>6.3010000000000002</v>
      </c>
      <c r="R178" s="68">
        <v>8.1</v>
      </c>
      <c r="S178" s="67">
        <v>6.3010000000000002</v>
      </c>
      <c r="T178" s="68">
        <v>8.27</v>
      </c>
      <c r="U178" s="67">
        <v>6.3010000000000002</v>
      </c>
      <c r="V178" s="68">
        <v>8.3000000000000007</v>
      </c>
      <c r="W178" s="67">
        <v>6.3010000000000002</v>
      </c>
      <c r="X178" s="68">
        <v>8.52</v>
      </c>
      <c r="Y178" s="67">
        <v>6.3010000000000002</v>
      </c>
      <c r="Z178" s="68">
        <v>8.4700000000000006</v>
      </c>
      <c r="AA178" s="48">
        <v>6.3010000000000002</v>
      </c>
      <c r="AB178" s="48">
        <v>7.6</v>
      </c>
      <c r="AC178" s="68">
        <v>6.3010000000000002</v>
      </c>
      <c r="AD178" s="68">
        <v>7.6</v>
      </c>
      <c r="AE178" s="68">
        <v>6.3010000000000002</v>
      </c>
      <c r="AF178" s="68">
        <v>7.75</v>
      </c>
    </row>
    <row r="179" spans="1:32" ht="19.2">
      <c r="A179" s="62">
        <v>5.4370000000000003</v>
      </c>
      <c r="B179" s="62">
        <v>6.65</v>
      </c>
      <c r="C179" s="63">
        <v>5.4370000000000003</v>
      </c>
      <c r="D179" s="62">
        <v>6.83</v>
      </c>
      <c r="E179" s="63">
        <v>5.4370000000000003</v>
      </c>
      <c r="F179" s="62">
        <v>6.87</v>
      </c>
      <c r="G179" s="62">
        <v>5.4370000000000003</v>
      </c>
      <c r="H179" s="62">
        <v>7.1</v>
      </c>
      <c r="I179" s="62">
        <v>5.4370000000000003</v>
      </c>
      <c r="J179" s="62">
        <v>7.03</v>
      </c>
      <c r="K179" s="67">
        <v>5.4370000000000003</v>
      </c>
      <c r="L179" s="68">
        <v>7.12</v>
      </c>
      <c r="M179" s="68">
        <v>5.4370000000000003</v>
      </c>
      <c r="N179" s="68">
        <v>6.77</v>
      </c>
      <c r="O179" s="68">
        <v>5.4370000000000003</v>
      </c>
      <c r="P179" s="68">
        <v>6.52</v>
      </c>
      <c r="Q179" s="67">
        <v>5.4370000000000003</v>
      </c>
      <c r="R179" s="68">
        <v>6.58</v>
      </c>
      <c r="S179" s="67">
        <v>5.4370000000000003</v>
      </c>
      <c r="T179" s="68">
        <v>6.65</v>
      </c>
      <c r="U179" s="67">
        <v>5.4370000000000003</v>
      </c>
      <c r="V179" s="68">
        <v>6.9</v>
      </c>
      <c r="W179" s="67">
        <v>5.4370000000000003</v>
      </c>
      <c r="X179" s="68">
        <v>7.05</v>
      </c>
      <c r="Y179" s="67">
        <v>5.4370000000000003</v>
      </c>
      <c r="Z179" s="68">
        <v>7.03</v>
      </c>
      <c r="AA179" s="48">
        <v>5.4370000000000003</v>
      </c>
      <c r="AB179" s="48">
        <v>6.18</v>
      </c>
      <c r="AC179" s="68">
        <v>5.4370000000000003</v>
      </c>
      <c r="AD179" s="68">
        <v>6.22</v>
      </c>
      <c r="AE179" s="68">
        <v>5.4370000000000003</v>
      </c>
      <c r="AF179" s="68">
        <v>6.22</v>
      </c>
    </row>
    <row r="180" spans="1:32" ht="19.2">
      <c r="A180" s="62">
        <v>8.9939999999999998</v>
      </c>
      <c r="B180" s="62">
        <v>12.18</v>
      </c>
      <c r="C180" s="63">
        <v>8.9939999999999998</v>
      </c>
      <c r="D180" s="62">
        <v>12.33</v>
      </c>
      <c r="E180" s="63">
        <v>8.9939999999999998</v>
      </c>
      <c r="F180" s="62">
        <v>12.68</v>
      </c>
      <c r="G180" s="62">
        <v>8.9939999999999998</v>
      </c>
      <c r="H180" s="62">
        <v>12.98</v>
      </c>
      <c r="I180" s="62">
        <v>8.9939999999999998</v>
      </c>
      <c r="J180" s="62">
        <v>12.95</v>
      </c>
      <c r="K180" s="67">
        <v>8.9939999999999998</v>
      </c>
      <c r="L180" s="68">
        <v>12.93</v>
      </c>
      <c r="M180" s="68">
        <v>8.9939999999999998</v>
      </c>
      <c r="N180" s="68">
        <v>13.28</v>
      </c>
      <c r="O180" s="68">
        <v>8.9939999999999998</v>
      </c>
      <c r="P180" s="68">
        <v>12.52</v>
      </c>
      <c r="Q180" s="67">
        <v>8.9939999999999998</v>
      </c>
      <c r="R180" s="68">
        <v>12.43</v>
      </c>
      <c r="S180" s="67">
        <v>8.9939999999999998</v>
      </c>
      <c r="T180" s="68">
        <v>12.58</v>
      </c>
      <c r="U180" s="67">
        <v>8.9939999999999998</v>
      </c>
      <c r="V180" s="68">
        <v>12.75</v>
      </c>
      <c r="W180" s="67">
        <v>8.9939999999999998</v>
      </c>
      <c r="X180" s="68">
        <v>12.93</v>
      </c>
      <c r="Y180" s="67">
        <v>8.9939999999999998</v>
      </c>
      <c r="Z180" s="68">
        <v>12.82</v>
      </c>
      <c r="AA180" s="48">
        <v>8.9939999999999998</v>
      </c>
      <c r="AB180" s="48">
        <v>12</v>
      </c>
      <c r="AC180" s="68">
        <v>8.9939999999999998</v>
      </c>
      <c r="AD180" s="68">
        <v>11.82</v>
      </c>
      <c r="AE180" s="68">
        <v>8.9939999999999998</v>
      </c>
      <c r="AF180" s="68">
        <v>11.93</v>
      </c>
    </row>
    <row r="181" spans="1:32" ht="19.2">
      <c r="A181" s="62">
        <v>8.91</v>
      </c>
      <c r="B181" s="62">
        <v>12.15</v>
      </c>
      <c r="C181" s="63">
        <v>8.91</v>
      </c>
      <c r="D181" s="62">
        <v>12.3</v>
      </c>
      <c r="E181" s="63">
        <v>8.91</v>
      </c>
      <c r="F181" s="62">
        <v>12.65</v>
      </c>
      <c r="G181" s="62">
        <v>8.91</v>
      </c>
      <c r="H181" s="62">
        <v>12.93</v>
      </c>
      <c r="I181" s="62">
        <v>8.91</v>
      </c>
      <c r="J181" s="62">
        <v>12.92</v>
      </c>
      <c r="K181" s="67">
        <v>8.91</v>
      </c>
      <c r="L181" s="68">
        <v>12.93</v>
      </c>
      <c r="M181" s="68">
        <v>8.91</v>
      </c>
      <c r="N181" s="68">
        <v>13.23</v>
      </c>
      <c r="O181" s="68">
        <v>8.91</v>
      </c>
      <c r="P181" s="68">
        <v>12.47</v>
      </c>
      <c r="Q181" s="67">
        <v>8.91</v>
      </c>
      <c r="R181" s="68">
        <v>12.4</v>
      </c>
      <c r="S181" s="67">
        <v>8.91</v>
      </c>
      <c r="T181" s="68">
        <v>12.53</v>
      </c>
      <c r="U181" s="67">
        <v>8.91</v>
      </c>
      <c r="V181" s="68">
        <v>12.72</v>
      </c>
      <c r="W181" s="67">
        <v>8.91</v>
      </c>
      <c r="X181" s="68">
        <v>12.9</v>
      </c>
      <c r="Y181" s="67">
        <v>8.91</v>
      </c>
      <c r="Z181" s="68">
        <v>12.78</v>
      </c>
      <c r="AA181" s="48">
        <v>8.91</v>
      </c>
      <c r="AB181" s="48">
        <v>11.95</v>
      </c>
      <c r="AC181" s="68">
        <v>8.91</v>
      </c>
      <c r="AD181" s="68">
        <v>11.77</v>
      </c>
      <c r="AE181" s="68">
        <v>8.91</v>
      </c>
      <c r="AF181" s="68">
        <v>11.88</v>
      </c>
    </row>
    <row r="182" spans="1:32" ht="19.2">
      <c r="A182" s="62">
        <v>7.2240000000000002</v>
      </c>
      <c r="B182" s="62">
        <v>9.5299999999999994</v>
      </c>
      <c r="C182" s="63">
        <v>7.2240000000000002</v>
      </c>
      <c r="D182" s="62">
        <v>9.65</v>
      </c>
      <c r="E182" s="63">
        <v>7.2240000000000002</v>
      </c>
      <c r="F182" s="62">
        <v>9.82</v>
      </c>
      <c r="G182" s="62">
        <v>7.2240000000000002</v>
      </c>
      <c r="H182" s="62">
        <v>10</v>
      </c>
      <c r="I182" s="62">
        <v>7.2240000000000002</v>
      </c>
      <c r="J182" s="62">
        <v>10.02</v>
      </c>
      <c r="K182" s="67">
        <v>7.2240000000000002</v>
      </c>
      <c r="L182" s="68">
        <v>10.1</v>
      </c>
      <c r="M182" s="68">
        <v>7.2240000000000002</v>
      </c>
      <c r="N182" s="68">
        <v>9.7200000000000006</v>
      </c>
      <c r="O182" s="68">
        <v>7.2240000000000002</v>
      </c>
      <c r="P182" s="68">
        <v>9.3699999999999992</v>
      </c>
      <c r="Q182" s="67">
        <v>7.2240000000000002</v>
      </c>
      <c r="R182" s="68">
        <v>9.6</v>
      </c>
      <c r="S182" s="67">
        <v>7.2240000000000002</v>
      </c>
      <c r="T182" s="68">
        <v>9.65</v>
      </c>
      <c r="U182" s="67">
        <v>7.2240000000000002</v>
      </c>
      <c r="V182" s="68">
        <v>9.75</v>
      </c>
      <c r="W182" s="67">
        <v>7.2240000000000002</v>
      </c>
      <c r="X182" s="68">
        <v>9.8800000000000008</v>
      </c>
      <c r="Y182" s="67">
        <v>7.2240000000000002</v>
      </c>
      <c r="Z182" s="68">
        <v>9.93</v>
      </c>
      <c r="AA182" s="48">
        <v>7.2240000000000002</v>
      </c>
      <c r="AB182" s="48">
        <v>9.0299999999999994</v>
      </c>
      <c r="AC182" s="68">
        <v>7.2240000000000002</v>
      </c>
      <c r="AD182" s="68">
        <v>9.02</v>
      </c>
      <c r="AE182" s="68">
        <v>7.2240000000000002</v>
      </c>
      <c r="AF182" s="68">
        <v>9.2200000000000006</v>
      </c>
    </row>
    <row r="183" spans="1:32" ht="19.2">
      <c r="A183" s="62">
        <v>8.0960000000000001</v>
      </c>
      <c r="B183" s="62">
        <v>10.6</v>
      </c>
      <c r="C183" s="63">
        <v>8.0960000000000001</v>
      </c>
      <c r="D183" s="62">
        <v>11.1</v>
      </c>
      <c r="E183" s="63">
        <v>8.0960000000000001</v>
      </c>
      <c r="F183" s="62">
        <v>11.68</v>
      </c>
      <c r="G183" s="62">
        <v>8.0960000000000001</v>
      </c>
      <c r="H183" s="62">
        <v>11.52</v>
      </c>
      <c r="I183" s="62">
        <v>8.0960000000000001</v>
      </c>
      <c r="J183" s="62">
        <v>11.33</v>
      </c>
      <c r="K183" s="67">
        <v>8.0960000000000001</v>
      </c>
      <c r="L183" s="68">
        <v>11.25</v>
      </c>
      <c r="M183" s="68">
        <v>8.0960000000000001</v>
      </c>
      <c r="N183" s="68">
        <v>12.38</v>
      </c>
      <c r="O183" s="68">
        <v>8.0960000000000001</v>
      </c>
      <c r="P183" s="68">
        <v>10.97</v>
      </c>
      <c r="Q183" s="67">
        <v>8.0960000000000001</v>
      </c>
      <c r="R183" s="68">
        <v>10.62</v>
      </c>
      <c r="S183" s="67">
        <v>8.0960000000000001</v>
      </c>
      <c r="T183" s="68">
        <v>10.87</v>
      </c>
      <c r="U183" s="67">
        <v>8.0960000000000001</v>
      </c>
      <c r="V183" s="68">
        <v>11.1</v>
      </c>
      <c r="W183" s="67">
        <v>8.0960000000000001</v>
      </c>
      <c r="X183" s="68">
        <v>11.32</v>
      </c>
      <c r="Y183" s="67">
        <v>8.0960000000000001</v>
      </c>
      <c r="Z183" s="68">
        <v>11.15</v>
      </c>
      <c r="AA183" s="48">
        <v>8.0960000000000001</v>
      </c>
      <c r="AB183" s="48">
        <v>10.48</v>
      </c>
      <c r="AC183" s="68">
        <v>8.0960000000000001</v>
      </c>
      <c r="AD183" s="68">
        <v>10.15</v>
      </c>
      <c r="AE183" s="68">
        <v>8.0960000000000001</v>
      </c>
      <c r="AF183" s="68">
        <v>10.38</v>
      </c>
    </row>
    <row r="184" spans="1:32" ht="19.2">
      <c r="A184" s="62">
        <v>7.6219999999999999</v>
      </c>
      <c r="B184" s="62">
        <v>10.57</v>
      </c>
      <c r="C184" s="63">
        <v>7.6219999999999999</v>
      </c>
      <c r="D184" s="62">
        <v>10.68</v>
      </c>
      <c r="E184" s="63">
        <v>7.6219999999999999</v>
      </c>
      <c r="F184" s="62">
        <v>10.83</v>
      </c>
      <c r="G184" s="62">
        <v>7.6219999999999999</v>
      </c>
      <c r="H184" s="62">
        <v>11.02</v>
      </c>
      <c r="I184" s="62">
        <v>7.6219999999999999</v>
      </c>
      <c r="J184" s="62">
        <v>11.05</v>
      </c>
      <c r="K184" s="67">
        <v>7.6219999999999999</v>
      </c>
      <c r="L184" s="68">
        <v>11.15</v>
      </c>
      <c r="M184" s="68">
        <v>7.6219999999999999</v>
      </c>
      <c r="N184" s="68">
        <v>10.78</v>
      </c>
      <c r="O184" s="68">
        <v>7.6219999999999999</v>
      </c>
      <c r="P184" s="68">
        <v>10.52</v>
      </c>
      <c r="Q184" s="67">
        <v>7.6219999999999999</v>
      </c>
      <c r="R184" s="68">
        <v>10.68</v>
      </c>
      <c r="S184" s="67">
        <v>7.6219999999999999</v>
      </c>
      <c r="T184" s="68">
        <v>10.73</v>
      </c>
      <c r="U184" s="67">
        <v>7.6219999999999999</v>
      </c>
      <c r="V184" s="68">
        <v>10.83</v>
      </c>
      <c r="W184" s="67">
        <v>7.6219999999999999</v>
      </c>
      <c r="X184" s="68">
        <v>11.03</v>
      </c>
      <c r="Y184" s="67">
        <v>7.6219999999999999</v>
      </c>
      <c r="Z184" s="68">
        <v>11.08</v>
      </c>
      <c r="AA184" s="48">
        <v>7.6219999999999999</v>
      </c>
      <c r="AB184" s="48">
        <v>10.17</v>
      </c>
      <c r="AC184" s="68">
        <v>7.6219999999999999</v>
      </c>
      <c r="AD184" s="68">
        <v>10.119999999999999</v>
      </c>
      <c r="AE184" s="68">
        <v>7.6219999999999999</v>
      </c>
      <c r="AF184" s="68">
        <v>10.25</v>
      </c>
    </row>
    <row r="185" spans="1:32" ht="19.2">
      <c r="A185" s="62">
        <v>8.8350000000000009</v>
      </c>
      <c r="B185" s="62">
        <v>11.97</v>
      </c>
      <c r="C185" s="63">
        <v>8.8350000000000009</v>
      </c>
      <c r="D185" s="62">
        <v>12.7</v>
      </c>
      <c r="E185" s="63">
        <v>8.8350000000000009</v>
      </c>
      <c r="F185" s="62">
        <v>13.57</v>
      </c>
      <c r="G185" s="62">
        <v>8.8350000000000009</v>
      </c>
      <c r="H185" s="62">
        <v>12.92</v>
      </c>
      <c r="I185" s="62">
        <v>8.8350000000000009</v>
      </c>
      <c r="J185" s="62">
        <v>13.15</v>
      </c>
      <c r="K185" s="67">
        <v>8.8350000000000009</v>
      </c>
      <c r="L185" s="68">
        <v>12.43</v>
      </c>
      <c r="M185" s="68">
        <v>8.8350000000000009</v>
      </c>
      <c r="N185" s="68">
        <v>13.62</v>
      </c>
      <c r="O185" s="68">
        <v>8.8350000000000009</v>
      </c>
      <c r="P185" s="68">
        <v>12.62</v>
      </c>
      <c r="Q185" s="67">
        <v>8.8350000000000009</v>
      </c>
      <c r="R185" s="68">
        <v>11.8</v>
      </c>
      <c r="S185" s="67">
        <v>8.8350000000000009</v>
      </c>
      <c r="T185" s="68">
        <v>12.32</v>
      </c>
      <c r="U185" s="67">
        <v>8.8350000000000009</v>
      </c>
      <c r="V185" s="68">
        <v>12.38</v>
      </c>
      <c r="W185" s="67">
        <v>8.8350000000000009</v>
      </c>
      <c r="X185" s="68">
        <v>12.73</v>
      </c>
      <c r="Y185" s="67">
        <v>8.8350000000000009</v>
      </c>
      <c r="Z185" s="68">
        <v>12.55</v>
      </c>
      <c r="AA185" s="48">
        <v>8.8350000000000009</v>
      </c>
      <c r="AB185" s="48">
        <v>11.72</v>
      </c>
      <c r="AC185" s="68">
        <v>8.8350000000000009</v>
      </c>
      <c r="AD185" s="68">
        <v>11.37</v>
      </c>
      <c r="AE185" s="68">
        <v>8.8350000000000009</v>
      </c>
      <c r="AF185" s="68">
        <v>11.57</v>
      </c>
    </row>
    <row r="186" spans="1:32" ht="19.2">
      <c r="A186" s="62">
        <v>8.0359999999999996</v>
      </c>
      <c r="B186" s="62">
        <v>10.52</v>
      </c>
      <c r="C186" s="63">
        <v>8.0359999999999996</v>
      </c>
      <c r="D186" s="62">
        <v>10.47</v>
      </c>
      <c r="E186" s="63">
        <v>8.0359999999999996</v>
      </c>
      <c r="F186" s="62">
        <v>10.7</v>
      </c>
      <c r="G186" s="62">
        <v>8.0359999999999996</v>
      </c>
      <c r="H186" s="62">
        <v>10.93</v>
      </c>
      <c r="I186" s="62">
        <v>8.0359999999999996</v>
      </c>
      <c r="J186" s="62">
        <v>11.05</v>
      </c>
      <c r="K186" s="67">
        <v>8.0359999999999996</v>
      </c>
      <c r="L186" s="68">
        <v>10.92</v>
      </c>
      <c r="M186" s="68">
        <v>8.0359999999999996</v>
      </c>
      <c r="N186" s="68">
        <v>10.58</v>
      </c>
      <c r="O186" s="68">
        <v>8.0359999999999996</v>
      </c>
      <c r="P186" s="68">
        <v>10.25</v>
      </c>
      <c r="Q186" s="67">
        <v>8.0359999999999996</v>
      </c>
      <c r="R186" s="68">
        <v>10.5</v>
      </c>
      <c r="S186" s="67">
        <v>8.0359999999999996</v>
      </c>
      <c r="T186" s="68">
        <v>10.48</v>
      </c>
      <c r="U186" s="67">
        <v>8.0359999999999996</v>
      </c>
      <c r="V186" s="68">
        <v>10.6</v>
      </c>
      <c r="W186" s="67">
        <v>8.0359999999999996</v>
      </c>
      <c r="X186" s="68">
        <v>10.73</v>
      </c>
      <c r="Y186" s="67">
        <v>8.0359999999999996</v>
      </c>
      <c r="Z186" s="68">
        <v>10.75</v>
      </c>
      <c r="AA186" s="48">
        <v>8.0359999999999996</v>
      </c>
      <c r="AB186" s="48">
        <v>9.92</v>
      </c>
      <c r="AC186" s="68">
        <v>8.0359999999999996</v>
      </c>
      <c r="AD186" s="68">
        <v>9.8699999999999992</v>
      </c>
      <c r="AE186" s="68">
        <v>8.0359999999999996</v>
      </c>
      <c r="AF186" s="68">
        <v>10.15</v>
      </c>
    </row>
    <row r="187" spans="1:32" ht="19.2">
      <c r="A187" s="62">
        <v>3.9729999999999999</v>
      </c>
      <c r="B187" s="62">
        <v>8.8000000000000007</v>
      </c>
      <c r="C187" s="63">
        <v>3.9729999999999999</v>
      </c>
      <c r="D187" s="62">
        <v>8.73</v>
      </c>
      <c r="E187" s="63">
        <v>3.9729999999999999</v>
      </c>
      <c r="F187" s="62">
        <v>8.8000000000000007</v>
      </c>
      <c r="G187" s="62">
        <v>3.9729999999999999</v>
      </c>
      <c r="H187" s="62">
        <v>8.65</v>
      </c>
      <c r="I187" s="62">
        <v>3.9729999999999999</v>
      </c>
      <c r="J187" s="62">
        <v>8.57</v>
      </c>
      <c r="K187" s="67">
        <v>3.9729999999999999</v>
      </c>
      <c r="L187" s="68">
        <v>8.5</v>
      </c>
      <c r="M187" s="68">
        <v>3.9729999999999999</v>
      </c>
      <c r="N187" s="68">
        <v>8.1300000000000008</v>
      </c>
      <c r="O187" s="68">
        <v>3.9729999999999999</v>
      </c>
      <c r="P187" s="68">
        <v>8.3699999999999992</v>
      </c>
      <c r="Q187" s="67">
        <v>3.9729999999999999</v>
      </c>
      <c r="R187" s="68">
        <v>8.23</v>
      </c>
      <c r="S187" s="67">
        <v>3.9729999999999999</v>
      </c>
      <c r="T187" s="68">
        <v>8.23</v>
      </c>
      <c r="U187" s="67">
        <v>3.9729999999999999</v>
      </c>
      <c r="V187" s="68">
        <v>8.32</v>
      </c>
      <c r="W187" s="67">
        <v>3.9729999999999999</v>
      </c>
      <c r="X187" s="68">
        <v>8.6999999999999993</v>
      </c>
      <c r="Y187" s="67">
        <v>3.9729999999999999</v>
      </c>
      <c r="Z187" s="68">
        <v>8.35</v>
      </c>
      <c r="AA187" s="48">
        <v>3.9729999999999999</v>
      </c>
      <c r="AB187" s="48">
        <v>7.67</v>
      </c>
      <c r="AC187" s="68">
        <v>3.9729999999999999</v>
      </c>
      <c r="AD187" s="68">
        <v>7.65</v>
      </c>
      <c r="AE187" s="68">
        <v>3.9729999999999999</v>
      </c>
      <c r="AF187" s="68">
        <v>7.77</v>
      </c>
    </row>
    <row r="188" spans="1:32" ht="19.2">
      <c r="A188" s="62">
        <v>9.3179999999999996</v>
      </c>
      <c r="B188" s="62">
        <v>12.55</v>
      </c>
      <c r="C188" s="63">
        <v>9.3179999999999996</v>
      </c>
      <c r="D188" s="62">
        <v>12.5</v>
      </c>
      <c r="E188" s="63">
        <v>9.3179999999999996</v>
      </c>
      <c r="F188" s="62">
        <v>12.78</v>
      </c>
      <c r="G188" s="62">
        <v>9.3179999999999996</v>
      </c>
      <c r="H188" s="62">
        <v>12.97</v>
      </c>
      <c r="I188" s="62">
        <v>9.3179999999999996</v>
      </c>
      <c r="J188" s="62">
        <v>13.08</v>
      </c>
      <c r="K188" s="67">
        <v>9.3179999999999996</v>
      </c>
      <c r="L188" s="68">
        <v>12.83</v>
      </c>
      <c r="M188" s="68">
        <v>9.3179999999999996</v>
      </c>
      <c r="N188" s="68">
        <v>12.57</v>
      </c>
      <c r="O188" s="68">
        <v>9.3179999999999996</v>
      </c>
      <c r="P188" s="68">
        <v>12.22</v>
      </c>
      <c r="Q188" s="67">
        <v>9.3179999999999996</v>
      </c>
      <c r="R188" s="68">
        <v>12.53</v>
      </c>
      <c r="S188" s="67">
        <v>9.3179999999999996</v>
      </c>
      <c r="T188" s="68">
        <v>12.55</v>
      </c>
      <c r="U188" s="67">
        <v>9.3179999999999996</v>
      </c>
      <c r="V188" s="68">
        <v>12.73</v>
      </c>
      <c r="W188" s="67">
        <v>9.3179999999999996</v>
      </c>
      <c r="X188" s="68">
        <v>12.82</v>
      </c>
      <c r="Y188" s="67">
        <v>9.3179999999999996</v>
      </c>
      <c r="Z188" s="68">
        <v>12.88</v>
      </c>
      <c r="AA188" s="48">
        <v>9.3179999999999996</v>
      </c>
      <c r="AB188" s="48">
        <v>11.85</v>
      </c>
      <c r="AC188" s="68">
        <v>9.3179999999999996</v>
      </c>
      <c r="AD188" s="68">
        <v>11.92</v>
      </c>
      <c r="AE188" s="68">
        <v>9.3179999999999996</v>
      </c>
      <c r="AF188" s="68">
        <v>12.08</v>
      </c>
    </row>
    <row r="189" spans="1:32" ht="19.2">
      <c r="A189" s="62">
        <v>3.23</v>
      </c>
      <c r="B189" s="62">
        <v>7.32</v>
      </c>
      <c r="C189" s="63">
        <v>3.23</v>
      </c>
      <c r="D189" s="62">
        <v>7.48</v>
      </c>
      <c r="E189" s="63">
        <v>3.23</v>
      </c>
      <c r="F189" s="62">
        <v>7.65</v>
      </c>
      <c r="G189" s="62">
        <v>3.23</v>
      </c>
      <c r="H189" s="62">
        <v>7.47</v>
      </c>
      <c r="I189" s="62">
        <v>3.23</v>
      </c>
      <c r="J189" s="62">
        <v>7.4</v>
      </c>
      <c r="K189" s="67">
        <v>3.23</v>
      </c>
      <c r="L189" s="68">
        <v>7.32</v>
      </c>
      <c r="M189" s="68">
        <v>3.23</v>
      </c>
      <c r="N189" s="68">
        <v>7.03</v>
      </c>
      <c r="O189" s="68">
        <v>3.23</v>
      </c>
      <c r="P189" s="68">
        <v>6.95</v>
      </c>
      <c r="Q189" s="67">
        <v>3.23</v>
      </c>
      <c r="R189" s="68">
        <v>7.1</v>
      </c>
      <c r="S189" s="67">
        <v>3.23</v>
      </c>
      <c r="T189" s="68">
        <v>7.03</v>
      </c>
      <c r="U189" s="67">
        <v>3.23</v>
      </c>
      <c r="V189" s="68">
        <v>7.13</v>
      </c>
      <c r="W189" s="67">
        <v>3.23</v>
      </c>
      <c r="X189" s="68">
        <v>7.5</v>
      </c>
      <c r="Y189" s="67">
        <v>3.23</v>
      </c>
      <c r="Z189" s="68">
        <v>7.13</v>
      </c>
      <c r="AA189" s="48">
        <v>3.23</v>
      </c>
      <c r="AB189" s="48">
        <v>6.55</v>
      </c>
      <c r="AC189" s="68">
        <v>3.23</v>
      </c>
      <c r="AD189" s="68">
        <v>6.42</v>
      </c>
      <c r="AE189" s="68">
        <v>3.23</v>
      </c>
      <c r="AF189" s="68">
        <v>6.52</v>
      </c>
    </row>
    <row r="190" spans="1:32" ht="19.2">
      <c r="A190" s="62">
        <v>9.6809999999999992</v>
      </c>
      <c r="B190" s="62">
        <v>12.97</v>
      </c>
      <c r="C190" s="63">
        <v>9.6809999999999992</v>
      </c>
      <c r="D190" s="62">
        <v>12.93</v>
      </c>
      <c r="E190" s="63">
        <v>9.6809999999999992</v>
      </c>
      <c r="F190" s="62">
        <v>13.18</v>
      </c>
      <c r="G190" s="62">
        <v>9.6809999999999992</v>
      </c>
      <c r="H190" s="62">
        <v>13.38</v>
      </c>
      <c r="I190" s="62">
        <v>9.6809999999999992</v>
      </c>
      <c r="J190" s="62">
        <v>13.5</v>
      </c>
      <c r="K190" s="67">
        <v>9.6809999999999992</v>
      </c>
      <c r="L190" s="68">
        <v>13.28</v>
      </c>
      <c r="M190" s="68">
        <v>9.6809999999999992</v>
      </c>
      <c r="N190" s="68">
        <v>13</v>
      </c>
      <c r="O190" s="68">
        <v>9.6809999999999992</v>
      </c>
      <c r="P190" s="68">
        <v>12.63</v>
      </c>
      <c r="Q190" s="67">
        <v>9.6809999999999992</v>
      </c>
      <c r="R190" s="68">
        <v>12.97</v>
      </c>
      <c r="S190" s="67">
        <v>9.6809999999999992</v>
      </c>
      <c r="T190" s="68">
        <v>12.97</v>
      </c>
      <c r="U190" s="67">
        <v>9.6809999999999992</v>
      </c>
      <c r="V190" s="68">
        <v>13.15</v>
      </c>
      <c r="W190" s="67">
        <v>9.6809999999999992</v>
      </c>
      <c r="X190" s="68">
        <v>13.22</v>
      </c>
      <c r="Y190" s="67">
        <v>9.6809999999999992</v>
      </c>
      <c r="Z190" s="68">
        <v>13.27</v>
      </c>
      <c r="AA190" s="48">
        <v>9.6809999999999992</v>
      </c>
      <c r="AB190" s="48">
        <v>12.3</v>
      </c>
      <c r="AC190" s="68">
        <v>9.6809999999999992</v>
      </c>
      <c r="AD190" s="68">
        <v>12.32</v>
      </c>
      <c r="AE190" s="68">
        <v>9.6809999999999992</v>
      </c>
      <c r="AF190" s="68">
        <v>12.53</v>
      </c>
    </row>
    <row r="191" spans="1:32" ht="19.2">
      <c r="A191" s="62">
        <v>9.9260000000000002</v>
      </c>
      <c r="B191" s="62">
        <v>13.47</v>
      </c>
      <c r="C191" s="63">
        <v>9.9260000000000002</v>
      </c>
      <c r="D191" s="62">
        <v>13.48</v>
      </c>
      <c r="E191" s="63">
        <v>9.9260000000000002</v>
      </c>
      <c r="F191" s="62">
        <v>13.72</v>
      </c>
      <c r="G191" s="62">
        <v>9.9260000000000002</v>
      </c>
      <c r="H191" s="62">
        <v>13.92</v>
      </c>
      <c r="I191" s="62">
        <v>9.9260000000000002</v>
      </c>
      <c r="J191" s="62">
        <v>14</v>
      </c>
      <c r="K191" s="67">
        <v>9.9260000000000002</v>
      </c>
      <c r="L191" s="68">
        <v>13.68</v>
      </c>
      <c r="M191" s="68">
        <v>9.9260000000000002</v>
      </c>
      <c r="N191" s="68">
        <v>13.47</v>
      </c>
      <c r="O191" s="68">
        <v>9.9260000000000002</v>
      </c>
      <c r="P191" s="68">
        <v>13.1</v>
      </c>
      <c r="Q191" s="67">
        <v>9.9260000000000002</v>
      </c>
      <c r="R191" s="68">
        <v>13.42</v>
      </c>
      <c r="S191" s="67">
        <v>9.9260000000000002</v>
      </c>
      <c r="T191" s="68">
        <v>13.45</v>
      </c>
      <c r="U191" s="67">
        <v>9.9260000000000002</v>
      </c>
      <c r="V191" s="68">
        <v>13.6</v>
      </c>
      <c r="W191" s="67">
        <v>9.9260000000000002</v>
      </c>
      <c r="X191" s="68">
        <v>13.7</v>
      </c>
      <c r="Y191" s="67">
        <v>9.9260000000000002</v>
      </c>
      <c r="Z191" s="68">
        <v>13.78</v>
      </c>
      <c r="AA191" s="48">
        <v>9.9260000000000002</v>
      </c>
      <c r="AB191" s="48">
        <v>12.85</v>
      </c>
      <c r="AC191" s="68">
        <v>9.9260000000000002</v>
      </c>
      <c r="AD191" s="68">
        <v>12.82</v>
      </c>
      <c r="AE191" s="68">
        <v>9.9260000000000002</v>
      </c>
      <c r="AF191" s="68">
        <v>13.1</v>
      </c>
    </row>
    <row r="192" spans="1:32" ht="19.2">
      <c r="A192" s="62">
        <v>4.1840000000000002</v>
      </c>
      <c r="B192" s="62">
        <v>8.35</v>
      </c>
      <c r="C192" s="63">
        <v>4.1840000000000002</v>
      </c>
      <c r="D192" s="62">
        <v>8.93</v>
      </c>
      <c r="E192" s="63">
        <v>4.1840000000000002</v>
      </c>
      <c r="F192" s="62">
        <v>9.02</v>
      </c>
      <c r="G192" s="62">
        <v>4.1840000000000002</v>
      </c>
      <c r="H192" s="62">
        <v>8.9</v>
      </c>
      <c r="I192" s="62">
        <v>4.1840000000000002</v>
      </c>
      <c r="J192" s="62">
        <v>9.1</v>
      </c>
      <c r="K192" s="67">
        <v>4.1840000000000002</v>
      </c>
      <c r="L192" s="68">
        <v>8.65</v>
      </c>
      <c r="M192" s="68">
        <v>4.1840000000000002</v>
      </c>
      <c r="N192" s="68">
        <v>8.52</v>
      </c>
      <c r="O192" s="68">
        <v>4.1840000000000002</v>
      </c>
      <c r="P192" s="68">
        <v>8.1300000000000008</v>
      </c>
      <c r="Q192" s="67">
        <v>4.1840000000000002</v>
      </c>
      <c r="R192" s="68">
        <v>8.42</v>
      </c>
      <c r="S192" s="67">
        <v>4.1840000000000002</v>
      </c>
      <c r="T192" s="68">
        <v>8.57</v>
      </c>
      <c r="U192" s="67">
        <v>4.1840000000000002</v>
      </c>
      <c r="V192" s="68">
        <v>8.5299999999999994</v>
      </c>
      <c r="W192" s="67">
        <v>4.1840000000000002</v>
      </c>
      <c r="X192" s="68">
        <v>8.6999999999999993</v>
      </c>
      <c r="Y192" s="67">
        <v>4.1840000000000002</v>
      </c>
      <c r="Z192" s="68">
        <v>8.82</v>
      </c>
      <c r="AA192" s="48">
        <v>4.1840000000000002</v>
      </c>
      <c r="AB192" s="48">
        <v>7.85</v>
      </c>
      <c r="AC192" s="68">
        <v>4.1840000000000002</v>
      </c>
      <c r="AD192" s="68">
        <v>7.73</v>
      </c>
      <c r="AE192" s="68">
        <v>4.1840000000000002</v>
      </c>
      <c r="AF192" s="68">
        <v>7.83</v>
      </c>
    </row>
    <row r="193" spans="1:32" ht="19.2">
      <c r="A193" s="62">
        <v>3.476</v>
      </c>
      <c r="B193" s="62">
        <v>7.7</v>
      </c>
      <c r="C193" s="63">
        <v>3.476</v>
      </c>
      <c r="D193" s="62">
        <v>7.72</v>
      </c>
      <c r="E193" s="63">
        <v>3.476</v>
      </c>
      <c r="F193" s="62">
        <v>7.77</v>
      </c>
      <c r="G193" s="62">
        <v>3.476</v>
      </c>
      <c r="H193" s="62">
        <v>7.6</v>
      </c>
      <c r="I193" s="62">
        <v>3.476</v>
      </c>
      <c r="J193" s="62">
        <v>7.55</v>
      </c>
      <c r="K193" s="67">
        <v>3.476</v>
      </c>
      <c r="L193" s="68">
        <v>7.38</v>
      </c>
      <c r="M193" s="68">
        <v>3.476</v>
      </c>
      <c r="N193" s="68">
        <v>7.08</v>
      </c>
      <c r="O193" s="68">
        <v>3.476</v>
      </c>
      <c r="P193" s="68">
        <v>7.27</v>
      </c>
      <c r="Q193" s="67">
        <v>3.476</v>
      </c>
      <c r="R193" s="68">
        <v>7.15</v>
      </c>
      <c r="S193" s="67">
        <v>3.476</v>
      </c>
      <c r="T193" s="68">
        <v>7.2</v>
      </c>
      <c r="U193" s="67">
        <v>3.476</v>
      </c>
      <c r="V193" s="68">
        <v>7.23</v>
      </c>
      <c r="W193" s="67">
        <v>3.476</v>
      </c>
      <c r="X193" s="68">
        <v>7.57</v>
      </c>
      <c r="Y193" s="67">
        <v>3.476</v>
      </c>
      <c r="Z193" s="68">
        <v>7.25</v>
      </c>
      <c r="AA193" s="48">
        <v>3.476</v>
      </c>
      <c r="AB193" s="48">
        <v>6.63</v>
      </c>
      <c r="AC193" s="68">
        <v>3.476</v>
      </c>
      <c r="AD193" s="68">
        <v>6.53</v>
      </c>
      <c r="AE193" s="68">
        <v>3.476</v>
      </c>
      <c r="AF193" s="68">
        <v>6.68</v>
      </c>
    </row>
    <row r="194" spans="1:32" ht="19.2">
      <c r="A194" s="62">
        <v>7.5270000000000001</v>
      </c>
      <c r="B194" s="62">
        <v>9.8800000000000008</v>
      </c>
      <c r="C194" s="63">
        <v>7.5270000000000001</v>
      </c>
      <c r="D194" s="62">
        <v>9.98</v>
      </c>
      <c r="E194" s="63">
        <v>7.5270000000000001</v>
      </c>
      <c r="F194" s="62">
        <v>10.17</v>
      </c>
      <c r="G194" s="62">
        <v>7.5270000000000001</v>
      </c>
      <c r="H194" s="62">
        <v>10.33</v>
      </c>
      <c r="I194" s="62">
        <v>7.5270000000000001</v>
      </c>
      <c r="J194" s="62">
        <v>10.37</v>
      </c>
      <c r="K194" s="67">
        <v>7.5270000000000001</v>
      </c>
      <c r="L194" s="68">
        <v>10.48</v>
      </c>
      <c r="M194" s="68">
        <v>7.5270000000000001</v>
      </c>
      <c r="N194" s="68">
        <v>10.15</v>
      </c>
      <c r="O194" s="68">
        <v>7.5270000000000001</v>
      </c>
      <c r="P194" s="68">
        <v>9.8699999999999992</v>
      </c>
      <c r="Q194" s="67">
        <v>7.5270000000000001</v>
      </c>
      <c r="R194" s="68">
        <v>10</v>
      </c>
      <c r="S194" s="67">
        <v>7.5270000000000001</v>
      </c>
      <c r="T194" s="68">
        <v>10.119999999999999</v>
      </c>
      <c r="U194" s="67">
        <v>7.5270000000000001</v>
      </c>
      <c r="V194" s="68">
        <v>10.199999999999999</v>
      </c>
      <c r="W194" s="67">
        <v>7.5270000000000001</v>
      </c>
      <c r="X194" s="68">
        <v>10.38</v>
      </c>
      <c r="Y194" s="67">
        <v>7.5270000000000001</v>
      </c>
      <c r="Z194" s="68">
        <v>10.47</v>
      </c>
      <c r="AA194" s="48">
        <v>7.5270000000000001</v>
      </c>
      <c r="AB194" s="48">
        <v>9.48</v>
      </c>
      <c r="AC194" s="68">
        <v>7.5270000000000001</v>
      </c>
      <c r="AD194" s="68">
        <v>9.4700000000000006</v>
      </c>
      <c r="AE194" s="68">
        <v>7.5270000000000001</v>
      </c>
      <c r="AF194" s="68">
        <v>9.58</v>
      </c>
    </row>
    <row r="195" spans="1:32" ht="19.2">
      <c r="A195" s="62">
        <v>6.665</v>
      </c>
      <c r="B195" s="62">
        <v>8.5500000000000007</v>
      </c>
      <c r="C195" s="63">
        <v>6.665</v>
      </c>
      <c r="D195" s="62">
        <v>8.75</v>
      </c>
      <c r="E195" s="63">
        <v>6.665</v>
      </c>
      <c r="F195" s="62">
        <v>8.83</v>
      </c>
      <c r="G195" s="62">
        <v>6.665</v>
      </c>
      <c r="H195" s="62">
        <v>9.0299999999999994</v>
      </c>
      <c r="I195" s="62">
        <v>6.665</v>
      </c>
      <c r="J195" s="62">
        <v>9.07</v>
      </c>
      <c r="K195" s="67">
        <v>6.665</v>
      </c>
      <c r="L195" s="68">
        <v>9.07</v>
      </c>
      <c r="M195" s="68">
        <v>6.665</v>
      </c>
      <c r="N195" s="68">
        <v>8.7200000000000006</v>
      </c>
      <c r="O195" s="68">
        <v>6.665</v>
      </c>
      <c r="P195" s="68">
        <v>8.4700000000000006</v>
      </c>
      <c r="Q195" s="67">
        <v>6.665</v>
      </c>
      <c r="R195" s="68">
        <v>8.58</v>
      </c>
      <c r="S195" s="67">
        <v>6.665</v>
      </c>
      <c r="T195" s="68">
        <v>8.7200000000000006</v>
      </c>
      <c r="U195" s="67">
        <v>6.665</v>
      </c>
      <c r="V195" s="68">
        <v>8.77</v>
      </c>
      <c r="W195" s="67">
        <v>6.665</v>
      </c>
      <c r="X195" s="68">
        <v>9.02</v>
      </c>
      <c r="Y195" s="67">
        <v>6.665</v>
      </c>
      <c r="Z195" s="68">
        <v>9.0500000000000007</v>
      </c>
      <c r="AA195" s="48">
        <v>6.665</v>
      </c>
      <c r="AB195" s="48">
        <v>8.1</v>
      </c>
      <c r="AC195" s="68">
        <v>6.665</v>
      </c>
      <c r="AD195" s="68">
        <v>8.08</v>
      </c>
      <c r="AE195" s="68">
        <v>6.665</v>
      </c>
      <c r="AF195" s="68">
        <v>8.18</v>
      </c>
    </row>
    <row r="196" spans="1:32" ht="19.2">
      <c r="A196" s="62">
        <v>7.3010000000000002</v>
      </c>
      <c r="B196" s="62">
        <v>8.3000000000000007</v>
      </c>
      <c r="C196" s="63">
        <v>7.3010000000000002</v>
      </c>
      <c r="D196" s="62">
        <v>8.4700000000000006</v>
      </c>
      <c r="E196" s="63">
        <v>7.3010000000000002</v>
      </c>
      <c r="F196" s="62">
        <v>8.4499999999999993</v>
      </c>
      <c r="G196" s="62">
        <v>7.3010000000000002</v>
      </c>
      <c r="H196" s="62">
        <v>9.15</v>
      </c>
      <c r="I196" s="62">
        <v>7.3010000000000002</v>
      </c>
      <c r="J196" s="62">
        <v>9.17</v>
      </c>
      <c r="K196" s="67">
        <v>7.3010000000000002</v>
      </c>
      <c r="L196" s="68">
        <v>8.8800000000000008</v>
      </c>
      <c r="M196" s="68">
        <v>7.3010000000000002</v>
      </c>
      <c r="N196" s="68">
        <v>8.7799999999999994</v>
      </c>
      <c r="O196" s="68">
        <v>7.3010000000000002</v>
      </c>
      <c r="P196" s="68">
        <v>8.08</v>
      </c>
      <c r="Q196" s="67">
        <v>7.3010000000000002</v>
      </c>
      <c r="R196" s="68">
        <v>8.6199999999999992</v>
      </c>
      <c r="S196" s="67">
        <v>7.3010000000000002</v>
      </c>
      <c r="T196" s="68">
        <v>8.67</v>
      </c>
      <c r="U196" s="67">
        <v>7.3010000000000002</v>
      </c>
      <c r="V196" s="68">
        <v>8.8000000000000007</v>
      </c>
      <c r="W196" s="67">
        <v>7.3010000000000002</v>
      </c>
      <c r="X196" s="68">
        <v>8.92</v>
      </c>
      <c r="Y196" s="67">
        <v>7.3010000000000002</v>
      </c>
      <c r="Z196" s="68">
        <v>9.25</v>
      </c>
      <c r="AA196" s="48">
        <v>7.3010000000000002</v>
      </c>
      <c r="AB196" s="48">
        <v>8.1999999999999993</v>
      </c>
      <c r="AC196" s="68">
        <v>7.3010000000000002</v>
      </c>
      <c r="AD196" s="68">
        <v>8.2799999999999994</v>
      </c>
      <c r="AE196" s="68">
        <v>7.3010000000000002</v>
      </c>
      <c r="AF196" s="68">
        <v>8.08</v>
      </c>
    </row>
    <row r="197" spans="1:32" ht="19.2">
      <c r="A197" s="62">
        <v>7.3079999999999998</v>
      </c>
      <c r="B197" s="62">
        <v>8.1300000000000008</v>
      </c>
      <c r="C197" s="63">
        <v>7.3079999999999998</v>
      </c>
      <c r="D197" s="62">
        <v>8.2799999999999994</v>
      </c>
      <c r="E197" s="63">
        <v>7.3079999999999998</v>
      </c>
      <c r="F197" s="62">
        <v>8.5</v>
      </c>
      <c r="G197" s="62">
        <v>7.3079999999999998</v>
      </c>
      <c r="H197" s="62">
        <v>8.9</v>
      </c>
      <c r="I197" s="62">
        <v>7.3079999999999998</v>
      </c>
      <c r="J197" s="62">
        <v>8.85</v>
      </c>
      <c r="K197" s="67">
        <v>7.3079999999999998</v>
      </c>
      <c r="L197" s="68">
        <v>9.02</v>
      </c>
      <c r="M197" s="68">
        <v>7.3079999999999998</v>
      </c>
      <c r="N197" s="68">
        <v>8.68</v>
      </c>
      <c r="O197" s="68">
        <v>7.3079999999999998</v>
      </c>
      <c r="P197" s="68">
        <v>8.32</v>
      </c>
      <c r="Q197" s="67">
        <v>7.3079999999999998</v>
      </c>
      <c r="R197" s="68">
        <v>8.5</v>
      </c>
      <c r="S197" s="67">
        <v>7.3079999999999998</v>
      </c>
      <c r="T197" s="68">
        <v>8.52</v>
      </c>
      <c r="U197" s="67">
        <v>7.3079999999999998</v>
      </c>
      <c r="V197" s="68">
        <v>8.6999999999999993</v>
      </c>
      <c r="W197" s="67">
        <v>7.3079999999999998</v>
      </c>
      <c r="X197" s="68">
        <v>8.8699999999999992</v>
      </c>
      <c r="Y197" s="67">
        <v>7.3079999999999998</v>
      </c>
      <c r="Z197" s="68">
        <v>8.9</v>
      </c>
      <c r="AA197" s="48">
        <v>7.3079999999999998</v>
      </c>
      <c r="AB197" s="48">
        <v>8.0299999999999994</v>
      </c>
      <c r="AC197" s="68">
        <v>7.3079999999999998</v>
      </c>
      <c r="AD197" s="68">
        <v>7.98</v>
      </c>
      <c r="AE197" s="68">
        <v>7.3079999999999998</v>
      </c>
      <c r="AF197" s="68">
        <v>8.1300000000000008</v>
      </c>
    </row>
    <row r="198" spans="1:32" ht="19.2">
      <c r="A198" s="62">
        <v>6.452</v>
      </c>
      <c r="B198" s="62">
        <v>11.13</v>
      </c>
      <c r="C198" s="63">
        <v>6.452</v>
      </c>
      <c r="D198" s="62">
        <v>11.77</v>
      </c>
      <c r="E198" s="63">
        <v>6.452</v>
      </c>
      <c r="F198" s="62">
        <v>11.6</v>
      </c>
      <c r="G198" s="62">
        <v>6.452</v>
      </c>
      <c r="H198" s="62">
        <v>11.82</v>
      </c>
      <c r="I198" s="62">
        <v>6.452</v>
      </c>
      <c r="J198" s="62">
        <v>11.83</v>
      </c>
      <c r="K198" s="67">
        <v>6.452</v>
      </c>
      <c r="L198" s="68">
        <v>11.72</v>
      </c>
      <c r="M198" s="68">
        <v>6.452</v>
      </c>
      <c r="N198" s="68">
        <v>11.28</v>
      </c>
      <c r="O198" s="68">
        <v>6.452</v>
      </c>
      <c r="P198" s="68">
        <v>10.68</v>
      </c>
      <c r="Q198" s="67">
        <v>6.452</v>
      </c>
      <c r="R198" s="68">
        <v>11.03</v>
      </c>
      <c r="S198" s="67">
        <v>6.452</v>
      </c>
      <c r="T198" s="68">
        <v>11.33</v>
      </c>
      <c r="U198" s="67">
        <v>6.452</v>
      </c>
      <c r="V198" s="68">
        <v>11.35</v>
      </c>
      <c r="W198" s="67">
        <v>6.452</v>
      </c>
      <c r="X198" s="68">
        <v>11.25</v>
      </c>
      <c r="Y198" s="67">
        <v>6.452</v>
      </c>
      <c r="Z198" s="68">
        <v>11.38</v>
      </c>
      <c r="AA198" s="48">
        <v>6.452</v>
      </c>
      <c r="AB198" s="48">
        <v>10.52</v>
      </c>
      <c r="AC198" s="68">
        <v>6.452</v>
      </c>
      <c r="AD198" s="68">
        <v>10.37</v>
      </c>
      <c r="AE198" s="68">
        <v>6.452</v>
      </c>
      <c r="AF198" s="68">
        <v>10.47</v>
      </c>
    </row>
    <row r="199" spans="1:32" ht="19.2">
      <c r="A199" s="62">
        <v>6.1929999999999996</v>
      </c>
      <c r="B199" s="62">
        <v>10.43</v>
      </c>
      <c r="C199" s="63">
        <v>6.1929999999999996</v>
      </c>
      <c r="D199" s="62">
        <v>11.02</v>
      </c>
      <c r="E199" s="63">
        <v>6.1929999999999996</v>
      </c>
      <c r="F199" s="62">
        <v>11.02</v>
      </c>
      <c r="G199" s="62">
        <v>6.1929999999999996</v>
      </c>
      <c r="H199" s="62">
        <v>11.23</v>
      </c>
      <c r="I199" s="62">
        <v>6.1929999999999996</v>
      </c>
      <c r="J199" s="62">
        <v>11.32</v>
      </c>
      <c r="K199" s="67">
        <v>6.1929999999999996</v>
      </c>
      <c r="L199" s="68">
        <v>11.12</v>
      </c>
      <c r="M199" s="68">
        <v>6.1929999999999996</v>
      </c>
      <c r="N199" s="68">
        <v>10.85</v>
      </c>
      <c r="O199" s="68">
        <v>6.1929999999999996</v>
      </c>
      <c r="P199" s="68">
        <v>10.25</v>
      </c>
      <c r="Q199" s="67">
        <v>6.1929999999999996</v>
      </c>
      <c r="R199" s="68">
        <v>10.4</v>
      </c>
      <c r="S199" s="67">
        <v>6.1929999999999996</v>
      </c>
      <c r="T199" s="68">
        <v>10.9</v>
      </c>
      <c r="U199" s="67">
        <v>6.1929999999999996</v>
      </c>
      <c r="V199" s="68">
        <v>10.85</v>
      </c>
      <c r="W199" s="67">
        <v>6.1929999999999996</v>
      </c>
      <c r="X199" s="68">
        <v>10.75</v>
      </c>
      <c r="Y199" s="67">
        <v>6.1929999999999996</v>
      </c>
      <c r="Z199" s="68">
        <v>10.9</v>
      </c>
      <c r="AA199" s="48">
        <v>6.1929999999999996</v>
      </c>
      <c r="AB199" s="48">
        <v>10.02</v>
      </c>
      <c r="AC199" s="68">
        <v>6.1929999999999996</v>
      </c>
      <c r="AD199" s="68">
        <v>9.85</v>
      </c>
      <c r="AE199" s="68">
        <v>6.1929999999999996</v>
      </c>
      <c r="AF199" s="68">
        <v>9.92</v>
      </c>
    </row>
    <row r="200" spans="1:32" ht="19.2">
      <c r="A200" s="62">
        <v>7.0330000000000004</v>
      </c>
      <c r="B200" s="62">
        <v>12.47</v>
      </c>
      <c r="C200" s="63">
        <v>7.0330000000000004</v>
      </c>
      <c r="D200" s="62">
        <v>12.95</v>
      </c>
      <c r="E200" s="63">
        <v>7.0330000000000004</v>
      </c>
      <c r="F200" s="62">
        <v>13.08</v>
      </c>
      <c r="G200" s="62">
        <v>7.0330000000000004</v>
      </c>
      <c r="H200" s="62">
        <v>13.27</v>
      </c>
      <c r="I200" s="62">
        <v>7.0330000000000004</v>
      </c>
      <c r="J200" s="62">
        <v>13.35</v>
      </c>
      <c r="K200" s="67">
        <v>7.0330000000000004</v>
      </c>
      <c r="L200" s="68">
        <v>13.1</v>
      </c>
      <c r="M200" s="68">
        <v>7.0330000000000004</v>
      </c>
      <c r="N200" s="68">
        <v>13</v>
      </c>
      <c r="O200" s="68">
        <v>7.0330000000000004</v>
      </c>
      <c r="P200" s="68">
        <v>12.17</v>
      </c>
      <c r="Q200" s="67">
        <v>7.0330000000000004</v>
      </c>
      <c r="R200" s="68">
        <v>12.4</v>
      </c>
      <c r="S200" s="67">
        <v>7.0330000000000004</v>
      </c>
      <c r="T200" s="68">
        <v>12.75</v>
      </c>
      <c r="U200" s="67">
        <v>7.0330000000000004</v>
      </c>
      <c r="V200" s="68">
        <v>12.78</v>
      </c>
      <c r="W200" s="67">
        <v>7.0330000000000004</v>
      </c>
      <c r="X200" s="68">
        <v>12.78</v>
      </c>
      <c r="Y200" s="67">
        <v>7.0330000000000004</v>
      </c>
      <c r="Z200" s="68">
        <v>12.92</v>
      </c>
      <c r="AA200" s="48">
        <v>7.0330000000000004</v>
      </c>
      <c r="AB200" s="48">
        <v>11.92</v>
      </c>
      <c r="AC200" s="68">
        <v>7.0330000000000004</v>
      </c>
      <c r="AD200" s="68">
        <v>11.77</v>
      </c>
      <c r="AE200" s="68">
        <v>7.0330000000000004</v>
      </c>
      <c r="AF200" s="68">
        <v>11.82</v>
      </c>
    </row>
    <row r="201" spans="1:32" ht="19.2">
      <c r="A201" s="62">
        <v>6.5119999999999996</v>
      </c>
      <c r="B201" s="62">
        <v>11.15</v>
      </c>
      <c r="C201" s="63">
        <v>6.5119999999999996</v>
      </c>
      <c r="D201" s="62">
        <v>11.73</v>
      </c>
      <c r="E201" s="63">
        <v>6.5119999999999996</v>
      </c>
      <c r="F201" s="62">
        <v>11.72</v>
      </c>
      <c r="G201" s="62">
        <v>6.5119999999999996</v>
      </c>
      <c r="H201" s="62">
        <v>11.7</v>
      </c>
      <c r="I201" s="62">
        <v>6.5119999999999996</v>
      </c>
      <c r="J201" s="62">
        <v>11.73</v>
      </c>
      <c r="K201" s="67">
        <v>6.5119999999999996</v>
      </c>
      <c r="L201" s="68">
        <v>11.45</v>
      </c>
      <c r="M201" s="68">
        <v>6.5119999999999996</v>
      </c>
      <c r="N201" s="68">
        <v>11.18</v>
      </c>
      <c r="O201" s="68">
        <v>6.5119999999999996</v>
      </c>
      <c r="P201" s="68">
        <v>10.73</v>
      </c>
      <c r="Q201" s="67">
        <v>6.5119999999999996</v>
      </c>
      <c r="R201" s="68">
        <v>10.83</v>
      </c>
      <c r="S201" s="67">
        <v>6.5119999999999996</v>
      </c>
      <c r="T201" s="68">
        <v>11.1</v>
      </c>
      <c r="U201" s="67">
        <v>6.5119999999999996</v>
      </c>
      <c r="V201" s="68">
        <v>11.27</v>
      </c>
      <c r="W201" s="67">
        <v>6.5119999999999996</v>
      </c>
      <c r="X201" s="68">
        <v>11.17</v>
      </c>
      <c r="Y201" s="67">
        <v>6.5119999999999996</v>
      </c>
      <c r="Z201" s="68">
        <v>11.33</v>
      </c>
      <c r="AA201" s="48">
        <v>6.5119999999999996</v>
      </c>
      <c r="AB201" s="48">
        <v>10.48</v>
      </c>
      <c r="AC201" s="68">
        <v>6.5119999999999996</v>
      </c>
      <c r="AD201" s="68">
        <v>10.37</v>
      </c>
      <c r="AE201" s="68">
        <v>6.5119999999999996</v>
      </c>
      <c r="AF201" s="68">
        <v>10.28</v>
      </c>
    </row>
    <row r="202" spans="1:32" ht="19.2">
      <c r="A202" s="62">
        <v>7.577</v>
      </c>
      <c r="B202" s="62">
        <v>13.17</v>
      </c>
      <c r="C202" s="63">
        <v>7.577</v>
      </c>
      <c r="D202" s="62">
        <v>13.93</v>
      </c>
      <c r="E202" s="63">
        <v>7.577</v>
      </c>
      <c r="F202" s="62">
        <v>13.97</v>
      </c>
      <c r="G202" s="62">
        <v>7.577</v>
      </c>
      <c r="H202" s="62">
        <v>13.83</v>
      </c>
      <c r="I202" s="62">
        <v>7.577</v>
      </c>
      <c r="J202" s="62">
        <v>13.75</v>
      </c>
      <c r="K202" s="67">
        <v>7.577</v>
      </c>
      <c r="L202" s="68">
        <v>13.45</v>
      </c>
      <c r="M202" s="68">
        <v>7.577</v>
      </c>
      <c r="N202" s="68">
        <v>13.17</v>
      </c>
      <c r="O202" s="68">
        <v>7.577</v>
      </c>
      <c r="P202" s="68">
        <v>12.72</v>
      </c>
      <c r="Q202" s="67">
        <v>7.577</v>
      </c>
      <c r="R202" s="68">
        <v>12.93</v>
      </c>
      <c r="S202" s="67">
        <v>7.577</v>
      </c>
      <c r="T202" s="68">
        <v>13.12</v>
      </c>
      <c r="U202" s="67">
        <v>7.577</v>
      </c>
      <c r="V202" s="68">
        <v>13.37</v>
      </c>
      <c r="W202" s="67">
        <v>7.577</v>
      </c>
      <c r="X202" s="68">
        <v>13.13</v>
      </c>
      <c r="Y202" s="67">
        <v>7.577</v>
      </c>
      <c r="Z202" s="68">
        <v>13.33</v>
      </c>
      <c r="AA202" s="48">
        <v>7.577</v>
      </c>
      <c r="AB202" s="48">
        <v>12.35</v>
      </c>
      <c r="AC202" s="68">
        <v>7.577</v>
      </c>
      <c r="AD202" s="68">
        <v>12.42</v>
      </c>
      <c r="AE202" s="68">
        <v>7.577</v>
      </c>
      <c r="AF202" s="68">
        <v>12.2</v>
      </c>
    </row>
    <row r="203" spans="1:32" ht="19.2">
      <c r="A203" s="62">
        <v>8.2880000000000003</v>
      </c>
      <c r="B203" s="62">
        <v>14.1</v>
      </c>
      <c r="C203" s="63">
        <v>8.2880000000000003</v>
      </c>
      <c r="D203" s="62">
        <v>14.67</v>
      </c>
      <c r="E203" s="63">
        <v>8.2880000000000003</v>
      </c>
      <c r="F203" s="62">
        <v>15.02</v>
      </c>
      <c r="G203" s="62">
        <v>8.2880000000000003</v>
      </c>
      <c r="H203" s="62">
        <v>14.45</v>
      </c>
      <c r="I203" s="62">
        <v>8.2880000000000003</v>
      </c>
      <c r="J203" s="62">
        <v>14.52</v>
      </c>
      <c r="K203" s="67">
        <v>8.2880000000000003</v>
      </c>
      <c r="L203" s="68">
        <v>14.48</v>
      </c>
      <c r="M203" s="68">
        <v>8.2880000000000003</v>
      </c>
      <c r="N203" s="68">
        <v>14.43</v>
      </c>
      <c r="O203" s="68">
        <v>8.2880000000000003</v>
      </c>
      <c r="P203" s="68">
        <v>13.6</v>
      </c>
      <c r="Q203" s="67">
        <v>8.2880000000000003</v>
      </c>
      <c r="R203" s="68">
        <v>13.83</v>
      </c>
      <c r="S203" s="67">
        <v>8.2880000000000003</v>
      </c>
      <c r="T203" s="68">
        <v>14.08</v>
      </c>
      <c r="U203" s="67">
        <v>8.2880000000000003</v>
      </c>
      <c r="V203" s="68">
        <v>14.55</v>
      </c>
      <c r="W203" s="67">
        <v>8.2880000000000003</v>
      </c>
      <c r="X203" s="68">
        <v>13.98</v>
      </c>
      <c r="Y203" s="67">
        <v>8.2880000000000003</v>
      </c>
      <c r="Z203" s="68">
        <v>14.68</v>
      </c>
      <c r="AA203" s="48">
        <v>8.2880000000000003</v>
      </c>
      <c r="AB203" s="48">
        <v>13.32</v>
      </c>
      <c r="AC203" s="68">
        <v>8.2880000000000003</v>
      </c>
      <c r="AD203" s="68">
        <v>13.18</v>
      </c>
      <c r="AE203" s="68">
        <v>8.2880000000000003</v>
      </c>
      <c r="AF203" s="68">
        <v>13.08</v>
      </c>
    </row>
    <row r="204" spans="1:32" ht="19.2">
      <c r="A204" s="62">
        <v>7.1109999999999998</v>
      </c>
      <c r="B204" s="62">
        <v>11.98</v>
      </c>
      <c r="C204" s="63">
        <v>7.1109999999999998</v>
      </c>
      <c r="D204" s="62">
        <v>12.63</v>
      </c>
      <c r="E204" s="63">
        <v>7.1109999999999998</v>
      </c>
      <c r="F204" s="62">
        <v>12.6</v>
      </c>
      <c r="G204" s="62">
        <v>7.1109999999999998</v>
      </c>
      <c r="H204" s="62">
        <v>12.5</v>
      </c>
      <c r="I204" s="62">
        <v>7.1109999999999998</v>
      </c>
      <c r="J204" s="62">
        <v>12.53</v>
      </c>
      <c r="K204" s="67">
        <v>7.1109999999999998</v>
      </c>
      <c r="L204" s="68">
        <v>12.27</v>
      </c>
      <c r="M204" s="68">
        <v>7.1109999999999998</v>
      </c>
      <c r="N204" s="68">
        <v>12.02</v>
      </c>
      <c r="O204" s="68">
        <v>7.1109999999999998</v>
      </c>
      <c r="P204" s="68">
        <v>11.65</v>
      </c>
      <c r="Q204" s="67">
        <v>7.1109999999999998</v>
      </c>
      <c r="R204" s="68">
        <v>11.72</v>
      </c>
      <c r="S204" s="67">
        <v>7.1109999999999998</v>
      </c>
      <c r="T204" s="68">
        <v>11.97</v>
      </c>
      <c r="U204" s="67">
        <v>7.1109999999999998</v>
      </c>
      <c r="V204" s="68">
        <v>12.37</v>
      </c>
      <c r="W204" s="67">
        <v>7.1109999999999998</v>
      </c>
      <c r="X204" s="68">
        <v>12.02</v>
      </c>
      <c r="Y204" s="67">
        <v>7.1109999999999998</v>
      </c>
      <c r="Z204" s="68">
        <v>12.23</v>
      </c>
      <c r="AA204" s="48">
        <v>7.1109999999999998</v>
      </c>
      <c r="AB204" s="48">
        <v>11.33</v>
      </c>
      <c r="AC204" s="68">
        <v>7.1109999999999998</v>
      </c>
      <c r="AD204" s="68">
        <v>11.2</v>
      </c>
      <c r="AE204" s="68">
        <v>7.1109999999999998</v>
      </c>
      <c r="AF204" s="68">
        <v>11.17</v>
      </c>
    </row>
    <row r="205" spans="1:32" ht="19.2">
      <c r="A205" s="62">
        <v>7.1580000000000004</v>
      </c>
      <c r="B205" s="62">
        <v>12.38</v>
      </c>
      <c r="C205" s="63">
        <v>7.1580000000000004</v>
      </c>
      <c r="D205" s="62">
        <v>13.07</v>
      </c>
      <c r="E205" s="63">
        <v>7.1580000000000004</v>
      </c>
      <c r="F205" s="62">
        <v>12.9</v>
      </c>
      <c r="G205" s="62">
        <v>7.1580000000000004</v>
      </c>
      <c r="H205" s="62">
        <v>13.45</v>
      </c>
      <c r="I205" s="62">
        <v>7.1580000000000004</v>
      </c>
      <c r="J205" s="62">
        <v>13.07</v>
      </c>
      <c r="K205" s="67">
        <v>7.1580000000000004</v>
      </c>
      <c r="L205" s="68">
        <v>12.7</v>
      </c>
      <c r="M205" s="68">
        <v>7.1580000000000004</v>
      </c>
      <c r="N205" s="68">
        <v>12.5</v>
      </c>
      <c r="O205" s="68">
        <v>7.1580000000000004</v>
      </c>
      <c r="P205" s="68">
        <v>12.15</v>
      </c>
      <c r="Q205" s="67">
        <v>7.1580000000000004</v>
      </c>
      <c r="R205" s="68">
        <v>12.48</v>
      </c>
      <c r="S205" s="67">
        <v>7.1580000000000004</v>
      </c>
      <c r="T205" s="68">
        <v>12.52</v>
      </c>
      <c r="U205" s="67">
        <v>7.1580000000000004</v>
      </c>
      <c r="V205" s="68">
        <v>13.05</v>
      </c>
      <c r="W205" s="67">
        <v>7.1580000000000004</v>
      </c>
      <c r="X205" s="68">
        <v>12.47</v>
      </c>
      <c r="Y205" s="67">
        <v>7.1580000000000004</v>
      </c>
      <c r="Z205" s="68">
        <v>12.62</v>
      </c>
      <c r="AA205" s="48">
        <v>7.1580000000000004</v>
      </c>
      <c r="AB205" s="48">
        <v>11.62</v>
      </c>
      <c r="AC205" s="68">
        <v>7.1580000000000004</v>
      </c>
      <c r="AD205" s="68">
        <v>11.62</v>
      </c>
      <c r="AE205" s="68">
        <v>7.1580000000000004</v>
      </c>
      <c r="AF205" s="68">
        <v>11.48</v>
      </c>
    </row>
    <row r="206" spans="1:32" ht="19.2">
      <c r="A206" s="62">
        <v>5.5369999999999999</v>
      </c>
      <c r="B206" s="62">
        <v>6.43</v>
      </c>
      <c r="C206" s="63">
        <v>5.5369999999999999</v>
      </c>
      <c r="D206" s="62">
        <v>6.55</v>
      </c>
      <c r="E206" s="63">
        <v>5.5369999999999999</v>
      </c>
      <c r="F206" s="62">
        <v>6.6</v>
      </c>
      <c r="G206" s="62">
        <v>5.5369999999999999</v>
      </c>
      <c r="H206" s="62">
        <v>6.88</v>
      </c>
      <c r="I206" s="62">
        <v>5.5369999999999999</v>
      </c>
      <c r="J206" s="62">
        <v>6.9</v>
      </c>
      <c r="K206" s="67">
        <v>5.5369999999999999</v>
      </c>
      <c r="L206" s="68">
        <v>7.05</v>
      </c>
      <c r="M206" s="68">
        <v>5.5369999999999999</v>
      </c>
      <c r="N206" s="68">
        <v>6.72</v>
      </c>
      <c r="O206" s="68">
        <v>5.5369999999999999</v>
      </c>
      <c r="P206" s="68">
        <v>6.52</v>
      </c>
      <c r="Q206" s="67">
        <v>5.5369999999999999</v>
      </c>
      <c r="R206" s="68">
        <v>6.75</v>
      </c>
      <c r="S206" s="67">
        <v>5.5369999999999999</v>
      </c>
      <c r="T206" s="68">
        <v>6.68</v>
      </c>
      <c r="U206" s="67">
        <v>5.5369999999999999</v>
      </c>
      <c r="V206" s="68">
        <v>6.85</v>
      </c>
      <c r="W206" s="67">
        <v>5.5369999999999999</v>
      </c>
      <c r="X206" s="68">
        <v>6.95</v>
      </c>
      <c r="Y206" s="67">
        <v>5.5369999999999999</v>
      </c>
      <c r="Z206" s="68">
        <v>7.03</v>
      </c>
      <c r="AA206" s="48">
        <v>5.5369999999999999</v>
      </c>
      <c r="AB206" s="48">
        <v>6.45</v>
      </c>
      <c r="AC206" s="68">
        <v>5.5369999999999999</v>
      </c>
      <c r="AD206" s="68">
        <v>6.3</v>
      </c>
      <c r="AE206" s="68">
        <v>5.5369999999999999</v>
      </c>
      <c r="AF206" s="68">
        <v>6.52</v>
      </c>
    </row>
    <row r="207" spans="1:32" ht="19.2">
      <c r="A207" s="62">
        <v>4.9619999999999997</v>
      </c>
      <c r="B207" s="62">
        <v>6.22</v>
      </c>
      <c r="C207" s="63">
        <v>4.9619999999999997</v>
      </c>
      <c r="D207" s="62">
        <v>6.32</v>
      </c>
      <c r="E207" s="63">
        <v>4.9619999999999997</v>
      </c>
      <c r="F207" s="62">
        <v>6.45</v>
      </c>
      <c r="G207" s="62">
        <v>4.9619999999999997</v>
      </c>
      <c r="H207" s="62">
        <v>6.75</v>
      </c>
      <c r="I207" s="62">
        <v>4.9619999999999997</v>
      </c>
      <c r="J207" s="62">
        <v>6.75</v>
      </c>
      <c r="K207" s="67">
        <v>4.9619999999999997</v>
      </c>
      <c r="L207" s="68">
        <v>7.02</v>
      </c>
      <c r="M207" s="68">
        <v>4.9619999999999997</v>
      </c>
      <c r="N207" s="68">
        <v>6.65</v>
      </c>
      <c r="O207" s="68">
        <v>4.9619999999999997</v>
      </c>
      <c r="P207" s="68">
        <v>6.55</v>
      </c>
      <c r="Q207" s="67">
        <v>4.9619999999999997</v>
      </c>
      <c r="R207" s="68">
        <v>6.53</v>
      </c>
      <c r="S207" s="67">
        <v>4.9619999999999997</v>
      </c>
      <c r="T207" s="68">
        <v>6.63</v>
      </c>
      <c r="U207" s="67">
        <v>4.9619999999999997</v>
      </c>
      <c r="V207" s="68">
        <v>6.75</v>
      </c>
      <c r="W207" s="67">
        <v>4.9619999999999997</v>
      </c>
      <c r="X207" s="68">
        <v>6.85</v>
      </c>
      <c r="Y207" s="67">
        <v>4.9619999999999997</v>
      </c>
      <c r="Z207" s="68">
        <v>6.92</v>
      </c>
      <c r="AA207" s="48">
        <v>4.9619999999999997</v>
      </c>
      <c r="AB207" s="48">
        <v>6.23</v>
      </c>
      <c r="AC207" s="68">
        <v>4.9619999999999997</v>
      </c>
      <c r="AD207" s="68">
        <v>6.22</v>
      </c>
      <c r="AE207" s="68">
        <v>4.9619999999999997</v>
      </c>
      <c r="AF207" s="68">
        <v>6.32</v>
      </c>
    </row>
    <row r="208" spans="1:32" ht="19.2">
      <c r="A208" s="62">
        <v>5.54</v>
      </c>
      <c r="B208" s="62">
        <v>9.2200000000000006</v>
      </c>
      <c r="C208" s="63">
        <v>5.54</v>
      </c>
      <c r="D208" s="62">
        <v>8.9499999999999993</v>
      </c>
      <c r="E208" s="63">
        <v>5.54</v>
      </c>
      <c r="F208" s="62">
        <v>9.3000000000000007</v>
      </c>
      <c r="G208" s="62">
        <v>5.54</v>
      </c>
      <c r="H208" s="62">
        <v>9.58</v>
      </c>
      <c r="I208" s="62">
        <v>5.54</v>
      </c>
      <c r="J208" s="62">
        <v>10.02</v>
      </c>
      <c r="K208" s="67">
        <v>5.54</v>
      </c>
      <c r="L208" s="68">
        <v>9.8800000000000008</v>
      </c>
      <c r="M208" s="68">
        <v>5.54</v>
      </c>
      <c r="N208" s="68">
        <v>9.3699999999999992</v>
      </c>
      <c r="O208" s="68">
        <v>5.54</v>
      </c>
      <c r="P208" s="68">
        <v>8.92</v>
      </c>
      <c r="Q208" s="67">
        <v>5.54</v>
      </c>
      <c r="R208" s="68">
        <v>9.3699999999999992</v>
      </c>
      <c r="S208" s="67">
        <v>5.54</v>
      </c>
      <c r="T208" s="68">
        <v>9.4</v>
      </c>
      <c r="U208" s="67">
        <v>5.54</v>
      </c>
      <c r="V208" s="68">
        <v>9.3000000000000007</v>
      </c>
      <c r="W208" s="67">
        <v>5.54</v>
      </c>
      <c r="X208" s="68">
        <v>9.4700000000000006</v>
      </c>
      <c r="Y208" s="67">
        <v>5.54</v>
      </c>
      <c r="Z208" s="68">
        <v>9.6</v>
      </c>
      <c r="AA208" s="48">
        <v>5.54</v>
      </c>
      <c r="AB208" s="48">
        <v>8.9499999999999993</v>
      </c>
      <c r="AC208" s="68">
        <v>5.54</v>
      </c>
      <c r="AD208" s="68">
        <v>8.42</v>
      </c>
      <c r="AE208" s="68">
        <v>5.54</v>
      </c>
      <c r="AF208" s="68">
        <v>9.0500000000000007</v>
      </c>
    </row>
    <row r="209" spans="1:32" ht="19.2">
      <c r="A209" s="62">
        <v>5.7610000000000001</v>
      </c>
      <c r="B209" s="62">
        <v>8.7200000000000006</v>
      </c>
      <c r="C209" s="63">
        <v>5.7610000000000001</v>
      </c>
      <c r="D209" s="62">
        <v>8.58</v>
      </c>
      <c r="E209" s="63">
        <v>5.7610000000000001</v>
      </c>
      <c r="F209" s="62">
        <v>9.18</v>
      </c>
      <c r="G209" s="62">
        <v>5.7610000000000001</v>
      </c>
      <c r="H209" s="62">
        <v>9.15</v>
      </c>
      <c r="I209" s="62">
        <v>5.7610000000000001</v>
      </c>
      <c r="J209" s="62">
        <v>9.02</v>
      </c>
      <c r="K209" s="67">
        <v>5.7610000000000001</v>
      </c>
      <c r="L209" s="68">
        <v>9.15</v>
      </c>
      <c r="M209" s="68">
        <v>5.7610000000000001</v>
      </c>
      <c r="N209" s="68">
        <v>8.83</v>
      </c>
      <c r="O209" s="68">
        <v>5.7610000000000001</v>
      </c>
      <c r="P209" s="68">
        <v>8.42</v>
      </c>
      <c r="Q209" s="67">
        <v>5.7610000000000001</v>
      </c>
      <c r="R209" s="68">
        <v>8.58</v>
      </c>
      <c r="S209" s="67">
        <v>5.7610000000000001</v>
      </c>
      <c r="T209" s="68">
        <v>8.68</v>
      </c>
      <c r="U209" s="67">
        <v>5.7610000000000001</v>
      </c>
      <c r="V209" s="68">
        <v>8.85</v>
      </c>
      <c r="W209" s="67">
        <v>5.7610000000000001</v>
      </c>
      <c r="X209" s="68">
        <v>8.8699999999999992</v>
      </c>
      <c r="Y209" s="67">
        <v>5.7610000000000001</v>
      </c>
      <c r="Z209" s="68">
        <v>9.0299999999999994</v>
      </c>
      <c r="AA209" s="48">
        <v>5.7610000000000001</v>
      </c>
      <c r="AB209" s="48">
        <v>8.3699999999999992</v>
      </c>
      <c r="AC209" s="68">
        <v>5.7610000000000001</v>
      </c>
      <c r="AD209" s="68">
        <v>8.1999999999999993</v>
      </c>
      <c r="AE209" s="68">
        <v>5.7610000000000001</v>
      </c>
      <c r="AF209" s="68">
        <v>8.32</v>
      </c>
    </row>
    <row r="210" spans="1:32" ht="19.2">
      <c r="A210" s="62">
        <v>4.5579999999999998</v>
      </c>
      <c r="B210" s="62">
        <v>7.05</v>
      </c>
      <c r="C210" s="63">
        <v>4.5579999999999998</v>
      </c>
      <c r="D210" s="62">
        <v>7.3</v>
      </c>
      <c r="E210" s="63">
        <v>4.5579999999999998</v>
      </c>
      <c r="F210" s="62">
        <v>7.4</v>
      </c>
      <c r="G210" s="62">
        <v>4.5579999999999998</v>
      </c>
      <c r="H210" s="62">
        <v>8.02</v>
      </c>
      <c r="I210" s="62">
        <v>4.5579999999999998</v>
      </c>
      <c r="J210" s="62">
        <v>7.83</v>
      </c>
      <c r="K210" s="67">
        <v>4.5579999999999998</v>
      </c>
      <c r="L210" s="68">
        <v>7.65</v>
      </c>
      <c r="M210" s="68">
        <v>4.5579999999999998</v>
      </c>
      <c r="N210" s="68">
        <v>7.5</v>
      </c>
      <c r="O210" s="68">
        <v>4.5579999999999998</v>
      </c>
      <c r="P210" s="68">
        <v>7.32</v>
      </c>
      <c r="Q210" s="67">
        <v>4.5579999999999998</v>
      </c>
      <c r="R210" s="68">
        <v>7.55</v>
      </c>
      <c r="S210" s="67">
        <v>4.5579999999999998</v>
      </c>
      <c r="T210" s="68">
        <v>7.58</v>
      </c>
      <c r="U210" s="67">
        <v>4.5579999999999998</v>
      </c>
      <c r="V210" s="68">
        <v>7.62</v>
      </c>
      <c r="W210" s="67">
        <v>4.5579999999999998</v>
      </c>
      <c r="X210" s="68">
        <v>7.85</v>
      </c>
      <c r="Y210" s="67">
        <v>4.5579999999999998</v>
      </c>
      <c r="Z210" s="68">
        <v>7.97</v>
      </c>
      <c r="AA210" s="48">
        <v>4.5579999999999998</v>
      </c>
      <c r="AB210" s="48">
        <v>7.15</v>
      </c>
      <c r="AC210" s="68">
        <v>4.5579999999999998</v>
      </c>
      <c r="AD210" s="68">
        <v>7.18</v>
      </c>
      <c r="AE210" s="68">
        <v>4.5579999999999998</v>
      </c>
      <c r="AF210" s="68">
        <v>7.22</v>
      </c>
    </row>
    <row r="211" spans="1:32" ht="19.2">
      <c r="A211" s="62">
        <v>3.6219999999999999</v>
      </c>
      <c r="B211" s="62">
        <v>5.4</v>
      </c>
      <c r="C211" s="63">
        <v>3.6219999999999999</v>
      </c>
      <c r="D211" s="62">
        <v>5.68</v>
      </c>
      <c r="E211" s="63">
        <v>3.6219999999999999</v>
      </c>
      <c r="F211" s="62">
        <v>5.83</v>
      </c>
      <c r="G211" s="62">
        <v>3.6219999999999999</v>
      </c>
      <c r="H211" s="62">
        <v>6.37</v>
      </c>
      <c r="I211" s="62">
        <v>3.6219999999999999</v>
      </c>
      <c r="J211" s="62">
        <v>6.22</v>
      </c>
      <c r="K211" s="67">
        <v>3.6219999999999999</v>
      </c>
      <c r="L211" s="68">
        <v>6.1</v>
      </c>
      <c r="M211" s="68">
        <v>3.6219999999999999</v>
      </c>
      <c r="N211" s="68">
        <v>6.05</v>
      </c>
      <c r="O211" s="68">
        <v>3.6219999999999999</v>
      </c>
      <c r="P211" s="68">
        <v>5.78</v>
      </c>
      <c r="Q211" s="67">
        <v>3.6219999999999999</v>
      </c>
      <c r="R211" s="68">
        <v>5.95</v>
      </c>
      <c r="S211" s="67">
        <v>3.6219999999999999</v>
      </c>
      <c r="T211" s="68">
        <v>5.85</v>
      </c>
      <c r="U211" s="67">
        <v>3.6219999999999999</v>
      </c>
      <c r="V211" s="68">
        <v>6</v>
      </c>
      <c r="W211" s="67">
        <v>3.6219999999999999</v>
      </c>
      <c r="X211" s="68">
        <v>6.22</v>
      </c>
      <c r="Y211" s="67">
        <v>3.6219999999999999</v>
      </c>
      <c r="Z211" s="68">
        <v>6.28</v>
      </c>
      <c r="AA211" s="48">
        <v>3.6219999999999999</v>
      </c>
      <c r="AB211" s="48">
        <v>5.52</v>
      </c>
      <c r="AC211" s="68">
        <v>3.6219999999999999</v>
      </c>
      <c r="AD211" s="68">
        <v>5.57</v>
      </c>
      <c r="AE211" s="68">
        <v>3.6219999999999999</v>
      </c>
      <c r="AF211" s="68">
        <v>5.57</v>
      </c>
    </row>
    <row r="212" spans="1:32" ht="19.2">
      <c r="A212" s="62">
        <v>5.65</v>
      </c>
      <c r="B212" s="62">
        <v>8.1999999999999993</v>
      </c>
      <c r="C212" s="63">
        <v>5.65</v>
      </c>
      <c r="D212" s="62">
        <v>8.2799999999999994</v>
      </c>
      <c r="E212" s="63">
        <v>5.65</v>
      </c>
      <c r="F212" s="62">
        <v>8.6300000000000008</v>
      </c>
      <c r="G212" s="62">
        <v>5.65</v>
      </c>
      <c r="H212" s="62">
        <v>8.75</v>
      </c>
      <c r="I212" s="62">
        <v>5.65</v>
      </c>
      <c r="J212" s="62">
        <v>8.67</v>
      </c>
      <c r="K212" s="67">
        <v>5.65</v>
      </c>
      <c r="L212" s="68">
        <v>9</v>
      </c>
      <c r="M212" s="68">
        <v>5.65</v>
      </c>
      <c r="N212" s="68">
        <v>8.7200000000000006</v>
      </c>
      <c r="O212" s="68">
        <v>5.65</v>
      </c>
      <c r="P212" s="68">
        <v>8.3699999999999992</v>
      </c>
      <c r="Q212" s="67">
        <v>5.65</v>
      </c>
      <c r="R212" s="68">
        <v>8.4499999999999993</v>
      </c>
      <c r="S212" s="67">
        <v>5.65</v>
      </c>
      <c r="T212" s="68">
        <v>8.52</v>
      </c>
      <c r="U212" s="67">
        <v>5.65</v>
      </c>
      <c r="V212" s="68">
        <v>8.75</v>
      </c>
      <c r="W212" s="67">
        <v>5.65</v>
      </c>
      <c r="X212" s="68">
        <v>8.75</v>
      </c>
      <c r="Y212" s="67">
        <v>5.65</v>
      </c>
      <c r="Z212" s="68">
        <v>9</v>
      </c>
      <c r="AA212" s="48">
        <v>5.65</v>
      </c>
      <c r="AB212" s="48">
        <v>8.1</v>
      </c>
      <c r="AC212" s="68">
        <v>5.65</v>
      </c>
      <c r="AD212" s="68">
        <v>8.08</v>
      </c>
      <c r="AE212" s="68">
        <v>5.65</v>
      </c>
      <c r="AF212" s="68">
        <v>8.15</v>
      </c>
    </row>
    <row r="247" spans="1:3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49"/>
      <c r="AB247" s="49"/>
      <c r="AC247" s="65"/>
      <c r="AD247" s="65"/>
      <c r="AE247" s="65"/>
      <c r="AF247" s="65"/>
    </row>
    <row r="248" spans="1:32" s="64" customFormat="1"/>
    <row r="249" spans="1:32" s="64" customFormat="1"/>
    <row r="250" spans="1:32" s="64" customFormat="1"/>
    <row r="251" spans="1:32" s="64" customFormat="1"/>
    <row r="252" spans="1:32" s="64" customFormat="1"/>
    <row r="253" spans="1:32" s="64" customFormat="1"/>
    <row r="254" spans="1:32" s="64" customFormat="1"/>
    <row r="255" spans="1:32" s="64" customFormat="1"/>
    <row r="256" spans="1:32" s="64" customFormat="1"/>
    <row r="257" s="64" customFormat="1"/>
    <row r="258" s="64" customFormat="1"/>
    <row r="259" s="64" customFormat="1"/>
    <row r="260" s="64" customFormat="1"/>
    <row r="261" s="64" customFormat="1"/>
    <row r="262" s="64" customFormat="1"/>
    <row r="263" s="64" customFormat="1"/>
    <row r="264" s="64" customFormat="1"/>
    <row r="265" s="64" customFormat="1"/>
    <row r="266" s="64" customFormat="1"/>
    <row r="267" s="64" customFormat="1"/>
    <row r="268" s="64" customFormat="1"/>
    <row r="269" s="64" customFormat="1"/>
    <row r="270" s="64" customFormat="1"/>
    <row r="271" s="64" customFormat="1"/>
    <row r="272" s="64" customFormat="1"/>
    <row r="273" s="64" customFormat="1"/>
    <row r="274" s="64" customFormat="1"/>
    <row r="275" s="64" customFormat="1"/>
    <row r="276" s="64" customFormat="1"/>
    <row r="277" s="64" customFormat="1"/>
    <row r="278" s="64" customFormat="1"/>
    <row r="279" s="64" customFormat="1"/>
    <row r="280" s="64" customFormat="1"/>
    <row r="281" s="64" customFormat="1"/>
    <row r="282" s="64" customFormat="1"/>
    <row r="283" s="64" customFormat="1"/>
    <row r="284" s="64" customFormat="1"/>
    <row r="285" s="64" customFormat="1"/>
    <row r="286" s="64" customFormat="1"/>
    <row r="287" s="64" customFormat="1"/>
    <row r="288" s="64" customFormat="1"/>
    <row r="289" s="64" customFormat="1"/>
    <row r="290" s="64" customFormat="1"/>
    <row r="291" s="64" customFormat="1"/>
    <row r="292" s="64" customFormat="1"/>
    <row r="293" s="64" customFormat="1"/>
    <row r="294" s="64" customFormat="1"/>
    <row r="295" s="64" customFormat="1"/>
    <row r="296" s="64" customFormat="1"/>
    <row r="297" s="64" customFormat="1"/>
    <row r="298" s="64" customFormat="1"/>
    <row r="299" s="64" customFormat="1"/>
    <row r="300" s="64" customFormat="1"/>
    <row r="301" s="64" customFormat="1"/>
    <row r="302" s="64" customFormat="1"/>
    <row r="303" s="64" customFormat="1"/>
    <row r="304" s="64" customFormat="1"/>
    <row r="305" s="64" customFormat="1"/>
    <row r="306" s="64" customFormat="1"/>
    <row r="307" s="64" customFormat="1"/>
    <row r="308" s="64" customFormat="1"/>
    <row r="309" s="64" customFormat="1"/>
    <row r="310" s="64" customFormat="1"/>
    <row r="311" s="64" customFormat="1"/>
    <row r="312" s="64" customFormat="1"/>
    <row r="313" s="64" customFormat="1"/>
    <row r="314" s="64" customFormat="1"/>
    <row r="315" s="64" customFormat="1"/>
    <row r="316" s="64" customFormat="1"/>
    <row r="317" s="64" customFormat="1"/>
    <row r="318" s="64" customFormat="1"/>
    <row r="319" s="64" customFormat="1"/>
    <row r="320" s="64" customFormat="1"/>
    <row r="321" spans="1:32" s="64" customFormat="1"/>
    <row r="322" spans="1:32" s="64" customFormat="1"/>
    <row r="323" spans="1:32" s="64" customFormat="1"/>
    <row r="324" spans="1:32" s="64" customFormat="1"/>
    <row r="325" spans="1:32" s="64" customFormat="1"/>
    <row r="326" spans="1:32" s="64" customFormat="1"/>
    <row r="327" spans="1:32" s="64" customFormat="1"/>
    <row r="328" spans="1:32" s="64" customFormat="1"/>
    <row r="329" spans="1:32" s="64" customFormat="1"/>
    <row r="330" spans="1:32" s="64" customFormat="1"/>
    <row r="331" spans="1:32" s="64" customFormat="1"/>
    <row r="332" spans="1:32" s="64" customFormat="1"/>
    <row r="333" spans="1:32" s="64" customFormat="1"/>
    <row r="334" spans="1:32" s="64" customFormat="1"/>
    <row r="335" spans="1:32" s="64" customFormat="1"/>
    <row r="336" spans="1:3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49"/>
      <c r="AB336" s="49"/>
      <c r="AC336" s="65"/>
      <c r="AD336" s="65"/>
      <c r="AE336" s="65"/>
      <c r="AF336" s="65"/>
    </row>
    <row r="337" spans="1:3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49"/>
      <c r="AB337" s="49"/>
      <c r="AC337" s="65"/>
      <c r="AD337" s="65"/>
      <c r="AE337" s="65"/>
      <c r="AF337" s="65"/>
    </row>
    <row r="338" spans="1:3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49"/>
      <c r="AB338" s="49"/>
      <c r="AC338" s="65"/>
      <c r="AD338" s="65"/>
      <c r="AE338" s="65"/>
      <c r="AF338" s="65"/>
    </row>
    <row r="339" spans="1:3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49"/>
      <c r="AB339" s="49"/>
      <c r="AC339" s="65"/>
      <c r="AD339" s="65"/>
      <c r="AE339" s="65"/>
      <c r="AF339" s="65"/>
    </row>
    <row r="340" spans="1:3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49"/>
      <c r="AB340" s="49"/>
      <c r="AC340" s="65"/>
      <c r="AD340" s="65"/>
      <c r="AE340" s="65"/>
      <c r="AF340" s="65"/>
    </row>
    <row r="341" spans="1:3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49"/>
      <c r="AB341" s="49"/>
      <c r="AC341" s="65"/>
      <c r="AD341" s="65"/>
      <c r="AE341" s="65"/>
      <c r="AF341" s="65"/>
    </row>
    <row r="342" spans="1:3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49"/>
      <c r="AB342" s="49"/>
      <c r="AC342" s="65"/>
      <c r="AD342" s="65"/>
      <c r="AE342" s="65"/>
      <c r="AF342" s="65"/>
    </row>
    <row r="343" spans="1:3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49"/>
      <c r="AB343" s="49"/>
      <c r="AC343" s="65"/>
      <c r="AD343" s="65"/>
      <c r="AE343" s="65"/>
      <c r="AF343" s="65"/>
    </row>
    <row r="344" spans="1:3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49"/>
      <c r="AB344" s="49"/>
      <c r="AC344" s="65"/>
      <c r="AD344" s="65"/>
      <c r="AE344" s="65"/>
      <c r="AF344" s="65"/>
    </row>
    <row r="345" spans="1:3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49"/>
      <c r="AB345" s="49"/>
      <c r="AC345" s="65"/>
      <c r="AD345" s="65"/>
      <c r="AE345" s="65"/>
      <c r="AF345" s="65"/>
    </row>
    <row r="346" spans="1:3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49"/>
      <c r="AB346" s="49"/>
      <c r="AC346" s="65"/>
      <c r="AD346" s="65"/>
      <c r="AE346" s="65"/>
      <c r="AF346" s="65"/>
    </row>
    <row r="347" spans="1:3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49"/>
      <c r="AB347" s="49"/>
      <c r="AC347" s="65"/>
      <c r="AD347" s="65"/>
      <c r="AE347" s="65"/>
      <c r="AF347" s="65"/>
    </row>
    <row r="348" spans="1:3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49"/>
      <c r="AB348" s="49"/>
      <c r="AC348" s="65"/>
      <c r="AD348" s="65"/>
      <c r="AE348" s="65"/>
      <c r="AF348" s="65"/>
    </row>
    <row r="349" spans="1:3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49"/>
      <c r="AB349" s="49"/>
      <c r="AC349" s="65"/>
      <c r="AD349" s="65"/>
      <c r="AE349" s="65"/>
      <c r="AF349" s="65"/>
    </row>
    <row r="350" spans="1:3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49"/>
      <c r="AB350" s="49"/>
      <c r="AC350" s="65"/>
      <c r="AD350" s="65"/>
      <c r="AE350" s="65"/>
      <c r="AF350" s="65"/>
    </row>
    <row r="351" spans="1:3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49"/>
      <c r="AB351" s="49"/>
      <c r="AC351" s="65"/>
      <c r="AD351" s="65"/>
      <c r="AE351" s="65"/>
      <c r="AF351" s="65"/>
    </row>
    <row r="352" spans="1:3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49"/>
      <c r="AB352" s="49"/>
      <c r="AC352" s="65"/>
      <c r="AD352" s="65"/>
      <c r="AE352" s="65"/>
      <c r="AF352" s="65"/>
    </row>
    <row r="353" spans="1:3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49"/>
      <c r="AB353" s="49"/>
      <c r="AC353" s="65"/>
      <c r="AD353" s="65"/>
      <c r="AE353" s="65"/>
      <c r="AF353" s="65"/>
    </row>
    <row r="354" spans="1:3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49"/>
      <c r="AB354" s="49"/>
      <c r="AC354" s="65"/>
      <c r="AD354" s="65"/>
      <c r="AE354" s="65"/>
      <c r="AF354" s="65"/>
    </row>
    <row r="355" spans="1:3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49"/>
      <c r="AB355" s="49"/>
      <c r="AC355" s="65"/>
      <c r="AD355" s="65"/>
      <c r="AE355" s="65"/>
      <c r="AF355" s="65"/>
    </row>
    <row r="356" spans="1:3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49"/>
      <c r="AB356" s="49"/>
      <c r="AC356" s="65"/>
      <c r="AD356" s="65"/>
      <c r="AE356" s="65"/>
      <c r="AF356" s="65"/>
    </row>
    <row r="357" spans="1:3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49"/>
      <c r="AB357" s="49"/>
      <c r="AC357" s="65"/>
      <c r="AD357" s="65"/>
      <c r="AE357" s="65"/>
      <c r="AF357" s="65"/>
    </row>
    <row r="358" spans="1:3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49"/>
      <c r="AB358" s="49"/>
      <c r="AC358" s="65"/>
      <c r="AD358" s="65"/>
      <c r="AE358" s="65"/>
      <c r="AF358" s="65"/>
    </row>
    <row r="359" spans="1:3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49"/>
      <c r="AB359" s="49"/>
      <c r="AC359" s="65"/>
      <c r="AD359" s="65"/>
      <c r="AE359" s="65"/>
      <c r="AF359" s="65"/>
    </row>
    <row r="360" spans="1:3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49"/>
      <c r="AB360" s="49"/>
      <c r="AC360" s="65"/>
      <c r="AD360" s="65"/>
      <c r="AE360" s="65"/>
      <c r="AF360" s="65"/>
    </row>
    <row r="361" spans="1:3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49"/>
      <c r="AB361" s="49"/>
      <c r="AC361" s="65"/>
      <c r="AD361" s="65"/>
      <c r="AE361" s="65"/>
      <c r="AF361" s="65"/>
    </row>
    <row r="362" spans="1:3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49"/>
      <c r="AB362" s="49"/>
      <c r="AC362" s="65"/>
      <c r="AD362" s="65"/>
      <c r="AE362" s="65"/>
      <c r="AF362" s="65"/>
    </row>
    <row r="363" spans="1:3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49"/>
      <c r="AB363" s="49"/>
      <c r="AC363" s="65"/>
      <c r="AD363" s="65"/>
      <c r="AE363" s="65"/>
      <c r="AF363" s="65"/>
    </row>
    <row r="364" spans="1:3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49"/>
      <c r="AB364" s="49"/>
      <c r="AC364" s="65"/>
      <c r="AD364" s="65"/>
      <c r="AE364" s="65"/>
      <c r="AF364" s="65"/>
    </row>
    <row r="365" spans="1:3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49"/>
      <c r="AB365" s="49"/>
      <c r="AC365" s="65"/>
      <c r="AD365" s="65"/>
      <c r="AE365" s="65"/>
      <c r="AF365" s="65"/>
    </row>
    <row r="366" spans="1:3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49"/>
      <c r="AB366" s="49"/>
      <c r="AC366" s="65"/>
      <c r="AD366" s="65"/>
      <c r="AE366" s="65"/>
      <c r="AF366" s="65"/>
    </row>
    <row r="367" spans="1:3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49"/>
      <c r="AB367" s="49"/>
      <c r="AC367" s="65"/>
      <c r="AD367" s="65"/>
      <c r="AE367" s="65"/>
      <c r="AF367" s="65"/>
    </row>
    <row r="368" spans="1:3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49"/>
      <c r="AB368" s="49"/>
      <c r="AC368" s="65"/>
      <c r="AD368" s="65"/>
      <c r="AE368" s="65"/>
      <c r="AF368" s="65"/>
    </row>
    <row r="369" spans="1:3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49"/>
      <c r="AB369" s="49"/>
      <c r="AC369" s="65"/>
      <c r="AD369" s="65"/>
      <c r="AE369" s="65"/>
      <c r="AF369" s="65"/>
    </row>
    <row r="370" spans="1:3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49"/>
      <c r="AB370" s="49"/>
      <c r="AC370" s="65"/>
      <c r="AD370" s="65"/>
      <c r="AE370" s="65"/>
      <c r="AF370" s="65"/>
    </row>
    <row r="371" spans="1:3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49"/>
      <c r="AB371" s="49"/>
      <c r="AC371" s="65"/>
      <c r="AD371" s="65"/>
      <c r="AE371" s="65"/>
      <c r="AF371" s="65"/>
    </row>
    <row r="372" spans="1:3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49"/>
      <c r="AB372" s="49"/>
      <c r="AC372" s="65"/>
      <c r="AD372" s="65"/>
      <c r="AE372" s="65"/>
      <c r="AF372" s="65"/>
    </row>
    <row r="373" spans="1:3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49"/>
      <c r="AB373" s="49"/>
      <c r="AC373" s="65"/>
      <c r="AD373" s="65"/>
      <c r="AE373" s="65"/>
      <c r="AF373" s="65"/>
    </row>
    <row r="374" spans="1:3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49"/>
      <c r="AB374" s="49"/>
      <c r="AC374" s="65"/>
      <c r="AD374" s="65"/>
      <c r="AE374" s="65"/>
      <c r="AF374" s="65"/>
    </row>
    <row r="375" spans="1:3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49"/>
      <c r="AB375" s="49"/>
      <c r="AC375" s="65"/>
      <c r="AD375" s="65"/>
      <c r="AE375" s="65"/>
      <c r="AF375" s="65"/>
    </row>
    <row r="376" spans="1:3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49"/>
      <c r="AB376" s="49"/>
      <c r="AC376" s="65"/>
      <c r="AD376" s="65"/>
      <c r="AE376" s="65"/>
      <c r="AF376" s="65"/>
    </row>
    <row r="377" spans="1:3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49"/>
      <c r="AB377" s="49"/>
      <c r="AC377" s="65"/>
      <c r="AD377" s="65"/>
      <c r="AE377" s="65"/>
      <c r="AF377" s="65"/>
    </row>
    <row r="378" spans="1:3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49"/>
      <c r="AB378" s="49"/>
      <c r="AC378" s="65"/>
      <c r="AD378" s="65"/>
      <c r="AE378" s="65"/>
      <c r="AF378" s="65"/>
    </row>
    <row r="379" spans="1:3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49"/>
      <c r="AB379" s="49"/>
      <c r="AC379" s="65"/>
      <c r="AD379" s="65"/>
      <c r="AE379" s="65"/>
      <c r="AF379" s="65"/>
    </row>
    <row r="380" spans="1:3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49"/>
      <c r="AB380" s="49"/>
      <c r="AC380" s="65"/>
      <c r="AD380" s="65"/>
      <c r="AE380" s="65"/>
      <c r="AF380" s="65"/>
    </row>
    <row r="381" spans="1:3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49"/>
      <c r="AB381" s="49"/>
      <c r="AC381" s="65"/>
      <c r="AD381" s="65"/>
      <c r="AE381" s="65"/>
      <c r="AF381" s="65"/>
    </row>
    <row r="382" spans="1:3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49"/>
      <c r="AB382" s="49"/>
      <c r="AC382" s="65"/>
      <c r="AD382" s="65"/>
      <c r="AE382" s="65"/>
      <c r="AF382" s="65"/>
    </row>
    <row r="383" spans="1:3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49"/>
      <c r="AB383" s="49"/>
      <c r="AC383" s="65"/>
      <c r="AD383" s="65"/>
      <c r="AE383" s="65"/>
      <c r="AF383" s="65"/>
    </row>
    <row r="384" spans="1:3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49"/>
      <c r="AB384" s="49"/>
      <c r="AC384" s="65"/>
      <c r="AD384" s="65"/>
      <c r="AE384" s="65"/>
      <c r="AF384" s="65"/>
    </row>
    <row r="385" spans="1:3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49"/>
      <c r="AB385" s="49"/>
      <c r="AC385" s="65"/>
      <c r="AD385" s="65"/>
      <c r="AE385" s="65"/>
      <c r="AF385" s="65"/>
    </row>
    <row r="386" spans="1:3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49"/>
      <c r="AB386" s="49"/>
      <c r="AC386" s="65"/>
      <c r="AD386" s="65"/>
      <c r="AE386" s="65"/>
      <c r="AF386" s="65"/>
    </row>
    <row r="387" spans="1:3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49"/>
      <c r="AB387" s="49"/>
      <c r="AC387" s="65"/>
      <c r="AD387" s="65"/>
      <c r="AE387" s="65"/>
      <c r="AF387" s="65"/>
    </row>
    <row r="388" spans="1:3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49"/>
      <c r="AB388" s="49"/>
      <c r="AC388" s="65"/>
      <c r="AD388" s="65"/>
      <c r="AE388" s="65"/>
      <c r="AF388" s="65"/>
    </row>
    <row r="389" spans="1:3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49"/>
      <c r="AB389" s="49"/>
      <c r="AC389" s="65"/>
      <c r="AD389" s="65"/>
      <c r="AE389" s="65"/>
      <c r="AF389" s="65"/>
    </row>
    <row r="390" spans="1:3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49"/>
      <c r="AB390" s="49"/>
      <c r="AC390" s="65"/>
      <c r="AD390" s="65"/>
      <c r="AE390" s="65"/>
      <c r="AF390" s="65"/>
    </row>
    <row r="391" spans="1:3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49"/>
      <c r="AB391" s="49"/>
      <c r="AC391" s="65"/>
      <c r="AD391" s="65"/>
      <c r="AE391" s="65"/>
      <c r="AF391" s="65"/>
    </row>
    <row r="392" spans="1:3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49"/>
      <c r="AB392" s="49"/>
      <c r="AC392" s="65"/>
      <c r="AD392" s="65"/>
      <c r="AE392" s="65"/>
      <c r="AF392" s="65"/>
    </row>
    <row r="393" spans="1:3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49"/>
      <c r="AB393" s="49"/>
      <c r="AC393" s="65"/>
      <c r="AD393" s="65"/>
      <c r="AE393" s="65"/>
      <c r="AF393" s="65"/>
    </row>
    <row r="394" spans="1:3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49"/>
      <c r="AB394" s="49"/>
      <c r="AC394" s="65"/>
      <c r="AD394" s="65"/>
      <c r="AE394" s="65"/>
      <c r="AF394" s="65"/>
    </row>
    <row r="395" spans="1:3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49"/>
      <c r="AB395" s="49"/>
      <c r="AC395" s="65"/>
      <c r="AD395" s="65"/>
      <c r="AE395" s="65"/>
      <c r="AF395" s="65"/>
    </row>
    <row r="396" spans="1:3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49"/>
      <c r="AB396" s="49"/>
      <c r="AC396" s="65"/>
      <c r="AD396" s="65"/>
      <c r="AE396" s="65"/>
      <c r="AF396" s="65"/>
    </row>
    <row r="397" spans="1:3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49"/>
      <c r="AB397" s="49"/>
      <c r="AC397" s="65"/>
      <c r="AD397" s="65"/>
      <c r="AE397" s="65"/>
      <c r="AF397" s="65"/>
    </row>
    <row r="398" spans="1:3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49"/>
      <c r="AB398" s="49"/>
      <c r="AC398" s="65"/>
      <c r="AD398" s="65"/>
      <c r="AE398" s="65"/>
      <c r="AF398" s="65"/>
    </row>
    <row r="399" spans="1:3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49"/>
      <c r="AB399" s="49"/>
      <c r="AC399" s="65"/>
      <c r="AD399" s="65"/>
      <c r="AE399" s="65"/>
      <c r="AF399" s="65"/>
    </row>
    <row r="400" spans="1:3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49"/>
      <c r="AB400" s="49"/>
      <c r="AC400" s="65"/>
      <c r="AD400" s="65"/>
      <c r="AE400" s="65"/>
      <c r="AF400" s="65"/>
    </row>
    <row r="401" spans="1:3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49"/>
      <c r="AB401" s="49"/>
      <c r="AC401" s="65"/>
      <c r="AD401" s="65"/>
      <c r="AE401" s="65"/>
      <c r="AF401" s="65"/>
    </row>
    <row r="402" spans="1:3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49"/>
      <c r="AB402" s="49"/>
      <c r="AC402" s="65"/>
      <c r="AD402" s="65"/>
      <c r="AE402" s="65"/>
      <c r="AF402" s="65"/>
    </row>
    <row r="403" spans="1:3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49"/>
      <c r="AB403" s="49"/>
      <c r="AC403" s="65"/>
      <c r="AD403" s="65"/>
      <c r="AE403" s="65"/>
      <c r="AF403" s="65"/>
    </row>
    <row r="404" spans="1:3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49"/>
      <c r="AB404" s="49"/>
      <c r="AC404" s="65"/>
      <c r="AD404" s="65"/>
      <c r="AE404" s="65"/>
      <c r="AF404" s="65"/>
    </row>
    <row r="405" spans="1:3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49"/>
      <c r="AB405" s="49"/>
      <c r="AC405" s="65"/>
      <c r="AD405" s="65"/>
      <c r="AE405" s="65"/>
      <c r="AF405" s="65"/>
    </row>
    <row r="406" spans="1:3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49"/>
      <c r="AB406" s="49"/>
      <c r="AC406" s="65"/>
      <c r="AD406" s="65"/>
      <c r="AE406" s="65"/>
      <c r="AF406" s="65"/>
    </row>
    <row r="407" spans="1:3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49"/>
      <c r="AB407" s="49"/>
      <c r="AC407" s="65"/>
      <c r="AD407" s="65"/>
      <c r="AE407" s="65"/>
      <c r="AF407" s="65"/>
    </row>
    <row r="408" spans="1:3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49"/>
      <c r="AB408" s="49"/>
      <c r="AC408" s="65"/>
      <c r="AD408" s="65"/>
      <c r="AE408" s="65"/>
      <c r="AF408" s="65"/>
    </row>
    <row r="409" spans="1:3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49"/>
      <c r="AB409" s="49"/>
      <c r="AC409" s="65"/>
      <c r="AD409" s="65"/>
      <c r="AE409" s="65"/>
      <c r="AF409" s="65"/>
    </row>
    <row r="410" spans="1:3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49"/>
      <c r="AB410" s="49"/>
      <c r="AC410" s="65"/>
      <c r="AD410" s="65"/>
      <c r="AE410" s="65"/>
      <c r="AF410" s="65"/>
    </row>
    <row r="411" spans="1:3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49"/>
      <c r="AB411" s="49"/>
      <c r="AC411" s="65"/>
      <c r="AD411" s="65"/>
      <c r="AE411" s="65"/>
      <c r="AF411" s="65"/>
    </row>
    <row r="412" spans="1:3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49"/>
      <c r="AB412" s="49"/>
      <c r="AC412" s="65"/>
      <c r="AD412" s="65"/>
      <c r="AE412" s="65"/>
      <c r="AF412" s="65"/>
    </row>
    <row r="413" spans="1:3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49"/>
      <c r="AB413" s="49"/>
      <c r="AC413" s="65"/>
      <c r="AD413" s="65"/>
      <c r="AE413" s="65"/>
      <c r="AF413" s="65"/>
    </row>
    <row r="414" spans="1:3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49"/>
      <c r="AB414" s="49"/>
      <c r="AC414" s="65"/>
      <c r="AD414" s="65"/>
      <c r="AE414" s="65"/>
      <c r="AF414" s="65"/>
    </row>
    <row r="415" spans="1:3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49"/>
      <c r="AB415" s="49"/>
      <c r="AC415" s="65"/>
      <c r="AD415" s="65"/>
      <c r="AE415" s="65"/>
      <c r="AF415" s="65"/>
    </row>
    <row r="416" spans="1:3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49"/>
      <c r="AB416" s="49"/>
      <c r="AC416" s="65"/>
      <c r="AD416" s="65"/>
      <c r="AE416" s="65"/>
      <c r="AF416" s="65"/>
    </row>
    <row r="417" spans="1:3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49"/>
      <c r="AB417" s="49"/>
      <c r="AC417" s="65"/>
      <c r="AD417" s="65"/>
      <c r="AE417" s="65"/>
      <c r="AF417" s="65"/>
    </row>
    <row r="418" spans="1:3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49"/>
      <c r="AB418" s="49"/>
      <c r="AC418" s="65"/>
      <c r="AD418" s="65"/>
      <c r="AE418" s="65"/>
      <c r="AF418" s="65"/>
    </row>
    <row r="419" spans="1:3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49"/>
      <c r="AB419" s="49"/>
      <c r="AC419" s="65"/>
      <c r="AD419" s="65"/>
      <c r="AE419" s="65"/>
      <c r="AF419" s="65"/>
    </row>
    <row r="420" spans="1:3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49"/>
      <c r="AB420" s="49"/>
      <c r="AC420" s="65"/>
      <c r="AD420" s="65"/>
      <c r="AE420" s="65"/>
      <c r="AF420" s="65"/>
    </row>
    <row r="421" spans="1:3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49"/>
      <c r="AB421" s="49"/>
      <c r="AC421" s="65"/>
      <c r="AD421" s="65"/>
      <c r="AE421" s="65"/>
      <c r="AF421" s="65"/>
    </row>
    <row r="422" spans="1:3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49"/>
      <c r="AB422" s="49"/>
      <c r="AC422" s="65"/>
      <c r="AD422" s="65"/>
      <c r="AE422" s="65"/>
      <c r="AF422" s="65"/>
    </row>
    <row r="423" spans="1:3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49"/>
      <c r="AB423" s="49"/>
      <c r="AC423" s="65"/>
      <c r="AD423" s="65"/>
      <c r="AE423" s="65"/>
      <c r="AF423" s="65"/>
    </row>
    <row r="424" spans="1:3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49"/>
      <c r="AB424" s="49"/>
      <c r="AC424" s="65"/>
      <c r="AD424" s="65"/>
      <c r="AE424" s="65"/>
      <c r="AF424" s="65"/>
    </row>
    <row r="425" spans="1:3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49"/>
      <c r="AB425" s="49"/>
      <c r="AC425" s="65"/>
      <c r="AD425" s="65"/>
      <c r="AE425" s="65"/>
      <c r="AF425" s="65"/>
    </row>
    <row r="426" spans="1:3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49"/>
      <c r="AB426" s="49"/>
      <c r="AC426" s="65"/>
      <c r="AD426" s="65"/>
      <c r="AE426" s="65"/>
      <c r="AF426" s="65"/>
    </row>
    <row r="427" spans="1:3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49"/>
      <c r="AB427" s="49"/>
      <c r="AC427" s="65"/>
      <c r="AD427" s="65"/>
      <c r="AE427" s="65"/>
      <c r="AF427" s="65"/>
    </row>
    <row r="428" spans="1:3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49"/>
      <c r="AB428" s="49"/>
      <c r="AC428" s="65"/>
      <c r="AD428" s="65"/>
      <c r="AE428" s="65"/>
      <c r="AF428" s="65"/>
    </row>
    <row r="429" spans="1:3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49"/>
      <c r="AB429" s="49"/>
      <c r="AC429" s="65"/>
      <c r="AD429" s="65"/>
      <c r="AE429" s="65"/>
      <c r="AF429" s="65"/>
    </row>
    <row r="430" spans="1:3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49"/>
      <c r="AB430" s="49"/>
      <c r="AC430" s="65"/>
      <c r="AD430" s="65"/>
      <c r="AE430" s="65"/>
      <c r="AF430" s="65"/>
    </row>
    <row r="431" spans="1:3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49"/>
      <c r="AB431" s="49"/>
      <c r="AC431" s="65"/>
      <c r="AD431" s="65"/>
      <c r="AE431" s="65"/>
      <c r="AF431" s="65"/>
    </row>
    <row r="432" spans="1: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49"/>
      <c r="AB432" s="49"/>
      <c r="AC432" s="65"/>
      <c r="AD432" s="65"/>
      <c r="AE432" s="65"/>
      <c r="AF432" s="65"/>
    </row>
    <row r="433" spans="1:3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49"/>
      <c r="AB433" s="49"/>
      <c r="AC433" s="65"/>
      <c r="AD433" s="65"/>
      <c r="AE433" s="65"/>
      <c r="AF433" s="65"/>
    </row>
    <row r="434" spans="1:3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49"/>
      <c r="AB434" s="49"/>
      <c r="AC434" s="65"/>
      <c r="AD434" s="65"/>
      <c r="AE434" s="65"/>
      <c r="AF434" s="65"/>
    </row>
    <row r="435" spans="1:3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49"/>
      <c r="AB435" s="49"/>
      <c r="AC435" s="65"/>
      <c r="AD435" s="65"/>
      <c r="AE435" s="65"/>
      <c r="AF435" s="65"/>
    </row>
    <row r="436" spans="1:3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49"/>
      <c r="AB436" s="49"/>
      <c r="AC436" s="65"/>
      <c r="AD436" s="65"/>
      <c r="AE436" s="65"/>
      <c r="AF436" s="65"/>
    </row>
    <row r="437" spans="1:3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49"/>
      <c r="AB437" s="49"/>
      <c r="AC437" s="65"/>
      <c r="AD437" s="65"/>
      <c r="AE437" s="65"/>
      <c r="AF437" s="65"/>
    </row>
    <row r="438" spans="1:3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49"/>
      <c r="AB438" s="49"/>
      <c r="AC438" s="65"/>
      <c r="AD438" s="65"/>
      <c r="AE438" s="65"/>
      <c r="AF438" s="65"/>
    </row>
    <row r="439" spans="1:3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49"/>
      <c r="AB439" s="49"/>
      <c r="AC439" s="65"/>
      <c r="AD439" s="65"/>
      <c r="AE439" s="65"/>
      <c r="AF439" s="65"/>
    </row>
    <row r="440" spans="1:3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49"/>
      <c r="AB440" s="49"/>
      <c r="AC440" s="65"/>
      <c r="AD440" s="65"/>
      <c r="AE440" s="65"/>
      <c r="AF440" s="65"/>
    </row>
    <row r="441" spans="1:3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49"/>
      <c r="AB441" s="49"/>
      <c r="AC441" s="65"/>
      <c r="AD441" s="65"/>
      <c r="AE441" s="65"/>
      <c r="AF441" s="65"/>
    </row>
    <row r="442" spans="1:3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49"/>
      <c r="AB442" s="49"/>
      <c r="AC442" s="65"/>
      <c r="AD442" s="65"/>
      <c r="AE442" s="65"/>
      <c r="AF442" s="65"/>
    </row>
    <row r="443" spans="1:3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49"/>
      <c r="AB443" s="49"/>
      <c r="AC443" s="65"/>
      <c r="AD443" s="65"/>
      <c r="AE443" s="65"/>
      <c r="AF443" s="65"/>
    </row>
    <row r="444" spans="1:3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49"/>
      <c r="AB444" s="49"/>
      <c r="AC444" s="65"/>
      <c r="AD444" s="65"/>
      <c r="AE444" s="65"/>
      <c r="AF444" s="65"/>
    </row>
    <row r="445" spans="1:3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49"/>
      <c r="AB445" s="49"/>
      <c r="AC445" s="65"/>
      <c r="AD445" s="65"/>
      <c r="AE445" s="65"/>
      <c r="AF445" s="65"/>
    </row>
    <row r="446" spans="1:3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49"/>
      <c r="AB446" s="49"/>
      <c r="AC446" s="65"/>
      <c r="AD446" s="65"/>
      <c r="AE446" s="65"/>
      <c r="AF446" s="65"/>
    </row>
    <row r="447" spans="1:3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49"/>
      <c r="AB447" s="49"/>
      <c r="AC447" s="65"/>
      <c r="AD447" s="65"/>
      <c r="AE447" s="65"/>
      <c r="AF447" s="65"/>
    </row>
    <row r="448" spans="1:3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49"/>
      <c r="AB448" s="49"/>
      <c r="AC448" s="65"/>
      <c r="AD448" s="65"/>
      <c r="AE448" s="65"/>
      <c r="AF448" s="65"/>
    </row>
    <row r="449" spans="1:3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49"/>
      <c r="AB449" s="49"/>
      <c r="AC449" s="65"/>
      <c r="AD449" s="65"/>
      <c r="AE449" s="65"/>
      <c r="AF449" s="65"/>
    </row>
    <row r="450" spans="1:3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49"/>
      <c r="AB450" s="49"/>
      <c r="AC450" s="65"/>
      <c r="AD450" s="65"/>
      <c r="AE450" s="65"/>
      <c r="AF450" s="65"/>
    </row>
    <row r="451" spans="1:3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49"/>
      <c r="AB451" s="49"/>
      <c r="AC451" s="65"/>
      <c r="AD451" s="65"/>
      <c r="AE451" s="65"/>
      <c r="AF451" s="65"/>
    </row>
    <row r="452" spans="1:3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49"/>
      <c r="AB452" s="49"/>
      <c r="AC452" s="65"/>
      <c r="AD452" s="65"/>
      <c r="AE452" s="65"/>
      <c r="AF452" s="65"/>
    </row>
    <row r="453" spans="1:3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49"/>
      <c r="AB453" s="49"/>
      <c r="AC453" s="65"/>
      <c r="AD453" s="65"/>
      <c r="AE453" s="65"/>
      <c r="AF453" s="65"/>
    </row>
    <row r="454" spans="1:3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49"/>
      <c r="AB454" s="49"/>
      <c r="AC454" s="65"/>
      <c r="AD454" s="65"/>
      <c r="AE454" s="65"/>
      <c r="AF454" s="65"/>
    </row>
    <row r="455" spans="1:3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49"/>
      <c r="AB455" s="49"/>
      <c r="AC455" s="65"/>
      <c r="AD455" s="65"/>
      <c r="AE455" s="65"/>
      <c r="AF455" s="65"/>
    </row>
    <row r="456" spans="1:3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49"/>
      <c r="AB456" s="49"/>
      <c r="AC456" s="65"/>
      <c r="AD456" s="65"/>
      <c r="AE456" s="65"/>
      <c r="AF456" s="65"/>
    </row>
    <row r="457" spans="1:3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49"/>
      <c r="AB457" s="49"/>
      <c r="AC457" s="65"/>
      <c r="AD457" s="65"/>
      <c r="AE457" s="65"/>
      <c r="AF457" s="65"/>
    </row>
    <row r="458" spans="1:3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49"/>
      <c r="AB458" s="49"/>
      <c r="AC458" s="65"/>
      <c r="AD458" s="65"/>
      <c r="AE458" s="65"/>
      <c r="AF458" s="65"/>
    </row>
    <row r="459" spans="1:3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49"/>
      <c r="AB459" s="49"/>
      <c r="AC459" s="65"/>
      <c r="AD459" s="65"/>
      <c r="AE459" s="65"/>
      <c r="AF459" s="65"/>
    </row>
    <row r="460" spans="1:3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49"/>
      <c r="AB460" s="49"/>
      <c r="AC460" s="65"/>
      <c r="AD460" s="65"/>
      <c r="AE460" s="65"/>
      <c r="AF460" s="65"/>
    </row>
    <row r="461" spans="1:3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49"/>
      <c r="AB461" s="49"/>
      <c r="AC461" s="65"/>
      <c r="AD461" s="65"/>
      <c r="AE461" s="65"/>
      <c r="AF461" s="65"/>
    </row>
    <row r="462" spans="1:3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49"/>
      <c r="AB462" s="49"/>
      <c r="AC462" s="65"/>
      <c r="AD462" s="65"/>
      <c r="AE462" s="65"/>
      <c r="AF462" s="65"/>
    </row>
    <row r="463" spans="1:3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49"/>
      <c r="AB463" s="49"/>
      <c r="AC463" s="65"/>
      <c r="AD463" s="65"/>
      <c r="AE463" s="65"/>
      <c r="AF463" s="65"/>
    </row>
    <row r="464" spans="1:3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49"/>
      <c r="AB464" s="49"/>
      <c r="AC464" s="65"/>
      <c r="AD464" s="65"/>
      <c r="AE464" s="65"/>
      <c r="AF464" s="65"/>
    </row>
    <row r="465" spans="1:3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49"/>
      <c r="AB465" s="49"/>
      <c r="AC465" s="65"/>
      <c r="AD465" s="65"/>
      <c r="AE465" s="65"/>
      <c r="AF465" s="65"/>
    </row>
    <row r="466" spans="1:3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49"/>
      <c r="AB466" s="49"/>
      <c r="AC466" s="65"/>
      <c r="AD466" s="65"/>
      <c r="AE466" s="65"/>
      <c r="AF466" s="65"/>
    </row>
    <row r="467" spans="1:3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49"/>
      <c r="AB467" s="49"/>
      <c r="AC467" s="65"/>
      <c r="AD467" s="65"/>
      <c r="AE467" s="65"/>
      <c r="AF467" s="65"/>
    </row>
    <row r="468" spans="1:3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49"/>
      <c r="AB468" s="49"/>
      <c r="AC468" s="65"/>
      <c r="AD468" s="65"/>
      <c r="AE468" s="65"/>
      <c r="AF468" s="65"/>
    </row>
    <row r="469" spans="1:3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49"/>
      <c r="AB469" s="49"/>
      <c r="AC469" s="65"/>
      <c r="AD469" s="65"/>
      <c r="AE469" s="65"/>
      <c r="AF469" s="65"/>
    </row>
    <row r="470" spans="1:3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49"/>
      <c r="AB470" s="49"/>
      <c r="AC470" s="65"/>
      <c r="AD470" s="65"/>
      <c r="AE470" s="65"/>
      <c r="AF470" s="65"/>
    </row>
    <row r="471" spans="1:3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49"/>
      <c r="AB471" s="49"/>
      <c r="AC471" s="65"/>
      <c r="AD471" s="65"/>
      <c r="AE471" s="65"/>
      <c r="AF471" s="65"/>
    </row>
    <row r="472" spans="1:3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49"/>
      <c r="AB472" s="49"/>
      <c r="AC472" s="65"/>
      <c r="AD472" s="65"/>
      <c r="AE472" s="65"/>
      <c r="AF472" s="65"/>
    </row>
    <row r="473" spans="1:3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49"/>
      <c r="AB473" s="49"/>
      <c r="AC473" s="65"/>
      <c r="AD473" s="65"/>
      <c r="AE473" s="65"/>
      <c r="AF473" s="65"/>
    </row>
    <row r="474" spans="1:3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49"/>
      <c r="AB474" s="49"/>
      <c r="AC474" s="65"/>
      <c r="AD474" s="65"/>
      <c r="AE474" s="65"/>
      <c r="AF474" s="65"/>
    </row>
    <row r="475" spans="1:3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49"/>
      <c r="AB475" s="49"/>
      <c r="AC475" s="65"/>
      <c r="AD475" s="65"/>
      <c r="AE475" s="65"/>
      <c r="AF475" s="65"/>
    </row>
    <row r="476" spans="1:3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49"/>
      <c r="AB476" s="49"/>
      <c r="AC476" s="65"/>
      <c r="AD476" s="65"/>
      <c r="AE476" s="65"/>
      <c r="AF476" s="65"/>
    </row>
    <row r="477" spans="1:3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49"/>
      <c r="AB477" s="49"/>
      <c r="AC477" s="65"/>
      <c r="AD477" s="65"/>
      <c r="AE477" s="65"/>
      <c r="AF477" s="65"/>
    </row>
    <row r="478" spans="1:3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49"/>
      <c r="AB478" s="49"/>
      <c r="AC478" s="65"/>
      <c r="AD478" s="65"/>
      <c r="AE478" s="65"/>
      <c r="AF478" s="65"/>
    </row>
    <row r="479" spans="1:3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49"/>
      <c r="AB479" s="49"/>
      <c r="AC479" s="65"/>
      <c r="AD479" s="65"/>
      <c r="AE479" s="65"/>
      <c r="AF479" s="65"/>
    </row>
    <row r="480" spans="1:3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49"/>
      <c r="AB480" s="49"/>
      <c r="AC480" s="65"/>
      <c r="AD480" s="65"/>
      <c r="AE480" s="65"/>
      <c r="AF480" s="65"/>
    </row>
    <row r="481" spans="1:3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49"/>
      <c r="AB481" s="49"/>
      <c r="AC481" s="65"/>
      <c r="AD481" s="65"/>
      <c r="AE481" s="65"/>
      <c r="AF481" s="65"/>
    </row>
    <row r="482" spans="1:3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49"/>
      <c r="AB482" s="49"/>
      <c r="AC482" s="65"/>
      <c r="AD482" s="65"/>
      <c r="AE482" s="65"/>
      <c r="AF482" s="65"/>
    </row>
    <row r="483" spans="1:3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49"/>
      <c r="AB483" s="49"/>
      <c r="AC483" s="65"/>
      <c r="AD483" s="65"/>
      <c r="AE483" s="65"/>
      <c r="AF483" s="65"/>
    </row>
    <row r="484" spans="1:3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49"/>
      <c r="AB484" s="49"/>
      <c r="AC484" s="65"/>
      <c r="AD484" s="65"/>
      <c r="AE484" s="65"/>
      <c r="AF484" s="65"/>
    </row>
    <row r="485" spans="1:3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49"/>
      <c r="AB485" s="49"/>
      <c r="AC485" s="65"/>
      <c r="AD485" s="65"/>
      <c r="AE485" s="65"/>
      <c r="AF485" s="65"/>
    </row>
    <row r="486" spans="1:3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49"/>
      <c r="AB486" s="49"/>
      <c r="AC486" s="65"/>
      <c r="AD486" s="65"/>
      <c r="AE486" s="65"/>
      <c r="AF486" s="65"/>
    </row>
    <row r="487" spans="1:3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49"/>
      <c r="AB487" s="49"/>
      <c r="AC487" s="65"/>
      <c r="AD487" s="65"/>
      <c r="AE487" s="65"/>
      <c r="AF487" s="65"/>
    </row>
    <row r="488" spans="1:3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49"/>
      <c r="AB488" s="49"/>
      <c r="AC488" s="65"/>
      <c r="AD488" s="65"/>
      <c r="AE488" s="65"/>
      <c r="AF488" s="65"/>
    </row>
    <row r="489" spans="1:3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49"/>
      <c r="AB489" s="49"/>
      <c r="AC489" s="65"/>
      <c r="AD489" s="65"/>
      <c r="AE489" s="65"/>
      <c r="AF489" s="65"/>
    </row>
    <row r="490" spans="1:3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49"/>
      <c r="AB490" s="49"/>
      <c r="AC490" s="65"/>
      <c r="AD490" s="65"/>
      <c r="AE490" s="65"/>
      <c r="AF490" s="65"/>
    </row>
    <row r="491" spans="1:3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49"/>
      <c r="AB491" s="49"/>
      <c r="AC491" s="65"/>
      <c r="AD491" s="65"/>
      <c r="AE491" s="65"/>
      <c r="AF491" s="65"/>
    </row>
    <row r="492" spans="1:3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49"/>
      <c r="AB492" s="49"/>
      <c r="AC492" s="65"/>
      <c r="AD492" s="65"/>
      <c r="AE492" s="65"/>
      <c r="AF492" s="65"/>
    </row>
    <row r="493" spans="1:3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49"/>
      <c r="AB493" s="49"/>
      <c r="AC493" s="65"/>
      <c r="AD493" s="65"/>
      <c r="AE493" s="65"/>
      <c r="AF493" s="65"/>
    </row>
    <row r="494" spans="1:3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49"/>
      <c r="AB494" s="49"/>
      <c r="AC494" s="65"/>
      <c r="AD494" s="65"/>
      <c r="AE494" s="65"/>
      <c r="AF494" s="65"/>
    </row>
    <row r="495" spans="1:3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49"/>
      <c r="AB495" s="49"/>
      <c r="AC495" s="65"/>
      <c r="AD495" s="65"/>
      <c r="AE495" s="65"/>
      <c r="AF495" s="65"/>
    </row>
    <row r="496" spans="1:3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49"/>
      <c r="AB496" s="49"/>
      <c r="AC496" s="65"/>
      <c r="AD496" s="65"/>
      <c r="AE496" s="65"/>
      <c r="AF496" s="65"/>
    </row>
    <row r="497" spans="1:3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49"/>
      <c r="AB497" s="49"/>
      <c r="AC497" s="65"/>
      <c r="AD497" s="65"/>
      <c r="AE497" s="65"/>
      <c r="AF497" s="65"/>
    </row>
    <row r="498" spans="1:3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49"/>
      <c r="AB498" s="49"/>
      <c r="AC498" s="65"/>
      <c r="AD498" s="65"/>
      <c r="AE498" s="65"/>
      <c r="AF498" s="65"/>
    </row>
    <row r="499" spans="1:3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49"/>
      <c r="AB499" s="49"/>
      <c r="AC499" s="65"/>
      <c r="AD499" s="65"/>
      <c r="AE499" s="65"/>
      <c r="AF499" s="65"/>
    </row>
    <row r="500" spans="1:3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49"/>
      <c r="AB500" s="49"/>
      <c r="AC500" s="65"/>
      <c r="AD500" s="65"/>
      <c r="AE500" s="65"/>
      <c r="AF500" s="65"/>
    </row>
    <row r="501" spans="1:3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49"/>
      <c r="AB501" s="49"/>
      <c r="AC501" s="65"/>
      <c r="AD501" s="65"/>
      <c r="AE501" s="65"/>
      <c r="AF501" s="65"/>
    </row>
    <row r="502" spans="1:3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49"/>
      <c r="AB502" s="49"/>
      <c r="AC502" s="65"/>
      <c r="AD502" s="65"/>
      <c r="AE502" s="65"/>
      <c r="AF502" s="65"/>
    </row>
    <row r="503" spans="1:3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49"/>
      <c r="AB503" s="49"/>
      <c r="AC503" s="65"/>
      <c r="AD503" s="65"/>
      <c r="AE503" s="65"/>
      <c r="AF503" s="65"/>
    </row>
    <row r="504" spans="1:3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49"/>
      <c r="AB504" s="49"/>
      <c r="AC504" s="65"/>
      <c r="AD504" s="65"/>
      <c r="AE504" s="65"/>
      <c r="AF504" s="65"/>
    </row>
    <row r="505" spans="1:3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49"/>
      <c r="AB505" s="49"/>
      <c r="AC505" s="65"/>
      <c r="AD505" s="65"/>
      <c r="AE505" s="65"/>
      <c r="AF505" s="65"/>
    </row>
    <row r="506" spans="1:3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49"/>
      <c r="AB506" s="49"/>
      <c r="AC506" s="65"/>
      <c r="AD506" s="65"/>
      <c r="AE506" s="65"/>
      <c r="AF506" s="65"/>
    </row>
    <row r="507" spans="1:3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49"/>
      <c r="AB507" s="49"/>
      <c r="AC507" s="65"/>
      <c r="AD507" s="65"/>
      <c r="AE507" s="65"/>
      <c r="AF507" s="65"/>
    </row>
    <row r="508" spans="1:3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49"/>
      <c r="AB508" s="49"/>
      <c r="AC508" s="65"/>
      <c r="AD508" s="65"/>
      <c r="AE508" s="65"/>
      <c r="AF508" s="65"/>
    </row>
    <row r="509" spans="1:3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49"/>
      <c r="AB509" s="49"/>
      <c r="AC509" s="65"/>
      <c r="AD509" s="65"/>
      <c r="AE509" s="65"/>
      <c r="AF509" s="65"/>
    </row>
    <row r="510" spans="1:3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49"/>
      <c r="AB510" s="49"/>
      <c r="AC510" s="65"/>
      <c r="AD510" s="65"/>
      <c r="AE510" s="65"/>
      <c r="AF510" s="65"/>
    </row>
    <row r="511" spans="1:3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49"/>
      <c r="AB511" s="49"/>
      <c r="AC511" s="65"/>
      <c r="AD511" s="65"/>
      <c r="AE511" s="65"/>
      <c r="AF511" s="65"/>
    </row>
    <row r="512" spans="1:3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49"/>
      <c r="AB512" s="49"/>
      <c r="AC512" s="65"/>
      <c r="AD512" s="65"/>
      <c r="AE512" s="65"/>
      <c r="AF512" s="65"/>
    </row>
    <row r="513" spans="1:3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49"/>
      <c r="AB513" s="49"/>
      <c r="AC513" s="65"/>
      <c r="AD513" s="65"/>
      <c r="AE513" s="65"/>
      <c r="AF513" s="65"/>
    </row>
    <row r="514" spans="1:3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49"/>
      <c r="AB514" s="49"/>
      <c r="AC514" s="65"/>
      <c r="AD514" s="65"/>
      <c r="AE514" s="65"/>
      <c r="AF514" s="65"/>
    </row>
    <row r="515" spans="1:3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49"/>
      <c r="AB515" s="49"/>
      <c r="AC515" s="65"/>
      <c r="AD515" s="65"/>
      <c r="AE515" s="65"/>
      <c r="AF515" s="65"/>
    </row>
    <row r="516" spans="1:3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49"/>
      <c r="AB516" s="49"/>
      <c r="AC516" s="65"/>
      <c r="AD516" s="65"/>
      <c r="AE516" s="65"/>
      <c r="AF516" s="65"/>
    </row>
    <row r="517" spans="1:3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49"/>
      <c r="AB517" s="49"/>
      <c r="AC517" s="65"/>
      <c r="AD517" s="65"/>
      <c r="AE517" s="65"/>
      <c r="AF517" s="65"/>
    </row>
    <row r="518" spans="1:3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49"/>
      <c r="AB518" s="49"/>
      <c r="AC518" s="65"/>
      <c r="AD518" s="65"/>
      <c r="AE518" s="65"/>
      <c r="AF518" s="65"/>
    </row>
    <row r="519" spans="1:3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49"/>
      <c r="AB519" s="49"/>
      <c r="AC519" s="65"/>
      <c r="AD519" s="65"/>
      <c r="AE519" s="65"/>
      <c r="AF519" s="65"/>
    </row>
    <row r="520" spans="1:3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49"/>
      <c r="AB520" s="49"/>
      <c r="AC520" s="65"/>
      <c r="AD520" s="65"/>
      <c r="AE520" s="65"/>
      <c r="AF520" s="65"/>
    </row>
    <row r="521" spans="1:3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49"/>
      <c r="AB521" s="49"/>
      <c r="AC521" s="65"/>
      <c r="AD521" s="65"/>
      <c r="AE521" s="65"/>
      <c r="AF521" s="65"/>
    </row>
    <row r="522" spans="1:3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49"/>
      <c r="AB522" s="49"/>
      <c r="AC522" s="65"/>
      <c r="AD522" s="65"/>
      <c r="AE522" s="65"/>
      <c r="AF522" s="65"/>
    </row>
    <row r="523" spans="1:3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49"/>
      <c r="AB523" s="49"/>
      <c r="AC523" s="65"/>
      <c r="AD523" s="65"/>
      <c r="AE523" s="65"/>
      <c r="AF523" s="65"/>
    </row>
    <row r="524" spans="1:3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49"/>
      <c r="AB524" s="49"/>
      <c r="AC524" s="65"/>
      <c r="AD524" s="65"/>
      <c r="AE524" s="65"/>
      <c r="AF524" s="65"/>
    </row>
    <row r="525" spans="1:3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49"/>
      <c r="AB525" s="49"/>
      <c r="AC525" s="65"/>
      <c r="AD525" s="65"/>
      <c r="AE525" s="65"/>
      <c r="AF525" s="65"/>
    </row>
    <row r="526" spans="1:3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49"/>
      <c r="AB526" s="49"/>
      <c r="AC526" s="65"/>
      <c r="AD526" s="65"/>
      <c r="AE526" s="65"/>
      <c r="AF526" s="65"/>
    </row>
    <row r="527" spans="1:3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49"/>
      <c r="AB527" s="49"/>
      <c r="AC527" s="65"/>
      <c r="AD527" s="65"/>
      <c r="AE527" s="65"/>
      <c r="AF527" s="65"/>
    </row>
    <row r="528" spans="1:3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49"/>
      <c r="AB528" s="49"/>
      <c r="AC528" s="65"/>
      <c r="AD528" s="65"/>
      <c r="AE528" s="65"/>
      <c r="AF528" s="65"/>
    </row>
    <row r="529" spans="1:3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49"/>
      <c r="AB529" s="49"/>
      <c r="AC529" s="65"/>
      <c r="AD529" s="65"/>
      <c r="AE529" s="65"/>
      <c r="AF529" s="65"/>
    </row>
    <row r="530" spans="1:3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49"/>
      <c r="AB530" s="49"/>
      <c r="AC530" s="65"/>
      <c r="AD530" s="65"/>
      <c r="AE530" s="65"/>
      <c r="AF530" s="65"/>
    </row>
    <row r="531" spans="1:3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49"/>
      <c r="AB531" s="49"/>
      <c r="AC531" s="65"/>
      <c r="AD531" s="65"/>
      <c r="AE531" s="65"/>
      <c r="AF531" s="65"/>
    </row>
    <row r="532" spans="1: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49"/>
      <c r="AB532" s="49"/>
      <c r="AC532" s="65"/>
      <c r="AD532" s="65"/>
      <c r="AE532" s="65"/>
      <c r="AF532" s="65"/>
    </row>
    <row r="533" spans="1:3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49"/>
      <c r="AB533" s="49"/>
      <c r="AC533" s="65"/>
      <c r="AD533" s="65"/>
      <c r="AE533" s="65"/>
      <c r="AF533" s="65"/>
    </row>
    <row r="534" spans="1:3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49"/>
      <c r="AB534" s="49"/>
      <c r="AC534" s="65"/>
      <c r="AD534" s="65"/>
      <c r="AE534" s="65"/>
      <c r="AF534" s="65"/>
    </row>
    <row r="535" spans="1:3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49"/>
      <c r="AB535" s="49"/>
      <c r="AC535" s="65"/>
      <c r="AD535" s="65"/>
      <c r="AE535" s="65"/>
      <c r="AF535" s="65"/>
    </row>
    <row r="536" spans="1:3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49"/>
      <c r="AB536" s="49"/>
      <c r="AC536" s="65"/>
      <c r="AD536" s="65"/>
      <c r="AE536" s="65"/>
      <c r="AF536" s="65"/>
    </row>
    <row r="537" spans="1:3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49"/>
      <c r="AB537" s="49"/>
      <c r="AC537" s="65"/>
      <c r="AD537" s="65"/>
      <c r="AE537" s="65"/>
      <c r="AF537" s="65"/>
    </row>
    <row r="538" spans="1:3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49"/>
      <c r="AB538" s="49"/>
      <c r="AC538" s="65"/>
      <c r="AD538" s="65"/>
      <c r="AE538" s="65"/>
      <c r="AF538" s="65"/>
    </row>
    <row r="539" spans="1:3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49"/>
      <c r="AB539" s="49"/>
      <c r="AC539" s="65"/>
      <c r="AD539" s="65"/>
      <c r="AE539" s="65"/>
      <c r="AF539" s="65"/>
    </row>
    <row r="540" spans="1:3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49"/>
      <c r="AB540" s="49"/>
      <c r="AC540" s="65"/>
      <c r="AD540" s="65"/>
      <c r="AE540" s="65"/>
      <c r="AF540" s="65"/>
    </row>
    <row r="541" spans="1:3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49"/>
      <c r="AB541" s="49"/>
      <c r="AC541" s="65"/>
      <c r="AD541" s="65"/>
      <c r="AE541" s="65"/>
      <c r="AF541" s="65"/>
    </row>
    <row r="542" spans="1:3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49"/>
      <c r="AB542" s="49"/>
      <c r="AC542" s="65"/>
      <c r="AD542" s="65"/>
      <c r="AE542" s="65"/>
      <c r="AF542" s="65"/>
    </row>
    <row r="543" spans="1:3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49"/>
      <c r="AB543" s="49"/>
      <c r="AC543" s="65"/>
      <c r="AD543" s="65"/>
      <c r="AE543" s="65"/>
      <c r="AF543" s="65"/>
    </row>
    <row r="544" spans="1:3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49"/>
      <c r="AB544" s="49"/>
      <c r="AC544" s="65"/>
      <c r="AD544" s="65"/>
      <c r="AE544" s="65"/>
      <c r="AF544" s="65"/>
    </row>
    <row r="545" spans="1:3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49"/>
      <c r="AB545" s="49"/>
      <c r="AC545" s="65"/>
      <c r="AD545" s="65"/>
      <c r="AE545" s="65"/>
      <c r="AF545" s="65"/>
    </row>
    <row r="546" spans="1:3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49"/>
      <c r="AB546" s="49"/>
      <c r="AC546" s="65"/>
      <c r="AD546" s="65"/>
      <c r="AE546" s="65"/>
      <c r="AF546" s="65"/>
    </row>
    <row r="547" spans="1:3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49"/>
      <c r="AB547" s="49"/>
      <c r="AC547" s="65"/>
      <c r="AD547" s="65"/>
      <c r="AE547" s="65"/>
      <c r="AF547" s="65"/>
    </row>
    <row r="548" spans="1:3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49"/>
      <c r="AB548" s="49"/>
      <c r="AC548" s="65"/>
      <c r="AD548" s="65"/>
      <c r="AE548" s="65"/>
      <c r="AF548" s="65"/>
    </row>
    <row r="549" spans="1:3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49"/>
      <c r="AB549" s="49"/>
      <c r="AC549" s="65"/>
      <c r="AD549" s="65"/>
      <c r="AE549" s="65"/>
      <c r="AF549" s="65"/>
    </row>
    <row r="550" spans="1:3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49"/>
      <c r="AB550" s="49"/>
      <c r="AC550" s="65"/>
      <c r="AD550" s="65"/>
      <c r="AE550" s="65"/>
      <c r="AF550" s="65"/>
    </row>
    <row r="551" spans="1:3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49"/>
      <c r="AB551" s="49"/>
      <c r="AC551" s="65"/>
      <c r="AD551" s="65"/>
      <c r="AE551" s="65"/>
      <c r="AF551" s="65"/>
    </row>
    <row r="552" spans="1:3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49"/>
      <c r="AB552" s="49"/>
      <c r="AC552" s="65"/>
      <c r="AD552" s="65"/>
      <c r="AE552" s="65"/>
      <c r="AF552" s="65"/>
    </row>
    <row r="553" spans="1:3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49"/>
      <c r="AB553" s="49"/>
      <c r="AC553" s="65"/>
      <c r="AD553" s="65"/>
      <c r="AE553" s="65"/>
      <c r="AF553" s="65"/>
    </row>
    <row r="554" spans="1:3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49"/>
      <c r="AB554" s="49"/>
      <c r="AC554" s="65"/>
      <c r="AD554" s="65"/>
      <c r="AE554" s="65"/>
      <c r="AF554" s="65"/>
    </row>
    <row r="555" spans="1:3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49"/>
      <c r="AB555" s="49"/>
      <c r="AC555" s="65"/>
      <c r="AD555" s="65"/>
      <c r="AE555" s="65"/>
      <c r="AF555" s="65"/>
    </row>
    <row r="556" spans="1:3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49"/>
      <c r="AB556" s="49"/>
      <c r="AC556" s="65"/>
      <c r="AD556" s="65"/>
      <c r="AE556" s="65"/>
      <c r="AF556" s="65"/>
    </row>
    <row r="557" spans="1:3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49"/>
      <c r="AB557" s="49"/>
      <c r="AC557" s="65"/>
      <c r="AD557" s="65"/>
      <c r="AE557" s="65"/>
      <c r="AF557" s="65"/>
    </row>
    <row r="558" spans="1:3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49"/>
      <c r="AB558" s="49"/>
      <c r="AC558" s="65"/>
      <c r="AD558" s="65"/>
      <c r="AE558" s="65"/>
      <c r="AF558" s="65"/>
    </row>
    <row r="559" spans="1:3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49"/>
      <c r="AB559" s="49"/>
      <c r="AC559" s="65"/>
      <c r="AD559" s="65"/>
      <c r="AE559" s="65"/>
      <c r="AF559" s="65"/>
    </row>
    <row r="560" spans="1:3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49"/>
      <c r="AB560" s="49"/>
      <c r="AC560" s="65"/>
      <c r="AD560" s="65"/>
      <c r="AE560" s="65"/>
      <c r="AF560" s="65"/>
    </row>
    <row r="561" spans="1:3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49"/>
      <c r="AB561" s="49"/>
      <c r="AC561" s="65"/>
      <c r="AD561" s="65"/>
      <c r="AE561" s="65"/>
      <c r="AF561" s="65"/>
    </row>
    <row r="562" spans="1:3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49"/>
      <c r="AB562" s="49"/>
      <c r="AC562" s="65"/>
      <c r="AD562" s="65"/>
      <c r="AE562" s="65"/>
      <c r="AF562" s="65"/>
    </row>
    <row r="563" spans="1:3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49"/>
      <c r="AB563" s="49"/>
      <c r="AC563" s="65"/>
      <c r="AD563" s="65"/>
      <c r="AE563" s="65"/>
      <c r="AF563" s="65"/>
    </row>
    <row r="564" spans="1:3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49"/>
      <c r="AB564" s="49"/>
      <c r="AC564" s="65"/>
      <c r="AD564" s="65"/>
      <c r="AE564" s="65"/>
      <c r="AF564" s="65"/>
    </row>
    <row r="565" spans="1:3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49"/>
      <c r="AB565" s="49"/>
      <c r="AC565" s="65"/>
      <c r="AD565" s="65"/>
      <c r="AE565" s="65"/>
      <c r="AF565" s="65"/>
    </row>
    <row r="566" spans="1:3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49"/>
      <c r="AB566" s="49"/>
      <c r="AC566" s="65"/>
      <c r="AD566" s="65"/>
      <c r="AE566" s="65"/>
      <c r="AF566" s="65"/>
    </row>
    <row r="567" spans="1:3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49"/>
      <c r="AB567" s="49"/>
      <c r="AC567" s="65"/>
      <c r="AD567" s="65"/>
      <c r="AE567" s="65"/>
      <c r="AF567" s="65"/>
    </row>
    <row r="568" spans="1:3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49"/>
      <c r="AB568" s="49"/>
      <c r="AC568" s="65"/>
      <c r="AD568" s="65"/>
      <c r="AE568" s="65"/>
      <c r="AF568" s="65"/>
    </row>
    <row r="569" spans="1:3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49"/>
      <c r="AB569" s="49"/>
      <c r="AC569" s="65"/>
      <c r="AD569" s="65"/>
      <c r="AE569" s="65"/>
      <c r="AF569" s="65"/>
    </row>
    <row r="570" spans="1:3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49"/>
      <c r="AB570" s="49"/>
      <c r="AC570" s="65"/>
      <c r="AD570" s="65"/>
      <c r="AE570" s="65"/>
      <c r="AF570" s="65"/>
    </row>
    <row r="571" spans="1:3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49"/>
      <c r="AB571" s="49"/>
      <c r="AC571" s="65"/>
      <c r="AD571" s="65"/>
      <c r="AE571" s="65"/>
      <c r="AF571" s="65"/>
    </row>
    <row r="572" spans="1:3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49"/>
      <c r="AB572" s="49"/>
      <c r="AC572" s="65"/>
      <c r="AD572" s="65"/>
      <c r="AE572" s="65"/>
      <c r="AF572" s="65"/>
    </row>
    <row r="573" spans="1:3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49"/>
      <c r="AB573" s="49"/>
      <c r="AC573" s="65"/>
      <c r="AD573" s="65"/>
      <c r="AE573" s="65"/>
      <c r="AF573" s="65"/>
    </row>
    <row r="574" spans="1:3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49"/>
      <c r="AB574" s="49"/>
      <c r="AC574" s="65"/>
      <c r="AD574" s="65"/>
      <c r="AE574" s="65"/>
      <c r="AF574" s="65"/>
    </row>
    <row r="575" spans="1:3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49"/>
      <c r="AB575" s="49"/>
      <c r="AC575" s="65"/>
      <c r="AD575" s="65"/>
      <c r="AE575" s="65"/>
      <c r="AF575" s="65"/>
    </row>
    <row r="576" spans="1:3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49"/>
      <c r="AB576" s="49"/>
      <c r="AC576" s="65"/>
      <c r="AD576" s="65"/>
      <c r="AE576" s="65"/>
      <c r="AF576" s="65"/>
    </row>
    <row r="577" spans="1:3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49"/>
      <c r="AB577" s="49"/>
      <c r="AC577" s="65"/>
      <c r="AD577" s="65"/>
      <c r="AE577" s="65"/>
      <c r="AF577" s="65"/>
    </row>
    <row r="578" spans="1:3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49"/>
      <c r="AB578" s="49"/>
      <c r="AC578" s="65"/>
      <c r="AD578" s="65"/>
      <c r="AE578" s="65"/>
      <c r="AF578" s="65"/>
    </row>
    <row r="579" spans="1:3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49"/>
      <c r="AB579" s="49"/>
      <c r="AC579" s="65"/>
      <c r="AD579" s="65"/>
      <c r="AE579" s="65"/>
      <c r="AF579" s="65"/>
    </row>
    <row r="580" spans="1:3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49"/>
      <c r="AB580" s="49"/>
      <c r="AC580" s="65"/>
      <c r="AD580" s="65"/>
      <c r="AE580" s="65"/>
      <c r="AF580" s="65"/>
    </row>
    <row r="581" spans="1:3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49"/>
      <c r="AB581" s="49"/>
      <c r="AC581" s="65"/>
      <c r="AD581" s="65"/>
      <c r="AE581" s="65"/>
      <c r="AF581" s="65"/>
    </row>
    <row r="582" spans="1:3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49"/>
      <c r="AB582" s="49"/>
      <c r="AC582" s="65"/>
      <c r="AD582" s="65"/>
      <c r="AE582" s="65"/>
      <c r="AF582" s="65"/>
    </row>
    <row r="583" spans="1:3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49"/>
      <c r="AB583" s="49"/>
      <c r="AC583" s="65"/>
      <c r="AD583" s="65"/>
      <c r="AE583" s="65"/>
      <c r="AF583" s="65"/>
    </row>
    <row r="584" spans="1:3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49"/>
      <c r="AB584" s="49"/>
      <c r="AC584" s="65"/>
      <c r="AD584" s="65"/>
      <c r="AE584" s="65"/>
      <c r="AF584" s="65"/>
    </row>
    <row r="585" spans="1:3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49"/>
      <c r="AB585" s="49"/>
      <c r="AC585" s="65"/>
      <c r="AD585" s="65"/>
      <c r="AE585" s="65"/>
      <c r="AF585" s="65"/>
    </row>
    <row r="586" spans="1:3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49"/>
      <c r="AB586" s="49"/>
      <c r="AC586" s="65"/>
      <c r="AD586" s="65"/>
      <c r="AE586" s="65"/>
      <c r="AF586" s="65"/>
    </row>
    <row r="587" spans="1:3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49"/>
      <c r="AB587" s="49"/>
      <c r="AC587" s="65"/>
      <c r="AD587" s="65"/>
      <c r="AE587" s="65"/>
      <c r="AF587" s="65"/>
    </row>
    <row r="588" spans="1:3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49"/>
      <c r="AB588" s="49"/>
      <c r="AC588" s="65"/>
      <c r="AD588" s="65"/>
      <c r="AE588" s="65"/>
      <c r="AF588" s="65"/>
    </row>
    <row r="589" spans="1:3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49"/>
      <c r="AB589" s="49"/>
      <c r="AC589" s="65"/>
      <c r="AD589" s="65"/>
      <c r="AE589" s="65"/>
      <c r="AF589" s="65"/>
    </row>
    <row r="590" spans="1:3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49"/>
      <c r="AB590" s="49"/>
      <c r="AC590" s="65"/>
      <c r="AD590" s="65"/>
      <c r="AE590" s="65"/>
      <c r="AF590" s="65"/>
    </row>
    <row r="591" spans="1:3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49"/>
      <c r="AB591" s="49"/>
      <c r="AC591" s="65"/>
      <c r="AD591" s="65"/>
      <c r="AE591" s="65"/>
      <c r="AF591" s="65"/>
    </row>
    <row r="592" spans="1:3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49"/>
      <c r="AB592" s="49"/>
      <c r="AC592" s="65"/>
      <c r="AD592" s="65"/>
      <c r="AE592" s="65"/>
      <c r="AF592" s="65"/>
    </row>
    <row r="593" spans="1:3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49"/>
      <c r="AB593" s="49"/>
      <c r="AC593" s="65"/>
      <c r="AD593" s="65"/>
      <c r="AE593" s="65"/>
      <c r="AF593" s="65"/>
    </row>
    <row r="594" spans="1:3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49"/>
      <c r="AB594" s="49"/>
      <c r="AC594" s="65"/>
      <c r="AD594" s="65"/>
      <c r="AE594" s="65"/>
      <c r="AF594" s="65"/>
    </row>
    <row r="595" spans="1:3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49"/>
      <c r="AB595" s="49"/>
      <c r="AC595" s="65"/>
      <c r="AD595" s="65"/>
      <c r="AE595" s="65"/>
      <c r="AF595" s="65"/>
    </row>
    <row r="596" spans="1:3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49"/>
      <c r="AB596" s="49"/>
      <c r="AC596" s="65"/>
      <c r="AD596" s="65"/>
      <c r="AE596" s="65"/>
      <c r="AF596" s="65"/>
    </row>
    <row r="597" spans="1:3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49"/>
      <c r="AB597" s="49"/>
      <c r="AC597" s="65"/>
      <c r="AD597" s="65"/>
      <c r="AE597" s="65"/>
      <c r="AF597" s="65"/>
    </row>
    <row r="598" spans="1:3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49"/>
      <c r="AB598" s="49"/>
      <c r="AC598" s="65"/>
      <c r="AD598" s="65"/>
      <c r="AE598" s="65"/>
      <c r="AF598" s="65"/>
    </row>
    <row r="599" spans="1:3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49"/>
      <c r="AB599" s="49"/>
      <c r="AC599" s="65"/>
      <c r="AD599" s="65"/>
      <c r="AE599" s="65"/>
      <c r="AF599" s="65"/>
    </row>
    <row r="600" spans="1:3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49"/>
      <c r="AB600" s="49"/>
      <c r="AC600" s="65"/>
      <c r="AD600" s="65"/>
      <c r="AE600" s="65"/>
      <c r="AF600" s="65"/>
    </row>
    <row r="601" spans="1:3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49"/>
      <c r="AB601" s="49"/>
      <c r="AC601" s="65"/>
      <c r="AD601" s="65"/>
      <c r="AE601" s="65"/>
      <c r="AF601" s="65"/>
    </row>
    <row r="602" spans="1:3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49"/>
      <c r="AB602" s="49"/>
      <c r="AC602" s="65"/>
      <c r="AD602" s="65"/>
      <c r="AE602" s="65"/>
      <c r="AF602" s="65"/>
    </row>
    <row r="603" spans="1:3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49"/>
      <c r="AB603" s="49"/>
      <c r="AC603" s="65"/>
      <c r="AD603" s="65"/>
      <c r="AE603" s="65"/>
      <c r="AF603" s="65"/>
    </row>
    <row r="604" spans="1:3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49"/>
      <c r="AB604" s="49"/>
      <c r="AC604" s="65"/>
      <c r="AD604" s="65"/>
      <c r="AE604" s="65"/>
      <c r="AF604" s="65"/>
    </row>
    <row r="605" spans="1:3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49"/>
      <c r="AB605" s="49"/>
      <c r="AC605" s="65"/>
      <c r="AD605" s="65"/>
      <c r="AE605" s="65"/>
      <c r="AF605" s="65"/>
    </row>
    <row r="606" spans="1:3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49"/>
      <c r="AB606" s="49"/>
      <c r="AC606" s="65"/>
      <c r="AD606" s="65"/>
      <c r="AE606" s="65"/>
      <c r="AF606" s="65"/>
    </row>
    <row r="607" spans="1:3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49"/>
      <c r="AB607" s="49"/>
      <c r="AC607" s="65"/>
      <c r="AD607" s="65"/>
      <c r="AE607" s="65"/>
      <c r="AF607" s="65"/>
    </row>
    <row r="608" spans="1:3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49"/>
      <c r="AB608" s="49"/>
      <c r="AC608" s="65"/>
      <c r="AD608" s="65"/>
      <c r="AE608" s="65"/>
      <c r="AF608" s="65"/>
    </row>
    <row r="609" spans="1:3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49"/>
      <c r="AB609" s="49"/>
      <c r="AC609" s="65"/>
      <c r="AD609" s="65"/>
      <c r="AE609" s="65"/>
      <c r="AF609" s="65"/>
    </row>
    <row r="610" spans="1:3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49"/>
      <c r="AB610" s="49"/>
      <c r="AC610" s="65"/>
      <c r="AD610" s="65"/>
      <c r="AE610" s="65"/>
      <c r="AF610" s="65"/>
    </row>
    <row r="611" spans="1:3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49"/>
      <c r="AB611" s="49"/>
      <c r="AC611" s="65"/>
      <c r="AD611" s="65"/>
      <c r="AE611" s="65"/>
      <c r="AF611" s="65"/>
    </row>
    <row r="612" spans="1:3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49"/>
      <c r="AB612" s="49"/>
      <c r="AC612" s="65"/>
      <c r="AD612" s="65"/>
      <c r="AE612" s="65"/>
      <c r="AF612" s="65"/>
    </row>
    <row r="613" spans="1:3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49"/>
      <c r="AB613" s="49"/>
      <c r="AC613" s="65"/>
      <c r="AD613" s="65"/>
      <c r="AE613" s="65"/>
      <c r="AF613" s="65"/>
    </row>
    <row r="614" spans="1:3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49"/>
      <c r="AB614" s="49"/>
      <c r="AC614" s="65"/>
      <c r="AD614" s="65"/>
      <c r="AE614" s="65"/>
      <c r="AF614" s="65"/>
    </row>
    <row r="615" spans="1:3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49"/>
      <c r="AB615" s="49"/>
      <c r="AC615" s="65"/>
      <c r="AD615" s="65"/>
      <c r="AE615" s="65"/>
      <c r="AF615" s="65"/>
    </row>
    <row r="616" spans="1:3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49"/>
      <c r="AB616" s="49"/>
      <c r="AC616" s="65"/>
      <c r="AD616" s="65"/>
      <c r="AE616" s="65"/>
      <c r="AF616" s="65"/>
    </row>
    <row r="617" spans="1:3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49"/>
      <c r="AB617" s="49"/>
      <c r="AC617" s="65"/>
      <c r="AD617" s="65"/>
      <c r="AE617" s="65"/>
      <c r="AF617" s="65"/>
    </row>
    <row r="618" spans="1:3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49"/>
      <c r="AB618" s="49"/>
      <c r="AC618" s="65"/>
      <c r="AD618" s="65"/>
      <c r="AE618" s="65"/>
      <c r="AF618" s="65"/>
    </row>
    <row r="619" spans="1:3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49"/>
      <c r="AB619" s="49"/>
      <c r="AC619" s="65"/>
      <c r="AD619" s="65"/>
      <c r="AE619" s="65"/>
      <c r="AF619" s="65"/>
    </row>
    <row r="620" spans="1:3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49"/>
      <c r="AB620" s="49"/>
      <c r="AC620" s="65"/>
      <c r="AD620" s="65"/>
      <c r="AE620" s="65"/>
      <c r="AF620" s="65"/>
    </row>
    <row r="621" spans="1:3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49"/>
      <c r="AB621" s="49"/>
      <c r="AC621" s="65"/>
      <c r="AD621" s="65"/>
      <c r="AE621" s="65"/>
      <c r="AF621" s="65"/>
    </row>
    <row r="622" spans="1:3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49"/>
      <c r="AB622" s="49"/>
      <c r="AC622" s="65"/>
      <c r="AD622" s="65"/>
      <c r="AE622" s="65"/>
      <c r="AF622" s="65"/>
    </row>
    <row r="623" spans="1:3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49"/>
      <c r="AB623" s="49"/>
      <c r="AC623" s="65"/>
      <c r="AD623" s="65"/>
      <c r="AE623" s="65"/>
      <c r="AF623" s="65"/>
    </row>
    <row r="624" spans="1:3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49"/>
      <c r="AB624" s="49"/>
      <c r="AC624" s="65"/>
      <c r="AD624" s="65"/>
      <c r="AE624" s="65"/>
      <c r="AF624" s="65"/>
    </row>
    <row r="625" spans="1:3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49"/>
      <c r="AB625" s="49"/>
      <c r="AC625" s="65"/>
      <c r="AD625" s="65"/>
      <c r="AE625" s="65"/>
      <c r="AF625" s="65"/>
    </row>
    <row r="626" spans="1:3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49"/>
      <c r="AB626" s="49"/>
      <c r="AC626" s="65"/>
      <c r="AD626" s="65"/>
      <c r="AE626" s="65"/>
      <c r="AF626" s="65"/>
    </row>
    <row r="627" spans="1:3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49"/>
      <c r="AB627" s="49"/>
      <c r="AC627" s="65"/>
      <c r="AD627" s="65"/>
      <c r="AE627" s="65"/>
      <c r="AF627" s="65"/>
    </row>
    <row r="628" spans="1:3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49"/>
      <c r="AB628" s="49"/>
      <c r="AC628" s="65"/>
      <c r="AD628" s="65"/>
      <c r="AE628" s="65"/>
      <c r="AF628" s="65"/>
    </row>
    <row r="629" spans="1:3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49"/>
      <c r="AB629" s="49"/>
      <c r="AC629" s="65"/>
      <c r="AD629" s="65"/>
      <c r="AE629" s="65"/>
      <c r="AF629" s="65"/>
    </row>
    <row r="630" spans="1:3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49"/>
      <c r="AB630" s="49"/>
      <c r="AC630" s="65"/>
      <c r="AD630" s="65"/>
      <c r="AE630" s="65"/>
      <c r="AF630" s="65"/>
    </row>
    <row r="631" spans="1:3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49"/>
      <c r="AB631" s="49"/>
      <c r="AC631" s="65"/>
      <c r="AD631" s="65"/>
      <c r="AE631" s="65"/>
      <c r="AF631" s="65"/>
    </row>
    <row r="632" spans="1: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49"/>
      <c r="AB632" s="49"/>
      <c r="AC632" s="65"/>
      <c r="AD632" s="65"/>
      <c r="AE632" s="65"/>
      <c r="AF632" s="65"/>
    </row>
    <row r="633" spans="1:3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49"/>
      <c r="AB633" s="49"/>
      <c r="AC633" s="65"/>
      <c r="AD633" s="65"/>
      <c r="AE633" s="65"/>
      <c r="AF633" s="65"/>
    </row>
    <row r="634" spans="1:3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49"/>
      <c r="AB634" s="49"/>
      <c r="AC634" s="65"/>
      <c r="AD634" s="65"/>
      <c r="AE634" s="65"/>
      <c r="AF634" s="65"/>
    </row>
    <row r="635" spans="1:3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49"/>
      <c r="AB635" s="49"/>
      <c r="AC635" s="65"/>
      <c r="AD635" s="65"/>
      <c r="AE635" s="65"/>
      <c r="AF635" s="65"/>
    </row>
    <row r="636" spans="1:3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49"/>
      <c r="AB636" s="49"/>
      <c r="AC636" s="65"/>
      <c r="AD636" s="65"/>
      <c r="AE636" s="65"/>
      <c r="AF636" s="65"/>
    </row>
    <row r="637" spans="1:3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49"/>
      <c r="AB637" s="49"/>
      <c r="AC637" s="65"/>
      <c r="AD637" s="65"/>
      <c r="AE637" s="65"/>
      <c r="AF637" s="65"/>
    </row>
    <row r="638" spans="1:3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49"/>
      <c r="AB638" s="49"/>
      <c r="AC638" s="65"/>
      <c r="AD638" s="65"/>
      <c r="AE638" s="65"/>
      <c r="AF638" s="65"/>
    </row>
    <row r="639" spans="1:3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49"/>
      <c r="AB639" s="49"/>
      <c r="AC639" s="65"/>
      <c r="AD639" s="65"/>
      <c r="AE639" s="65"/>
      <c r="AF639" s="65"/>
    </row>
    <row r="640" spans="1:3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49"/>
      <c r="AB640" s="49"/>
      <c r="AC640" s="65"/>
      <c r="AD640" s="65"/>
      <c r="AE640" s="65"/>
      <c r="AF640" s="65"/>
    </row>
    <row r="641" spans="1:3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49"/>
      <c r="AB641" s="49"/>
      <c r="AC641" s="65"/>
      <c r="AD641" s="65"/>
      <c r="AE641" s="65"/>
      <c r="AF641" s="65"/>
    </row>
    <row r="642" spans="1:3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49"/>
      <c r="AB642" s="49"/>
      <c r="AC642" s="65"/>
      <c r="AD642" s="65"/>
      <c r="AE642" s="65"/>
      <c r="AF642" s="65"/>
    </row>
    <row r="643" spans="1:3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49"/>
      <c r="AB643" s="49"/>
      <c r="AC643" s="65"/>
      <c r="AD643" s="65"/>
      <c r="AE643" s="65"/>
      <c r="AF643" s="65"/>
    </row>
    <row r="644" spans="1:3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49"/>
      <c r="AB644" s="49"/>
      <c r="AC644" s="65"/>
      <c r="AD644" s="65"/>
      <c r="AE644" s="65"/>
      <c r="AF644" s="65"/>
    </row>
    <row r="645" spans="1:3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49"/>
      <c r="AB645" s="49"/>
      <c r="AC645" s="65"/>
      <c r="AD645" s="65"/>
      <c r="AE645" s="65"/>
      <c r="AF645" s="65"/>
    </row>
    <row r="646" spans="1:3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49"/>
      <c r="AB646" s="49"/>
      <c r="AC646" s="65"/>
      <c r="AD646" s="65"/>
      <c r="AE646" s="65"/>
      <c r="AF646" s="65"/>
    </row>
    <row r="647" spans="1:3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49"/>
      <c r="AB647" s="49"/>
      <c r="AC647" s="65"/>
      <c r="AD647" s="65"/>
      <c r="AE647" s="65"/>
      <c r="AF647" s="65"/>
    </row>
    <row r="648" spans="1:3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49"/>
      <c r="AB648" s="49"/>
      <c r="AC648" s="65"/>
      <c r="AD648" s="65"/>
      <c r="AE648" s="65"/>
      <c r="AF648" s="65"/>
    </row>
    <row r="649" spans="1:3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49"/>
      <c r="AB649" s="49"/>
      <c r="AC649" s="65"/>
      <c r="AD649" s="65"/>
      <c r="AE649" s="65"/>
      <c r="AF649" s="65"/>
    </row>
    <row r="650" spans="1:3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49"/>
      <c r="AB650" s="49"/>
      <c r="AC650" s="65"/>
      <c r="AD650" s="65"/>
      <c r="AE650" s="65"/>
      <c r="AF650" s="65"/>
    </row>
    <row r="651" spans="1:3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49"/>
      <c r="AB651" s="49"/>
      <c r="AC651" s="65"/>
      <c r="AD651" s="65"/>
      <c r="AE651" s="65"/>
      <c r="AF651" s="65"/>
    </row>
    <row r="652" spans="1:3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49"/>
      <c r="AB652" s="49"/>
      <c r="AC652" s="65"/>
      <c r="AD652" s="65"/>
      <c r="AE652" s="65"/>
      <c r="AF652" s="65"/>
    </row>
    <row r="653" spans="1:3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49"/>
      <c r="AB653" s="49"/>
      <c r="AC653" s="65"/>
      <c r="AD653" s="65"/>
      <c r="AE653" s="65"/>
      <c r="AF653" s="65"/>
    </row>
    <row r="654" spans="1:3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49"/>
      <c r="AB654" s="49"/>
      <c r="AC654" s="65"/>
      <c r="AD654" s="65"/>
      <c r="AE654" s="65"/>
      <c r="AF654" s="65"/>
    </row>
    <row r="655" spans="1:3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49"/>
      <c r="AB655" s="49"/>
      <c r="AC655" s="65"/>
      <c r="AD655" s="65"/>
      <c r="AE655" s="65"/>
      <c r="AF655" s="65"/>
    </row>
    <row r="656" spans="1:3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49"/>
      <c r="AB656" s="49"/>
      <c r="AC656" s="65"/>
      <c r="AD656" s="65"/>
      <c r="AE656" s="65"/>
      <c r="AF656" s="65"/>
    </row>
    <row r="657" spans="1:3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49"/>
      <c r="AB657" s="49"/>
      <c r="AC657" s="65"/>
      <c r="AD657" s="65"/>
      <c r="AE657" s="65"/>
      <c r="AF657" s="65"/>
    </row>
    <row r="658" spans="1:3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49"/>
      <c r="AB658" s="49"/>
      <c r="AC658" s="65"/>
      <c r="AD658" s="65"/>
      <c r="AE658" s="65"/>
      <c r="AF658" s="65"/>
    </row>
    <row r="659" spans="1:3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49"/>
      <c r="AB659" s="49"/>
      <c r="AC659" s="65"/>
      <c r="AD659" s="65"/>
      <c r="AE659" s="65"/>
      <c r="AF659" s="65"/>
    </row>
    <row r="660" spans="1:3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49"/>
      <c r="AB660" s="49"/>
      <c r="AC660" s="65"/>
      <c r="AD660" s="65"/>
      <c r="AE660" s="65"/>
      <c r="AF660" s="65"/>
    </row>
    <row r="661" spans="1:3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49"/>
      <c r="AB661" s="49"/>
      <c r="AC661" s="65"/>
      <c r="AD661" s="65"/>
      <c r="AE661" s="65"/>
      <c r="AF661" s="65"/>
    </row>
    <row r="662" spans="1:3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49"/>
      <c r="AB662" s="49"/>
      <c r="AC662" s="65"/>
      <c r="AD662" s="65"/>
      <c r="AE662" s="65"/>
      <c r="AF662" s="65"/>
    </row>
    <row r="663" spans="1:3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49"/>
      <c r="AB663" s="49"/>
      <c r="AC663" s="65"/>
      <c r="AD663" s="65"/>
      <c r="AE663" s="65"/>
      <c r="AF663" s="65"/>
    </row>
    <row r="664" spans="1:3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49"/>
      <c r="AB664" s="49"/>
      <c r="AC664" s="65"/>
      <c r="AD664" s="65"/>
      <c r="AE664" s="65"/>
      <c r="AF664" s="65"/>
    </row>
    <row r="665" spans="1:3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49"/>
      <c r="AB665" s="49"/>
      <c r="AC665" s="65"/>
      <c r="AD665" s="65"/>
      <c r="AE665" s="65"/>
      <c r="AF665" s="65"/>
    </row>
    <row r="666" spans="1:3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49"/>
      <c r="AB666" s="49"/>
      <c r="AC666" s="65"/>
      <c r="AD666" s="65"/>
      <c r="AE666" s="65"/>
      <c r="AF666" s="65"/>
    </row>
    <row r="667" spans="1:3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49"/>
      <c r="AB667" s="49"/>
      <c r="AC667" s="65"/>
      <c r="AD667" s="65"/>
      <c r="AE667" s="65"/>
      <c r="AF667" s="65"/>
    </row>
    <row r="668" spans="1:3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49"/>
      <c r="AB668" s="49"/>
      <c r="AC668" s="65"/>
      <c r="AD668" s="65"/>
      <c r="AE668" s="65"/>
      <c r="AF668" s="65"/>
    </row>
    <row r="669" spans="1:3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49"/>
      <c r="AB669" s="49"/>
      <c r="AC669" s="65"/>
      <c r="AD669" s="65"/>
      <c r="AE669" s="65"/>
      <c r="AF669" s="65"/>
    </row>
    <row r="670" spans="1:3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49"/>
      <c r="AB670" s="49"/>
      <c r="AC670" s="65"/>
      <c r="AD670" s="65"/>
      <c r="AE670" s="65"/>
      <c r="AF670" s="65"/>
    </row>
    <row r="671" spans="1:3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49"/>
      <c r="AB671" s="49"/>
      <c r="AC671" s="65"/>
      <c r="AD671" s="65"/>
      <c r="AE671" s="65"/>
      <c r="AF671" s="65"/>
    </row>
    <row r="672" spans="1:3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49"/>
      <c r="AB672" s="49"/>
      <c r="AC672" s="65"/>
      <c r="AD672" s="65"/>
      <c r="AE672" s="65"/>
      <c r="AF672" s="65"/>
    </row>
    <row r="673" spans="1:3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49"/>
      <c r="AB673" s="49"/>
      <c r="AC673" s="65"/>
      <c r="AD673" s="65"/>
      <c r="AE673" s="65"/>
      <c r="AF673" s="65"/>
    </row>
    <row r="674" spans="1:3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49"/>
      <c r="AB674" s="49"/>
      <c r="AC674" s="65"/>
      <c r="AD674" s="65"/>
      <c r="AE674" s="65"/>
      <c r="AF674" s="65"/>
    </row>
    <row r="675" spans="1:3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49"/>
      <c r="AB675" s="49"/>
      <c r="AC675" s="65"/>
      <c r="AD675" s="65"/>
      <c r="AE675" s="65"/>
      <c r="AF675" s="65"/>
    </row>
    <row r="676" spans="1:3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49"/>
      <c r="AB676" s="49"/>
      <c r="AC676" s="65"/>
      <c r="AD676" s="65"/>
      <c r="AE676" s="65"/>
      <c r="AF676" s="65"/>
    </row>
    <row r="677" spans="1:3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49"/>
      <c r="AB677" s="49"/>
      <c r="AC677" s="65"/>
      <c r="AD677" s="65"/>
      <c r="AE677" s="65"/>
      <c r="AF677" s="65"/>
    </row>
    <row r="678" spans="1:3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49"/>
      <c r="AB678" s="49"/>
      <c r="AC678" s="65"/>
      <c r="AD678" s="65"/>
      <c r="AE678" s="65"/>
      <c r="AF678" s="65"/>
    </row>
    <row r="679" spans="1:3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49"/>
      <c r="AB679" s="49"/>
      <c r="AC679" s="65"/>
      <c r="AD679" s="65"/>
      <c r="AE679" s="65"/>
      <c r="AF679" s="65"/>
    </row>
    <row r="680" spans="1:3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49"/>
      <c r="AB680" s="49"/>
      <c r="AC680" s="65"/>
      <c r="AD680" s="65"/>
      <c r="AE680" s="65"/>
      <c r="AF680" s="65"/>
    </row>
    <row r="681" spans="1:3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49"/>
      <c r="AB681" s="49"/>
      <c r="AC681" s="65"/>
      <c r="AD681" s="65"/>
      <c r="AE681" s="65"/>
      <c r="AF681" s="65"/>
    </row>
    <row r="682" spans="1:3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49"/>
      <c r="AB682" s="49"/>
      <c r="AC682" s="65"/>
      <c r="AD682" s="65"/>
      <c r="AE682" s="65"/>
      <c r="AF682" s="65"/>
    </row>
    <row r="683" spans="1:3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49"/>
      <c r="AB683" s="49"/>
      <c r="AC683" s="65"/>
      <c r="AD683" s="65"/>
      <c r="AE683" s="65"/>
      <c r="AF683" s="65"/>
    </row>
    <row r="684" spans="1:3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49"/>
      <c r="AB684" s="49"/>
      <c r="AC684" s="65"/>
      <c r="AD684" s="65"/>
      <c r="AE684" s="65"/>
      <c r="AF684" s="65"/>
    </row>
    <row r="685" spans="1:3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49"/>
      <c r="AB685" s="49"/>
      <c r="AC685" s="65"/>
      <c r="AD685" s="65"/>
      <c r="AE685" s="65"/>
      <c r="AF685" s="65"/>
    </row>
    <row r="686" spans="1:3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49"/>
      <c r="AB686" s="49"/>
      <c r="AC686" s="65"/>
      <c r="AD686" s="65"/>
      <c r="AE686" s="65"/>
      <c r="AF686" s="65"/>
    </row>
    <row r="687" spans="1:3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49"/>
      <c r="AB687" s="49"/>
      <c r="AC687" s="65"/>
      <c r="AD687" s="65"/>
      <c r="AE687" s="65"/>
      <c r="AF687" s="65"/>
    </row>
    <row r="688" spans="1:3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49"/>
      <c r="AB688" s="49"/>
      <c r="AC688" s="65"/>
      <c r="AD688" s="65"/>
      <c r="AE688" s="65"/>
      <c r="AF688" s="65"/>
    </row>
    <row r="689" spans="1:3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49"/>
      <c r="AB689" s="49"/>
      <c r="AC689" s="65"/>
      <c r="AD689" s="65"/>
      <c r="AE689" s="65"/>
      <c r="AF689" s="65"/>
    </row>
    <row r="690" spans="1:3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49"/>
      <c r="AB690" s="49"/>
      <c r="AC690" s="65"/>
      <c r="AD690" s="65"/>
      <c r="AE690" s="65"/>
      <c r="AF690" s="65"/>
    </row>
    <row r="691" spans="1:3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49"/>
      <c r="AB691" s="49"/>
      <c r="AC691" s="65"/>
      <c r="AD691" s="65"/>
      <c r="AE691" s="65"/>
      <c r="AF691" s="65"/>
    </row>
    <row r="692" spans="1:3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49"/>
      <c r="AB692" s="49"/>
      <c r="AC692" s="65"/>
      <c r="AD692" s="65"/>
      <c r="AE692" s="65"/>
      <c r="AF692" s="65"/>
    </row>
    <row r="693" spans="1:3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49"/>
      <c r="AB693" s="49"/>
      <c r="AC693" s="65"/>
      <c r="AD693" s="65"/>
      <c r="AE693" s="65"/>
      <c r="AF693" s="65"/>
    </row>
    <row r="694" spans="1:3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49"/>
      <c r="AB694" s="49"/>
      <c r="AC694" s="65"/>
      <c r="AD694" s="65"/>
      <c r="AE694" s="65"/>
      <c r="AF694" s="65"/>
    </row>
    <row r="695" spans="1:3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49"/>
      <c r="AB695" s="49"/>
      <c r="AC695" s="65"/>
      <c r="AD695" s="65"/>
      <c r="AE695" s="65"/>
      <c r="AF695" s="65"/>
    </row>
    <row r="696" spans="1:3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49"/>
      <c r="AB696" s="49"/>
      <c r="AC696" s="65"/>
      <c r="AD696" s="65"/>
      <c r="AE696" s="65"/>
      <c r="AF696" s="65"/>
    </row>
    <row r="697" spans="1:3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49"/>
      <c r="AB697" s="49"/>
      <c r="AC697" s="65"/>
      <c r="AD697" s="65"/>
      <c r="AE697" s="65"/>
      <c r="AF697" s="65"/>
    </row>
    <row r="698" spans="1:3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49"/>
      <c r="AB698" s="49"/>
      <c r="AC698" s="65"/>
      <c r="AD698" s="65"/>
      <c r="AE698" s="65"/>
      <c r="AF698" s="65"/>
    </row>
    <row r="699" spans="1:3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49"/>
      <c r="AB699" s="49"/>
      <c r="AC699" s="65"/>
      <c r="AD699" s="65"/>
      <c r="AE699" s="65"/>
      <c r="AF699" s="65"/>
    </row>
    <row r="700" spans="1:3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49"/>
      <c r="AB700" s="49"/>
      <c r="AC700" s="65"/>
      <c r="AD700" s="65"/>
      <c r="AE700" s="65"/>
      <c r="AF700" s="65"/>
    </row>
    <row r="701" spans="1:3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49"/>
      <c r="AB701" s="49"/>
      <c r="AC701" s="65"/>
      <c r="AD701" s="65"/>
      <c r="AE701" s="65"/>
      <c r="AF701" s="65"/>
    </row>
    <row r="702" spans="1:3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49"/>
      <c r="AB702" s="49"/>
      <c r="AC702" s="65"/>
      <c r="AD702" s="65"/>
      <c r="AE702" s="65"/>
      <c r="AF702" s="65"/>
    </row>
    <row r="703" spans="1:3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49"/>
      <c r="AB703" s="49"/>
      <c r="AC703" s="65"/>
      <c r="AD703" s="65"/>
      <c r="AE703" s="65"/>
      <c r="AF703" s="65"/>
    </row>
    <row r="704" spans="1:3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49"/>
      <c r="AB704" s="49"/>
      <c r="AC704" s="65"/>
      <c r="AD704" s="65"/>
      <c r="AE704" s="65"/>
      <c r="AF704" s="65"/>
    </row>
    <row r="705" spans="1:3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49"/>
      <c r="AB705" s="49"/>
      <c r="AC705" s="65"/>
      <c r="AD705" s="65"/>
      <c r="AE705" s="65"/>
      <c r="AF705" s="65"/>
    </row>
    <row r="706" spans="1:3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49"/>
      <c r="AB706" s="49"/>
      <c r="AC706" s="65"/>
      <c r="AD706" s="65"/>
      <c r="AE706" s="65"/>
      <c r="AF706" s="65"/>
    </row>
    <row r="707" spans="1:3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49"/>
      <c r="AB707" s="49"/>
      <c r="AC707" s="65"/>
      <c r="AD707" s="65"/>
      <c r="AE707" s="65"/>
      <c r="AF707" s="65"/>
    </row>
    <row r="708" spans="1:3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49"/>
      <c r="AB708" s="49"/>
      <c r="AC708" s="65"/>
      <c r="AD708" s="65"/>
      <c r="AE708" s="65"/>
      <c r="AF708" s="65"/>
    </row>
    <row r="709" spans="1:3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49"/>
      <c r="AB709" s="49"/>
      <c r="AC709" s="65"/>
      <c r="AD709" s="65"/>
      <c r="AE709" s="65"/>
      <c r="AF709" s="65"/>
    </row>
    <row r="710" spans="1:3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49"/>
      <c r="AB710" s="49"/>
      <c r="AC710" s="65"/>
      <c r="AD710" s="65"/>
      <c r="AE710" s="65"/>
      <c r="AF710" s="65"/>
    </row>
    <row r="711" spans="1:3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49"/>
      <c r="AB711" s="49"/>
      <c r="AC711" s="65"/>
      <c r="AD711" s="65"/>
      <c r="AE711" s="65"/>
      <c r="AF711" s="65"/>
    </row>
    <row r="712" spans="1:3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49"/>
      <c r="AB712" s="49"/>
      <c r="AC712" s="65"/>
      <c r="AD712" s="65"/>
      <c r="AE712" s="65"/>
      <c r="AF712" s="65"/>
    </row>
    <row r="713" spans="1:3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49"/>
      <c r="AB713" s="49"/>
      <c r="AC713" s="65"/>
      <c r="AD713" s="65"/>
      <c r="AE713" s="65"/>
      <c r="AF713" s="65"/>
    </row>
    <row r="714" spans="1:3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49"/>
      <c r="AB714" s="49"/>
      <c r="AC714" s="65"/>
      <c r="AD714" s="65"/>
      <c r="AE714" s="65"/>
      <c r="AF714" s="65"/>
    </row>
    <row r="715" spans="1:3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49"/>
      <c r="AB715" s="49"/>
      <c r="AC715" s="65"/>
      <c r="AD715" s="65"/>
      <c r="AE715" s="65"/>
      <c r="AF715" s="65"/>
    </row>
    <row r="716" spans="1:3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49"/>
      <c r="AB716" s="49"/>
      <c r="AC716" s="65"/>
      <c r="AD716" s="65"/>
      <c r="AE716" s="65"/>
      <c r="AF716" s="65"/>
    </row>
    <row r="717" spans="1:3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49"/>
      <c r="AB717" s="49"/>
      <c r="AC717" s="65"/>
      <c r="AD717" s="65"/>
      <c r="AE717" s="65"/>
      <c r="AF717" s="65"/>
    </row>
    <row r="718" spans="1:3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49"/>
      <c r="AB718" s="49"/>
      <c r="AC718" s="65"/>
      <c r="AD718" s="65"/>
      <c r="AE718" s="65"/>
      <c r="AF718" s="65"/>
    </row>
    <row r="719" spans="1:3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49"/>
      <c r="AB719" s="49"/>
      <c r="AC719" s="65"/>
      <c r="AD719" s="65"/>
      <c r="AE719" s="65"/>
      <c r="AF719" s="65"/>
    </row>
    <row r="720" spans="1:3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49"/>
      <c r="AB720" s="49"/>
      <c r="AC720" s="65"/>
      <c r="AD720" s="65"/>
      <c r="AE720" s="65"/>
      <c r="AF720" s="65"/>
    </row>
    <row r="721" spans="1:3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49"/>
      <c r="AB721" s="49"/>
      <c r="AC721" s="65"/>
      <c r="AD721" s="65"/>
      <c r="AE721" s="65"/>
      <c r="AF721" s="65"/>
    </row>
    <row r="722" spans="1:3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49"/>
      <c r="AB722" s="49"/>
      <c r="AC722" s="65"/>
      <c r="AD722" s="65"/>
      <c r="AE722" s="65"/>
      <c r="AF722" s="65"/>
    </row>
    <row r="723" spans="1:3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49"/>
      <c r="AB723" s="49"/>
      <c r="AC723" s="65"/>
      <c r="AD723" s="65"/>
      <c r="AE723" s="65"/>
      <c r="AF723" s="65"/>
    </row>
    <row r="724" spans="1:3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49"/>
      <c r="AB724" s="49"/>
      <c r="AC724" s="65"/>
      <c r="AD724" s="65"/>
      <c r="AE724" s="65"/>
      <c r="AF724" s="65"/>
    </row>
    <row r="725" spans="1:3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49"/>
      <c r="AB725" s="49"/>
      <c r="AC725" s="65"/>
      <c r="AD725" s="65"/>
      <c r="AE725" s="65"/>
      <c r="AF725" s="65"/>
    </row>
    <row r="726" spans="1:3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49"/>
      <c r="AB726" s="49"/>
      <c r="AC726" s="65"/>
      <c r="AD726" s="65"/>
      <c r="AE726" s="65"/>
      <c r="AF726" s="65"/>
    </row>
    <row r="727" spans="1:3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49"/>
      <c r="AB727" s="49"/>
      <c r="AC727" s="65"/>
      <c r="AD727" s="65"/>
      <c r="AE727" s="65"/>
      <c r="AF727" s="65"/>
    </row>
    <row r="728" spans="1:3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49"/>
      <c r="AB728" s="49"/>
      <c r="AC728" s="65"/>
      <c r="AD728" s="65"/>
      <c r="AE728" s="65"/>
      <c r="AF728" s="65"/>
    </row>
    <row r="729" spans="1:3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49"/>
      <c r="AB729" s="49"/>
      <c r="AC729" s="65"/>
      <c r="AD729" s="65"/>
      <c r="AE729" s="65"/>
      <c r="AF729" s="65"/>
    </row>
    <row r="730" spans="1:3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49"/>
      <c r="AB730" s="49"/>
      <c r="AC730" s="65"/>
      <c r="AD730" s="65"/>
      <c r="AE730" s="65"/>
      <c r="AF730" s="65"/>
    </row>
    <row r="731" spans="1:3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49"/>
      <c r="AB731" s="49"/>
      <c r="AC731" s="65"/>
      <c r="AD731" s="65"/>
      <c r="AE731" s="65"/>
      <c r="AF731" s="65"/>
    </row>
    <row r="732" spans="1: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49"/>
      <c r="AB732" s="49"/>
      <c r="AC732" s="65"/>
      <c r="AD732" s="65"/>
      <c r="AE732" s="65"/>
      <c r="AF732" s="65"/>
    </row>
    <row r="733" spans="1:3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49"/>
      <c r="AB733" s="49"/>
      <c r="AC733" s="65"/>
      <c r="AD733" s="65"/>
      <c r="AE733" s="65"/>
      <c r="AF733" s="65"/>
    </row>
    <row r="734" spans="1:3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49"/>
      <c r="AB734" s="49"/>
      <c r="AC734" s="65"/>
      <c r="AD734" s="65"/>
      <c r="AE734" s="65"/>
      <c r="AF734" s="65"/>
    </row>
    <row r="735" spans="1:3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49"/>
      <c r="AB735" s="49"/>
      <c r="AC735" s="65"/>
      <c r="AD735" s="65"/>
      <c r="AE735" s="65"/>
      <c r="AF735" s="65"/>
    </row>
    <row r="736" spans="1:3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49"/>
      <c r="AB736" s="49"/>
      <c r="AC736" s="65"/>
      <c r="AD736" s="65"/>
      <c r="AE736" s="65"/>
      <c r="AF736" s="65"/>
    </row>
    <row r="737" spans="1:3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49"/>
      <c r="AB737" s="49"/>
      <c r="AC737" s="65"/>
      <c r="AD737" s="65"/>
      <c r="AE737" s="65"/>
      <c r="AF737" s="65"/>
    </row>
    <row r="738" spans="1:3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49"/>
      <c r="AB738" s="49"/>
      <c r="AC738" s="65"/>
      <c r="AD738" s="65"/>
      <c r="AE738" s="65"/>
      <c r="AF738" s="65"/>
    </row>
    <row r="739" spans="1:3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49"/>
      <c r="AB739" s="49"/>
      <c r="AC739" s="65"/>
      <c r="AD739" s="65"/>
      <c r="AE739" s="65"/>
      <c r="AF739" s="65"/>
    </row>
    <row r="740" spans="1:3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49"/>
      <c r="AB740" s="49"/>
      <c r="AC740" s="65"/>
      <c r="AD740" s="65"/>
      <c r="AE740" s="65"/>
      <c r="AF740" s="65"/>
    </row>
    <row r="741" spans="1:3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49"/>
      <c r="AB741" s="49"/>
      <c r="AC741" s="65"/>
      <c r="AD741" s="65"/>
      <c r="AE741" s="65"/>
      <c r="AF741" s="65"/>
    </row>
    <row r="742" spans="1:3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49"/>
      <c r="AB742" s="49"/>
      <c r="AC742" s="65"/>
      <c r="AD742" s="65"/>
      <c r="AE742" s="65"/>
      <c r="AF742" s="65"/>
    </row>
    <row r="743" spans="1:3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49"/>
      <c r="AB743" s="49"/>
      <c r="AC743" s="65"/>
      <c r="AD743" s="65"/>
      <c r="AE743" s="65"/>
      <c r="AF743" s="65"/>
    </row>
    <row r="744" spans="1:3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49"/>
      <c r="AB744" s="49"/>
      <c r="AC744" s="65"/>
      <c r="AD744" s="65"/>
      <c r="AE744" s="65"/>
      <c r="AF744" s="65"/>
    </row>
    <row r="745" spans="1:3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49"/>
      <c r="AB745" s="49"/>
      <c r="AC745" s="65"/>
      <c r="AD745" s="65"/>
      <c r="AE745" s="65"/>
      <c r="AF745" s="65"/>
    </row>
    <row r="746" spans="1:3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49"/>
      <c r="AB746" s="49"/>
      <c r="AC746" s="65"/>
      <c r="AD746" s="65"/>
      <c r="AE746" s="65"/>
      <c r="AF746" s="65"/>
    </row>
    <row r="747" spans="1:3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49"/>
      <c r="AB747" s="49"/>
      <c r="AC747" s="65"/>
      <c r="AD747" s="65"/>
      <c r="AE747" s="65"/>
      <c r="AF747" s="65"/>
    </row>
    <row r="748" spans="1:3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49"/>
      <c r="AB748" s="49"/>
      <c r="AC748" s="65"/>
      <c r="AD748" s="65"/>
      <c r="AE748" s="65"/>
      <c r="AF748" s="65"/>
    </row>
    <row r="749" spans="1:3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49"/>
      <c r="AB749" s="49"/>
      <c r="AC749" s="65"/>
      <c r="AD749" s="65"/>
      <c r="AE749" s="65"/>
      <c r="AF749" s="65"/>
    </row>
    <row r="750" spans="1:3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49"/>
      <c r="AB750" s="49"/>
      <c r="AC750" s="65"/>
      <c r="AD750" s="65"/>
      <c r="AE750" s="65"/>
      <c r="AF750" s="65"/>
    </row>
    <row r="751" spans="1:3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49"/>
      <c r="AB751" s="49"/>
      <c r="AC751" s="65"/>
      <c r="AD751" s="65"/>
      <c r="AE751" s="65"/>
      <c r="AF751" s="65"/>
    </row>
    <row r="752" spans="1:3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49"/>
      <c r="AB752" s="49"/>
      <c r="AC752" s="65"/>
      <c r="AD752" s="65"/>
      <c r="AE752" s="65"/>
      <c r="AF752" s="65"/>
    </row>
    <row r="753" spans="1:3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49"/>
      <c r="AB753" s="49"/>
      <c r="AC753" s="65"/>
      <c r="AD753" s="65"/>
      <c r="AE753" s="65"/>
      <c r="AF753" s="65"/>
    </row>
    <row r="754" spans="1:3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49"/>
      <c r="AB754" s="49"/>
      <c r="AC754" s="65"/>
      <c r="AD754" s="65"/>
      <c r="AE754" s="65"/>
      <c r="AF754" s="65"/>
    </row>
    <row r="755" spans="1:3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49"/>
      <c r="AB755" s="49"/>
      <c r="AC755" s="65"/>
      <c r="AD755" s="65"/>
      <c r="AE755" s="65"/>
      <c r="AF755" s="65"/>
    </row>
    <row r="756" spans="1:3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49"/>
      <c r="AB756" s="49"/>
      <c r="AC756" s="65"/>
      <c r="AD756" s="65"/>
      <c r="AE756" s="65"/>
      <c r="AF756" s="65"/>
    </row>
    <row r="757" spans="1:3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49"/>
      <c r="AB757" s="49"/>
      <c r="AC757" s="65"/>
      <c r="AD757" s="65"/>
      <c r="AE757" s="65"/>
      <c r="AF757" s="65"/>
    </row>
    <row r="758" spans="1:3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49"/>
      <c r="AB758" s="49"/>
      <c r="AC758" s="65"/>
      <c r="AD758" s="65"/>
      <c r="AE758" s="65"/>
      <c r="AF758" s="65"/>
    </row>
    <row r="759" spans="1:3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49"/>
      <c r="AB759" s="49"/>
      <c r="AC759" s="65"/>
      <c r="AD759" s="65"/>
      <c r="AE759" s="65"/>
      <c r="AF759" s="65"/>
    </row>
    <row r="760" spans="1:3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49"/>
      <c r="AB760" s="49"/>
      <c r="AC760" s="65"/>
      <c r="AD760" s="65"/>
      <c r="AE760" s="65"/>
      <c r="AF760" s="65"/>
    </row>
    <row r="761" spans="1:3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49"/>
      <c r="AB761" s="49"/>
      <c r="AC761" s="65"/>
      <c r="AD761" s="65"/>
      <c r="AE761" s="65"/>
      <c r="AF761" s="65"/>
    </row>
    <row r="762" spans="1:3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49"/>
      <c r="AB762" s="49"/>
      <c r="AC762" s="65"/>
      <c r="AD762" s="65"/>
      <c r="AE762" s="65"/>
      <c r="AF762" s="65"/>
    </row>
    <row r="763" spans="1:3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49"/>
      <c r="AB763" s="49"/>
      <c r="AC763" s="65"/>
      <c r="AD763" s="65"/>
      <c r="AE763" s="65"/>
      <c r="AF763" s="65"/>
    </row>
    <row r="764" spans="1:3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49"/>
      <c r="AB764" s="49"/>
      <c r="AC764" s="65"/>
      <c r="AD764" s="65"/>
      <c r="AE764" s="65"/>
      <c r="AF764" s="65"/>
    </row>
    <row r="765" spans="1:3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49"/>
      <c r="AB765" s="49"/>
      <c r="AC765" s="65"/>
      <c r="AD765" s="65"/>
      <c r="AE765" s="65"/>
      <c r="AF765" s="65"/>
    </row>
    <row r="766" spans="1:3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49"/>
      <c r="AB766" s="49"/>
      <c r="AC766" s="65"/>
      <c r="AD766" s="65"/>
      <c r="AE766" s="65"/>
      <c r="AF766" s="65"/>
    </row>
    <row r="767" spans="1:3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49"/>
      <c r="AB767" s="49"/>
      <c r="AC767" s="65"/>
      <c r="AD767" s="65"/>
      <c r="AE767" s="65"/>
      <c r="AF767" s="65"/>
    </row>
    <row r="768" spans="1:3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49"/>
      <c r="AB768" s="49"/>
      <c r="AC768" s="65"/>
      <c r="AD768" s="65"/>
      <c r="AE768" s="65"/>
      <c r="AF768" s="65"/>
    </row>
    <row r="769" spans="1:3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49"/>
      <c r="AB769" s="49"/>
      <c r="AC769" s="65"/>
      <c r="AD769" s="65"/>
      <c r="AE769" s="65"/>
      <c r="AF769" s="65"/>
    </row>
    <row r="770" spans="1:3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49"/>
      <c r="AB770" s="49"/>
      <c r="AC770" s="65"/>
      <c r="AD770" s="65"/>
      <c r="AE770" s="65"/>
      <c r="AF770" s="65"/>
    </row>
    <row r="771" spans="1:3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49"/>
      <c r="AB771" s="49"/>
      <c r="AC771" s="65"/>
      <c r="AD771" s="65"/>
      <c r="AE771" s="65"/>
      <c r="AF771" s="65"/>
    </row>
    <row r="772" spans="1:3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49"/>
      <c r="AB772" s="49"/>
      <c r="AC772" s="65"/>
      <c r="AD772" s="65"/>
      <c r="AE772" s="65"/>
      <c r="AF772" s="65"/>
    </row>
    <row r="773" spans="1:3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49"/>
      <c r="AB773" s="49"/>
      <c r="AC773" s="65"/>
      <c r="AD773" s="65"/>
      <c r="AE773" s="65"/>
      <c r="AF773" s="65"/>
    </row>
    <row r="774" spans="1:3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49"/>
      <c r="AB774" s="49"/>
      <c r="AC774" s="65"/>
      <c r="AD774" s="65"/>
      <c r="AE774" s="65"/>
      <c r="AF774" s="65"/>
    </row>
    <row r="775" spans="1:3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49"/>
      <c r="AB775" s="49"/>
      <c r="AC775" s="65"/>
      <c r="AD775" s="65"/>
      <c r="AE775" s="65"/>
      <c r="AF775" s="65"/>
    </row>
    <row r="776" spans="1:3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49"/>
      <c r="AB776" s="49"/>
      <c r="AC776" s="65"/>
      <c r="AD776" s="65"/>
      <c r="AE776" s="65"/>
      <c r="AF776" s="65"/>
    </row>
    <row r="777" spans="1:3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49"/>
      <c r="AB777" s="49"/>
      <c r="AC777" s="65"/>
      <c r="AD777" s="65"/>
      <c r="AE777" s="65"/>
      <c r="AF777" s="65"/>
    </row>
    <row r="778" spans="1:3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49"/>
      <c r="AB778" s="49"/>
      <c r="AC778" s="65"/>
      <c r="AD778" s="65"/>
      <c r="AE778" s="65"/>
      <c r="AF778" s="65"/>
    </row>
    <row r="779" spans="1:3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49"/>
      <c r="AB779" s="49"/>
      <c r="AC779" s="65"/>
      <c r="AD779" s="65"/>
      <c r="AE779" s="65"/>
      <c r="AF779" s="65"/>
    </row>
    <row r="780" spans="1:3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49"/>
      <c r="AB780" s="49"/>
      <c r="AC780" s="65"/>
      <c r="AD780" s="65"/>
      <c r="AE780" s="65"/>
      <c r="AF780" s="65"/>
    </row>
    <row r="781" spans="1:3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49"/>
      <c r="AB781" s="49"/>
      <c r="AC781" s="65"/>
      <c r="AD781" s="65"/>
      <c r="AE781" s="65"/>
      <c r="AF781" s="65"/>
    </row>
    <row r="782" spans="1:3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49"/>
      <c r="AB782" s="49"/>
      <c r="AC782" s="65"/>
      <c r="AD782" s="65"/>
      <c r="AE782" s="65"/>
      <c r="AF782" s="65"/>
    </row>
    <row r="783" spans="1:3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49"/>
      <c r="AB783" s="49"/>
      <c r="AC783" s="65"/>
      <c r="AD783" s="65"/>
      <c r="AE783" s="65"/>
      <c r="AF783" s="65"/>
    </row>
    <row r="784" spans="1:3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49"/>
      <c r="AB784" s="49"/>
      <c r="AC784" s="65"/>
      <c r="AD784" s="65"/>
      <c r="AE784" s="65"/>
      <c r="AF784" s="65"/>
    </row>
    <row r="785" spans="1:3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49"/>
      <c r="AB785" s="49"/>
      <c r="AC785" s="65"/>
      <c r="AD785" s="65"/>
      <c r="AE785" s="65"/>
      <c r="AF785" s="65"/>
    </row>
    <row r="786" spans="1:3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49"/>
      <c r="AB786" s="49"/>
      <c r="AC786" s="65"/>
      <c r="AD786" s="65"/>
      <c r="AE786" s="65"/>
      <c r="AF786" s="65"/>
    </row>
    <row r="787" spans="1:3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49"/>
      <c r="AB787" s="49"/>
      <c r="AC787" s="65"/>
      <c r="AD787" s="65"/>
      <c r="AE787" s="65"/>
      <c r="AF787" s="65"/>
    </row>
    <row r="788" spans="1:3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49"/>
      <c r="AB788" s="49"/>
      <c r="AC788" s="65"/>
      <c r="AD788" s="65"/>
      <c r="AE788" s="65"/>
      <c r="AF788" s="65"/>
    </row>
    <row r="789" spans="1:3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49"/>
      <c r="AB789" s="49"/>
      <c r="AC789" s="65"/>
      <c r="AD789" s="65"/>
      <c r="AE789" s="65"/>
      <c r="AF789" s="65"/>
    </row>
    <row r="790" spans="1:3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49"/>
      <c r="AB790" s="49"/>
      <c r="AC790" s="65"/>
      <c r="AD790" s="65"/>
      <c r="AE790" s="65"/>
      <c r="AF790" s="65"/>
    </row>
    <row r="791" spans="1:3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49"/>
      <c r="AB791" s="49"/>
      <c r="AC791" s="65"/>
      <c r="AD791" s="65"/>
      <c r="AE791" s="65"/>
      <c r="AF791" s="65"/>
    </row>
    <row r="792" spans="1:3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49"/>
      <c r="AB792" s="49"/>
      <c r="AC792" s="65"/>
      <c r="AD792" s="65"/>
      <c r="AE792" s="65"/>
      <c r="AF792" s="65"/>
    </row>
    <row r="793" spans="1:3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49"/>
      <c r="AB793" s="49"/>
      <c r="AC793" s="65"/>
      <c r="AD793" s="65"/>
      <c r="AE793" s="65"/>
      <c r="AF793" s="65"/>
    </row>
    <row r="794" spans="1:3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49"/>
      <c r="AB794" s="49"/>
      <c r="AC794" s="65"/>
      <c r="AD794" s="65"/>
      <c r="AE794" s="65"/>
      <c r="AF794" s="65"/>
    </row>
    <row r="795" spans="1:3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49"/>
      <c r="AB795" s="49"/>
      <c r="AC795" s="65"/>
      <c r="AD795" s="65"/>
      <c r="AE795" s="65"/>
      <c r="AF795" s="65"/>
    </row>
    <row r="796" spans="1:3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49"/>
      <c r="AB796" s="49"/>
      <c r="AC796" s="65"/>
      <c r="AD796" s="65"/>
      <c r="AE796" s="65"/>
      <c r="AF796" s="65"/>
    </row>
    <row r="797" spans="1:3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49"/>
      <c r="AB797" s="49"/>
      <c r="AC797" s="65"/>
      <c r="AD797" s="65"/>
      <c r="AE797" s="65"/>
      <c r="AF797" s="65"/>
    </row>
    <row r="798" spans="1:3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49"/>
      <c r="AB798" s="49"/>
      <c r="AC798" s="65"/>
      <c r="AD798" s="65"/>
      <c r="AE798" s="65"/>
      <c r="AF798" s="65"/>
    </row>
    <row r="799" spans="1:3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49"/>
      <c r="AB799" s="49"/>
      <c r="AC799" s="65"/>
      <c r="AD799" s="65"/>
      <c r="AE799" s="65"/>
      <c r="AF799" s="65"/>
    </row>
    <row r="800" spans="1:3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49"/>
      <c r="AB800" s="49"/>
      <c r="AC800" s="65"/>
      <c r="AD800" s="65"/>
      <c r="AE800" s="65"/>
      <c r="AF800" s="65"/>
    </row>
    <row r="801" spans="1:3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49"/>
      <c r="AB801" s="49"/>
      <c r="AC801" s="65"/>
      <c r="AD801" s="65"/>
      <c r="AE801" s="65"/>
      <c r="AF801" s="65"/>
    </row>
    <row r="802" spans="1:3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49"/>
      <c r="AB802" s="49"/>
      <c r="AC802" s="65"/>
      <c r="AD802" s="65"/>
      <c r="AE802" s="65"/>
      <c r="AF802" s="65"/>
    </row>
    <row r="803" spans="1:3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49"/>
      <c r="AB803" s="49"/>
      <c r="AC803" s="65"/>
      <c r="AD803" s="65"/>
      <c r="AE803" s="65"/>
      <c r="AF803" s="65"/>
    </row>
    <row r="804" spans="1:3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49"/>
      <c r="AB804" s="49"/>
      <c r="AC804" s="65"/>
      <c r="AD804" s="65"/>
      <c r="AE804" s="65"/>
      <c r="AF804" s="65"/>
    </row>
    <row r="805" spans="1:3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49"/>
      <c r="AB805" s="49"/>
      <c r="AC805" s="65"/>
      <c r="AD805" s="65"/>
      <c r="AE805" s="65"/>
      <c r="AF805" s="65"/>
    </row>
    <row r="806" spans="1:3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49"/>
      <c r="AB806" s="49"/>
      <c r="AC806" s="65"/>
      <c r="AD806" s="65"/>
      <c r="AE806" s="65"/>
      <c r="AF806" s="65"/>
    </row>
    <row r="807" spans="1:3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49"/>
      <c r="AB807" s="49"/>
      <c r="AC807" s="65"/>
      <c r="AD807" s="65"/>
      <c r="AE807" s="65"/>
      <c r="AF807" s="65"/>
    </row>
    <row r="808" spans="1:3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49"/>
      <c r="AB808" s="49"/>
      <c r="AC808" s="65"/>
      <c r="AD808" s="65"/>
      <c r="AE808" s="65"/>
      <c r="AF808" s="65"/>
    </row>
    <row r="809" spans="1:3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49"/>
      <c r="AB809" s="49"/>
      <c r="AC809" s="65"/>
      <c r="AD809" s="65"/>
      <c r="AE809" s="65"/>
      <c r="AF809" s="65"/>
    </row>
    <row r="810" spans="1:3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49"/>
      <c r="AB810" s="49"/>
      <c r="AC810" s="65"/>
      <c r="AD810" s="65"/>
      <c r="AE810" s="65"/>
      <c r="AF810" s="65"/>
    </row>
    <row r="811" spans="1:3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49"/>
      <c r="AB811" s="49"/>
      <c r="AC811" s="65"/>
      <c r="AD811" s="65"/>
      <c r="AE811" s="65"/>
      <c r="AF811" s="65"/>
    </row>
    <row r="812" spans="1:3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49"/>
      <c r="AB812" s="49"/>
      <c r="AC812" s="65"/>
      <c r="AD812" s="65"/>
      <c r="AE812" s="65"/>
      <c r="AF812" s="65"/>
    </row>
    <row r="813" spans="1:3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49"/>
      <c r="AB813" s="49"/>
      <c r="AC813" s="65"/>
      <c r="AD813" s="65"/>
      <c r="AE813" s="65"/>
      <c r="AF813" s="65"/>
    </row>
    <row r="814" spans="1:3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49"/>
      <c r="AB814" s="49"/>
      <c r="AC814" s="65"/>
      <c r="AD814" s="65"/>
      <c r="AE814" s="65"/>
      <c r="AF814" s="65"/>
    </row>
    <row r="815" spans="1:3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49"/>
      <c r="AB815" s="49"/>
      <c r="AC815" s="65"/>
      <c r="AD815" s="65"/>
      <c r="AE815" s="65"/>
      <c r="AF815" s="65"/>
    </row>
    <row r="816" spans="1:3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49"/>
      <c r="AB816" s="49"/>
      <c r="AC816" s="65"/>
      <c r="AD816" s="65"/>
      <c r="AE816" s="65"/>
      <c r="AF816" s="65"/>
    </row>
    <row r="817" spans="1:3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49"/>
      <c r="AB817" s="49"/>
      <c r="AC817" s="65"/>
      <c r="AD817" s="65"/>
      <c r="AE817" s="65"/>
      <c r="AF817" s="65"/>
    </row>
    <row r="818" spans="1:3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49"/>
      <c r="AB818" s="49"/>
      <c r="AC818" s="65"/>
      <c r="AD818" s="65"/>
      <c r="AE818" s="65"/>
      <c r="AF818" s="65"/>
    </row>
    <row r="819" spans="1:3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49"/>
      <c r="AB819" s="49"/>
      <c r="AC819" s="65"/>
      <c r="AD819" s="65"/>
      <c r="AE819" s="65"/>
      <c r="AF819" s="65"/>
    </row>
    <row r="820" spans="1:3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49"/>
      <c r="AB820" s="49"/>
      <c r="AC820" s="65"/>
      <c r="AD820" s="65"/>
      <c r="AE820" s="65"/>
      <c r="AF820" s="65"/>
    </row>
    <row r="821" spans="1:3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49"/>
      <c r="AB821" s="49"/>
      <c r="AC821" s="65"/>
      <c r="AD821" s="65"/>
      <c r="AE821" s="65"/>
      <c r="AF821" s="65"/>
    </row>
    <row r="822" spans="1:3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49"/>
      <c r="AB822" s="49"/>
      <c r="AC822" s="65"/>
      <c r="AD822" s="65"/>
      <c r="AE822" s="65"/>
      <c r="AF822" s="65"/>
    </row>
    <row r="823" spans="1:3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49"/>
      <c r="AB823" s="49"/>
      <c r="AC823" s="65"/>
      <c r="AD823" s="65"/>
      <c r="AE823" s="65"/>
      <c r="AF823" s="65"/>
    </row>
    <row r="824" spans="1:3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49"/>
      <c r="AB824" s="49"/>
      <c r="AC824" s="65"/>
      <c r="AD824" s="65"/>
      <c r="AE824" s="65"/>
      <c r="AF824" s="65"/>
    </row>
    <row r="825" spans="1:3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49"/>
      <c r="AB825" s="49"/>
      <c r="AC825" s="65"/>
      <c r="AD825" s="65"/>
      <c r="AE825" s="65"/>
      <c r="AF825" s="65"/>
    </row>
    <row r="826" spans="1:3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49"/>
      <c r="AB826" s="49"/>
      <c r="AC826" s="65"/>
      <c r="AD826" s="65"/>
      <c r="AE826" s="65"/>
      <c r="AF826" s="65"/>
    </row>
    <row r="827" spans="1:3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49"/>
      <c r="AB827" s="49"/>
      <c r="AC827" s="65"/>
      <c r="AD827" s="65"/>
      <c r="AE827" s="65"/>
      <c r="AF827" s="65"/>
    </row>
    <row r="828" spans="1:3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49"/>
      <c r="AB828" s="49"/>
      <c r="AC828" s="65"/>
      <c r="AD828" s="65"/>
      <c r="AE828" s="65"/>
      <c r="AF828" s="65"/>
    </row>
    <row r="829" spans="1:3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49"/>
      <c r="AB829" s="49"/>
      <c r="AC829" s="65"/>
      <c r="AD829" s="65"/>
      <c r="AE829" s="65"/>
      <c r="AF829" s="65"/>
    </row>
    <row r="830" spans="1:3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49"/>
      <c r="AB830" s="49"/>
      <c r="AC830" s="65"/>
      <c r="AD830" s="65"/>
      <c r="AE830" s="65"/>
      <c r="AF830" s="65"/>
    </row>
    <row r="831" spans="1:3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49"/>
      <c r="AB831" s="49"/>
      <c r="AC831" s="65"/>
      <c r="AD831" s="65"/>
      <c r="AE831" s="65"/>
      <c r="AF831" s="65"/>
    </row>
    <row r="832" spans="1: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49"/>
      <c r="AB832" s="49"/>
      <c r="AC832" s="65"/>
      <c r="AD832" s="65"/>
      <c r="AE832" s="65"/>
      <c r="AF832" s="65"/>
    </row>
    <row r="833" spans="1:3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49"/>
      <c r="AB833" s="49"/>
      <c r="AC833" s="65"/>
      <c r="AD833" s="65"/>
      <c r="AE833" s="65"/>
      <c r="AF833" s="65"/>
    </row>
    <row r="834" spans="1:3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49"/>
      <c r="AB834" s="49"/>
      <c r="AC834" s="65"/>
      <c r="AD834" s="65"/>
      <c r="AE834" s="65"/>
      <c r="AF834" s="65"/>
    </row>
    <row r="835" spans="1:3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49"/>
      <c r="AB835" s="49"/>
      <c r="AC835" s="65"/>
      <c r="AD835" s="65"/>
      <c r="AE835" s="65"/>
      <c r="AF835" s="65"/>
    </row>
    <row r="836" spans="1:3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49"/>
      <c r="AB836" s="49"/>
      <c r="AC836" s="65"/>
      <c r="AD836" s="65"/>
      <c r="AE836" s="65"/>
      <c r="AF836" s="65"/>
    </row>
    <row r="837" spans="1:3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49"/>
      <c r="AB837" s="49"/>
      <c r="AC837" s="65"/>
      <c r="AD837" s="65"/>
      <c r="AE837" s="65"/>
      <c r="AF837" s="65"/>
    </row>
    <row r="838" spans="1:3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49"/>
      <c r="AB838" s="49"/>
      <c r="AC838" s="65"/>
      <c r="AD838" s="65"/>
      <c r="AE838" s="65"/>
      <c r="AF838" s="65"/>
    </row>
    <row r="839" spans="1:3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49"/>
      <c r="AB839" s="49"/>
      <c r="AC839" s="65"/>
      <c r="AD839" s="65"/>
      <c r="AE839" s="65"/>
      <c r="AF839" s="65"/>
    </row>
    <row r="840" spans="1:3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49"/>
      <c r="AB840" s="49"/>
      <c r="AC840" s="65"/>
      <c r="AD840" s="65"/>
      <c r="AE840" s="65"/>
      <c r="AF840" s="65"/>
    </row>
    <row r="841" spans="1:3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49"/>
      <c r="AB841" s="49"/>
      <c r="AC841" s="65"/>
      <c r="AD841" s="65"/>
      <c r="AE841" s="65"/>
      <c r="AF841" s="65"/>
    </row>
    <row r="842" spans="1:3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49"/>
      <c r="AB842" s="49"/>
      <c r="AC842" s="65"/>
      <c r="AD842" s="65"/>
      <c r="AE842" s="65"/>
      <c r="AF842" s="65"/>
    </row>
    <row r="843" spans="1:3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49"/>
      <c r="AB843" s="49"/>
      <c r="AC843" s="65"/>
      <c r="AD843" s="65"/>
      <c r="AE843" s="65"/>
      <c r="AF843" s="65"/>
    </row>
    <row r="844" spans="1:3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49"/>
      <c r="AB844" s="49"/>
      <c r="AC844" s="65"/>
      <c r="AD844" s="65"/>
      <c r="AE844" s="65"/>
      <c r="AF844" s="65"/>
    </row>
    <row r="845" spans="1:3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49"/>
      <c r="AB845" s="49"/>
      <c r="AC845" s="65"/>
      <c r="AD845" s="65"/>
      <c r="AE845" s="65"/>
      <c r="AF845" s="65"/>
    </row>
    <row r="846" spans="1:3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49"/>
      <c r="AB846" s="49"/>
      <c r="AC846" s="65"/>
      <c r="AD846" s="65"/>
      <c r="AE846" s="65"/>
      <c r="AF846" s="65"/>
    </row>
    <row r="847" spans="1:3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49"/>
      <c r="AB847" s="49"/>
      <c r="AC847" s="65"/>
      <c r="AD847" s="65"/>
      <c r="AE847" s="65"/>
      <c r="AF847" s="65"/>
    </row>
    <row r="848" spans="1:3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49"/>
      <c r="AB848" s="49"/>
      <c r="AC848" s="65"/>
      <c r="AD848" s="65"/>
      <c r="AE848" s="65"/>
      <c r="AF848" s="65"/>
    </row>
    <row r="849" spans="1:3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49"/>
      <c r="AB849" s="49"/>
      <c r="AC849" s="65"/>
      <c r="AD849" s="65"/>
      <c r="AE849" s="65"/>
      <c r="AF849" s="65"/>
    </row>
    <row r="850" spans="1:3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49"/>
      <c r="AB850" s="49"/>
      <c r="AC850" s="65"/>
      <c r="AD850" s="65"/>
      <c r="AE850" s="65"/>
      <c r="AF850" s="65"/>
    </row>
    <row r="851" spans="1:3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49"/>
      <c r="AB851" s="49"/>
      <c r="AC851" s="65"/>
      <c r="AD851" s="65"/>
      <c r="AE851" s="65"/>
      <c r="AF851" s="65"/>
    </row>
    <row r="852" spans="1:3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49"/>
      <c r="AB852" s="49"/>
      <c r="AC852" s="65"/>
      <c r="AD852" s="65"/>
      <c r="AE852" s="65"/>
      <c r="AF852" s="65"/>
    </row>
    <row r="853" spans="1:3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49"/>
      <c r="AB853" s="49"/>
      <c r="AC853" s="65"/>
      <c r="AD853" s="65"/>
      <c r="AE853" s="65"/>
      <c r="AF853" s="65"/>
    </row>
    <row r="854" spans="1:3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49"/>
      <c r="AB854" s="49"/>
      <c r="AC854" s="65"/>
      <c r="AD854" s="65"/>
      <c r="AE854" s="65"/>
      <c r="AF854" s="65"/>
    </row>
    <row r="855" spans="1:3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49"/>
      <c r="AB855" s="49"/>
      <c r="AC855" s="65"/>
      <c r="AD855" s="65"/>
      <c r="AE855" s="65"/>
      <c r="AF855" s="65"/>
    </row>
    <row r="856" spans="1:3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49"/>
      <c r="AB856" s="49"/>
      <c r="AC856" s="65"/>
      <c r="AD856" s="65"/>
      <c r="AE856" s="65"/>
      <c r="AF856" s="65"/>
    </row>
    <row r="857" spans="1:3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49"/>
      <c r="AB857" s="49"/>
      <c r="AC857" s="65"/>
      <c r="AD857" s="65"/>
      <c r="AE857" s="65"/>
      <c r="AF857" s="65"/>
    </row>
    <row r="858" spans="1:3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49"/>
      <c r="AB858" s="49"/>
      <c r="AC858" s="65"/>
      <c r="AD858" s="65"/>
      <c r="AE858" s="65"/>
      <c r="AF858" s="65"/>
    </row>
    <row r="859" spans="1:3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49"/>
      <c r="AB859" s="49"/>
      <c r="AC859" s="65"/>
      <c r="AD859" s="65"/>
      <c r="AE859" s="65"/>
      <c r="AF859" s="65"/>
    </row>
    <row r="860" spans="1:3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49"/>
      <c r="AB860" s="49"/>
      <c r="AC860" s="65"/>
      <c r="AD860" s="65"/>
      <c r="AE860" s="65"/>
      <c r="AF860" s="65"/>
    </row>
    <row r="861" spans="1:3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49"/>
      <c r="AB861" s="49"/>
      <c r="AC861" s="65"/>
      <c r="AD861" s="65"/>
      <c r="AE861" s="65"/>
      <c r="AF861" s="65"/>
    </row>
    <row r="862" spans="1:3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49"/>
      <c r="AB862" s="49"/>
      <c r="AC862" s="65"/>
      <c r="AD862" s="65"/>
      <c r="AE862" s="65"/>
      <c r="AF862" s="65"/>
    </row>
    <row r="863" spans="1:3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49"/>
      <c r="AB863" s="49"/>
      <c r="AC863" s="65"/>
      <c r="AD863" s="65"/>
      <c r="AE863" s="65"/>
      <c r="AF863" s="65"/>
    </row>
    <row r="864" spans="1:3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49"/>
      <c r="AB864" s="49"/>
      <c r="AC864" s="65"/>
      <c r="AD864" s="65"/>
      <c r="AE864" s="65"/>
      <c r="AF864" s="65"/>
    </row>
    <row r="865" spans="1:3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49"/>
      <c r="AB865" s="49"/>
      <c r="AC865" s="65"/>
      <c r="AD865" s="65"/>
      <c r="AE865" s="65"/>
      <c r="AF865" s="65"/>
    </row>
    <row r="866" spans="1:3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49"/>
      <c r="AB866" s="49"/>
      <c r="AC866" s="65"/>
      <c r="AD866" s="65"/>
      <c r="AE866" s="65"/>
      <c r="AF866" s="65"/>
    </row>
    <row r="867" spans="1:3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49"/>
      <c r="AB867" s="49"/>
      <c r="AC867" s="65"/>
      <c r="AD867" s="65"/>
      <c r="AE867" s="65"/>
      <c r="AF867" s="65"/>
    </row>
    <row r="868" spans="1:3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49"/>
      <c r="AB868" s="49"/>
      <c r="AC868" s="65"/>
      <c r="AD868" s="65"/>
      <c r="AE868" s="65"/>
      <c r="AF868" s="65"/>
    </row>
    <row r="869" spans="1:3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49"/>
      <c r="AB869" s="49"/>
      <c r="AC869" s="65"/>
      <c r="AD869" s="65"/>
      <c r="AE869" s="65"/>
      <c r="AF869" s="65"/>
    </row>
    <row r="870" spans="1:3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49"/>
      <c r="AB870" s="49"/>
      <c r="AC870" s="65"/>
      <c r="AD870" s="65"/>
      <c r="AE870" s="65"/>
      <c r="AF870" s="65"/>
    </row>
    <row r="871" spans="1:3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49"/>
      <c r="AB871" s="49"/>
      <c r="AC871" s="65"/>
      <c r="AD871" s="65"/>
      <c r="AE871" s="65"/>
      <c r="AF871" s="65"/>
    </row>
    <row r="872" spans="1:3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49"/>
      <c r="AB872" s="49"/>
      <c r="AC872" s="65"/>
      <c r="AD872" s="65"/>
      <c r="AE872" s="65"/>
      <c r="AF872" s="65"/>
    </row>
    <row r="873" spans="1:3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49"/>
      <c r="AB873" s="49"/>
      <c r="AC873" s="65"/>
      <c r="AD873" s="65"/>
      <c r="AE873" s="65"/>
      <c r="AF873" s="65"/>
    </row>
    <row r="874" spans="1:3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49"/>
      <c r="AB874" s="49"/>
      <c r="AC874" s="65"/>
      <c r="AD874" s="65"/>
      <c r="AE874" s="65"/>
      <c r="AF874" s="65"/>
    </row>
    <row r="875" spans="1:3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49"/>
      <c r="AB875" s="49"/>
      <c r="AC875" s="65"/>
      <c r="AD875" s="65"/>
      <c r="AE875" s="65"/>
      <c r="AF875" s="65"/>
    </row>
    <row r="876" spans="1:3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49"/>
      <c r="AB876" s="49"/>
      <c r="AC876" s="65"/>
      <c r="AD876" s="65"/>
      <c r="AE876" s="65"/>
      <c r="AF876" s="65"/>
    </row>
    <row r="877" spans="1:3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49"/>
      <c r="AB877" s="49"/>
      <c r="AC877" s="65"/>
      <c r="AD877" s="65"/>
      <c r="AE877" s="65"/>
      <c r="AF877" s="65"/>
    </row>
    <row r="878" spans="1:3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49"/>
      <c r="AB878" s="49"/>
      <c r="AC878" s="65"/>
      <c r="AD878" s="65"/>
      <c r="AE878" s="65"/>
      <c r="AF878" s="65"/>
    </row>
    <row r="879" spans="1:3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49"/>
      <c r="AB879" s="49"/>
      <c r="AC879" s="65"/>
      <c r="AD879" s="65"/>
      <c r="AE879" s="65"/>
      <c r="AF879" s="65"/>
    </row>
    <row r="880" spans="1:3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49"/>
      <c r="AB880" s="49"/>
      <c r="AC880" s="65"/>
      <c r="AD880" s="65"/>
      <c r="AE880" s="65"/>
      <c r="AF880" s="65"/>
    </row>
    <row r="881" spans="1:3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49"/>
      <c r="AB881" s="49"/>
      <c r="AC881" s="65"/>
      <c r="AD881" s="65"/>
      <c r="AE881" s="65"/>
      <c r="AF881" s="65"/>
    </row>
    <row r="882" spans="1:3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49"/>
      <c r="AB882" s="49"/>
      <c r="AC882" s="65"/>
      <c r="AD882" s="65"/>
      <c r="AE882" s="65"/>
      <c r="AF882" s="65"/>
    </row>
    <row r="883" spans="1:3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49"/>
      <c r="AB883" s="49"/>
      <c r="AC883" s="65"/>
      <c r="AD883" s="65"/>
      <c r="AE883" s="65"/>
      <c r="AF883" s="65"/>
    </row>
    <row r="884" spans="1:3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49"/>
      <c r="AB884" s="49"/>
      <c r="AC884" s="65"/>
      <c r="AD884" s="65"/>
      <c r="AE884" s="65"/>
      <c r="AF884" s="65"/>
    </row>
    <row r="885" spans="1:3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49"/>
      <c r="AB885" s="49"/>
      <c r="AC885" s="65"/>
      <c r="AD885" s="65"/>
      <c r="AE885" s="65"/>
      <c r="AF885" s="65"/>
    </row>
    <row r="886" spans="1:3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49"/>
      <c r="AB886" s="49"/>
      <c r="AC886" s="65"/>
      <c r="AD886" s="65"/>
      <c r="AE886" s="65"/>
      <c r="AF886" s="65"/>
    </row>
    <row r="887" spans="1:3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49"/>
      <c r="AB887" s="49"/>
      <c r="AC887" s="65"/>
      <c r="AD887" s="65"/>
      <c r="AE887" s="65"/>
      <c r="AF887" s="65"/>
    </row>
    <row r="888" spans="1:3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49"/>
      <c r="AB888" s="49"/>
      <c r="AC888" s="65"/>
      <c r="AD888" s="65"/>
      <c r="AE888" s="65"/>
      <c r="AF888" s="65"/>
    </row>
    <row r="889" spans="1:3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49"/>
      <c r="AB889" s="49"/>
      <c r="AC889" s="65"/>
      <c r="AD889" s="65"/>
      <c r="AE889" s="65"/>
      <c r="AF889" s="65"/>
    </row>
    <row r="890" spans="1:3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49"/>
      <c r="AB890" s="49"/>
      <c r="AC890" s="65"/>
      <c r="AD890" s="65"/>
      <c r="AE890" s="65"/>
      <c r="AF890" s="65"/>
    </row>
    <row r="891" spans="1:3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49"/>
      <c r="AB891" s="49"/>
      <c r="AC891" s="65"/>
      <c r="AD891" s="65"/>
      <c r="AE891" s="65"/>
      <c r="AF891" s="65"/>
    </row>
    <row r="892" spans="1:3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49"/>
      <c r="AB892" s="49"/>
      <c r="AC892" s="65"/>
      <c r="AD892" s="65"/>
      <c r="AE892" s="65"/>
      <c r="AF892" s="65"/>
    </row>
    <row r="893" spans="1:3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49"/>
      <c r="AB893" s="49"/>
      <c r="AC893" s="65"/>
      <c r="AD893" s="65"/>
      <c r="AE893" s="65"/>
      <c r="AF893" s="65"/>
    </row>
    <row r="894" spans="1:3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49"/>
      <c r="AB894" s="49"/>
      <c r="AC894" s="65"/>
      <c r="AD894" s="65"/>
      <c r="AE894" s="65"/>
      <c r="AF894" s="65"/>
    </row>
    <row r="895" spans="1:3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49"/>
      <c r="AB895" s="49"/>
      <c r="AC895" s="65"/>
      <c r="AD895" s="65"/>
      <c r="AE895" s="65"/>
      <c r="AF895" s="65"/>
    </row>
    <row r="896" spans="1:3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49"/>
      <c r="AB896" s="49"/>
      <c r="AC896" s="65"/>
      <c r="AD896" s="65"/>
      <c r="AE896" s="65"/>
      <c r="AF896" s="65"/>
    </row>
    <row r="897" spans="1:3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49"/>
      <c r="AB897" s="49"/>
      <c r="AC897" s="65"/>
      <c r="AD897" s="65"/>
      <c r="AE897" s="65"/>
      <c r="AF897" s="65"/>
    </row>
    <row r="898" spans="1:3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49"/>
      <c r="AB898" s="49"/>
      <c r="AC898" s="65"/>
      <c r="AD898" s="65"/>
      <c r="AE898" s="65"/>
      <c r="AF898" s="65"/>
    </row>
    <row r="899" spans="1:3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49"/>
      <c r="AB899" s="49"/>
      <c r="AC899" s="65"/>
      <c r="AD899" s="65"/>
      <c r="AE899" s="65"/>
      <c r="AF899" s="65"/>
    </row>
    <row r="900" spans="1:3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49"/>
      <c r="AB900" s="49"/>
      <c r="AC900" s="65"/>
      <c r="AD900" s="65"/>
      <c r="AE900" s="65"/>
      <c r="AF900" s="65"/>
    </row>
    <row r="901" spans="1:3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49"/>
      <c r="AB901" s="49"/>
      <c r="AC901" s="65"/>
      <c r="AD901" s="65"/>
      <c r="AE901" s="65"/>
      <c r="AF901" s="65"/>
    </row>
    <row r="902" spans="1:3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49"/>
      <c r="AB902" s="49"/>
      <c r="AC902" s="65"/>
      <c r="AD902" s="65"/>
      <c r="AE902" s="65"/>
      <c r="AF902" s="65"/>
    </row>
    <row r="903" spans="1:3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49"/>
      <c r="AB903" s="49"/>
      <c r="AC903" s="65"/>
      <c r="AD903" s="65"/>
      <c r="AE903" s="65"/>
      <c r="AF903" s="65"/>
    </row>
    <row r="904" spans="1:3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49"/>
      <c r="AB904" s="49"/>
      <c r="AC904" s="65"/>
      <c r="AD904" s="65"/>
      <c r="AE904" s="65"/>
      <c r="AF904" s="65"/>
    </row>
    <row r="905" spans="1:3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49"/>
      <c r="AB905" s="49"/>
      <c r="AC905" s="65"/>
      <c r="AD905" s="65"/>
      <c r="AE905" s="65"/>
      <c r="AF905" s="65"/>
    </row>
    <row r="906" spans="1:3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49"/>
      <c r="AB906" s="49"/>
      <c r="AC906" s="65"/>
      <c r="AD906" s="65"/>
      <c r="AE906" s="65"/>
      <c r="AF906" s="65"/>
    </row>
    <row r="907" spans="1:3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49"/>
      <c r="AB907" s="49"/>
      <c r="AC907" s="65"/>
      <c r="AD907" s="65"/>
      <c r="AE907" s="65"/>
      <c r="AF907" s="65"/>
    </row>
    <row r="908" spans="1:3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49"/>
      <c r="AB908" s="49"/>
      <c r="AC908" s="65"/>
      <c r="AD908" s="65"/>
      <c r="AE908" s="65"/>
      <c r="AF908" s="65"/>
    </row>
    <row r="909" spans="1:3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49"/>
      <c r="AB909" s="49"/>
      <c r="AC909" s="65"/>
      <c r="AD909" s="65"/>
      <c r="AE909" s="65"/>
      <c r="AF909" s="65"/>
    </row>
    <row r="910" spans="1:3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49"/>
      <c r="AB910" s="49"/>
      <c r="AC910" s="65"/>
      <c r="AD910" s="65"/>
      <c r="AE910" s="65"/>
      <c r="AF910" s="65"/>
    </row>
    <row r="911" spans="1:3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49"/>
      <c r="AB911" s="49"/>
      <c r="AC911" s="65"/>
      <c r="AD911" s="65"/>
      <c r="AE911" s="65"/>
      <c r="AF911" s="65"/>
    </row>
    <row r="912" spans="1:3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49"/>
      <c r="AB912" s="49"/>
      <c r="AC912" s="65"/>
      <c r="AD912" s="65"/>
      <c r="AE912" s="65"/>
      <c r="AF912" s="65"/>
    </row>
    <row r="913" spans="1:3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49"/>
      <c r="AB913" s="49"/>
      <c r="AC913" s="65"/>
      <c r="AD913" s="65"/>
      <c r="AE913" s="65"/>
      <c r="AF913" s="65"/>
    </row>
    <row r="914" spans="1:3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49"/>
      <c r="AB914" s="49"/>
      <c r="AC914" s="65"/>
      <c r="AD914" s="65"/>
      <c r="AE914" s="65"/>
      <c r="AF914" s="65"/>
    </row>
    <row r="915" spans="1:3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49"/>
      <c r="AB915" s="49"/>
      <c r="AC915" s="65"/>
      <c r="AD915" s="65"/>
      <c r="AE915" s="65"/>
      <c r="AF915" s="65"/>
    </row>
    <row r="916" spans="1:3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49"/>
      <c r="AB916" s="49"/>
      <c r="AC916" s="65"/>
      <c r="AD916" s="65"/>
      <c r="AE916" s="65"/>
      <c r="AF916" s="65"/>
    </row>
    <row r="917" spans="1:3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49"/>
      <c r="AB917" s="49"/>
      <c r="AC917" s="65"/>
      <c r="AD917" s="65"/>
      <c r="AE917" s="65"/>
      <c r="AF917" s="65"/>
    </row>
    <row r="918" spans="1:3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49"/>
      <c r="AB918" s="49"/>
      <c r="AC918" s="65"/>
      <c r="AD918" s="65"/>
      <c r="AE918" s="65"/>
      <c r="AF918" s="65"/>
    </row>
    <row r="919" spans="1:3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49"/>
      <c r="AB919" s="49"/>
      <c r="AC919" s="65"/>
      <c r="AD919" s="65"/>
      <c r="AE919" s="65"/>
      <c r="AF919" s="65"/>
    </row>
    <row r="920" spans="1:3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49"/>
      <c r="AB920" s="49"/>
      <c r="AC920" s="65"/>
      <c r="AD920" s="65"/>
      <c r="AE920" s="65"/>
      <c r="AF920" s="65"/>
    </row>
    <row r="921" spans="1:3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49"/>
      <c r="AB921" s="49"/>
      <c r="AC921" s="65"/>
      <c r="AD921" s="65"/>
      <c r="AE921" s="65"/>
      <c r="AF921" s="65"/>
    </row>
    <row r="922" spans="1:3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49"/>
      <c r="AB922" s="49"/>
      <c r="AC922" s="65"/>
      <c r="AD922" s="65"/>
      <c r="AE922" s="65"/>
      <c r="AF922" s="65"/>
    </row>
    <row r="923" spans="1:3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49"/>
      <c r="AB923" s="49"/>
      <c r="AC923" s="65"/>
      <c r="AD923" s="65"/>
      <c r="AE923" s="65"/>
      <c r="AF923" s="65"/>
    </row>
    <row r="924" spans="1:3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49"/>
      <c r="AB924" s="49"/>
      <c r="AC924" s="65"/>
      <c r="AD924" s="65"/>
      <c r="AE924" s="65"/>
      <c r="AF924" s="65"/>
    </row>
    <row r="925" spans="1:3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49"/>
      <c r="AB925" s="49"/>
      <c r="AC925" s="65"/>
      <c r="AD925" s="65"/>
      <c r="AE925" s="65"/>
      <c r="AF925" s="65"/>
    </row>
    <row r="926" spans="1:3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49"/>
      <c r="AB926" s="49"/>
      <c r="AC926" s="65"/>
      <c r="AD926" s="65"/>
      <c r="AE926" s="65"/>
      <c r="AF926" s="65"/>
    </row>
    <row r="927" spans="1:3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49"/>
      <c r="AB927" s="49"/>
      <c r="AC927" s="65"/>
      <c r="AD927" s="65"/>
      <c r="AE927" s="65"/>
      <c r="AF927" s="65"/>
    </row>
    <row r="928" spans="1:3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49"/>
      <c r="AB928" s="49"/>
      <c r="AC928" s="65"/>
      <c r="AD928" s="65"/>
      <c r="AE928" s="65"/>
      <c r="AF928" s="65"/>
    </row>
    <row r="929" spans="1:3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49"/>
      <c r="AB929" s="49"/>
      <c r="AC929" s="65"/>
      <c r="AD929" s="65"/>
      <c r="AE929" s="65"/>
      <c r="AF929" s="65"/>
    </row>
    <row r="930" spans="1:3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49"/>
      <c r="AB930" s="49"/>
      <c r="AC930" s="65"/>
      <c r="AD930" s="65"/>
      <c r="AE930" s="65"/>
      <c r="AF930" s="65"/>
    </row>
    <row r="931" spans="1:3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49"/>
      <c r="AB931" s="49"/>
      <c r="AC931" s="65"/>
      <c r="AD931" s="65"/>
      <c r="AE931" s="65"/>
      <c r="AF931" s="65"/>
    </row>
    <row r="932" spans="1: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49"/>
      <c r="AB932" s="49"/>
      <c r="AC932" s="65"/>
      <c r="AD932" s="65"/>
      <c r="AE932" s="65"/>
      <c r="AF932" s="65"/>
    </row>
    <row r="933" spans="1:3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49"/>
      <c r="AB933" s="49"/>
      <c r="AC933" s="65"/>
      <c r="AD933" s="65"/>
      <c r="AE933" s="65"/>
      <c r="AF933" s="65"/>
    </row>
    <row r="934" spans="1:3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49"/>
      <c r="AB934" s="49"/>
      <c r="AC934" s="65"/>
      <c r="AD934" s="65"/>
      <c r="AE934" s="65"/>
      <c r="AF934" s="65"/>
    </row>
    <row r="935" spans="1:3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49"/>
      <c r="AB935" s="49"/>
      <c r="AC935" s="65"/>
      <c r="AD935" s="65"/>
      <c r="AE935" s="65"/>
      <c r="AF935" s="65"/>
    </row>
    <row r="936" spans="1:3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49"/>
      <c r="AB936" s="49"/>
      <c r="AC936" s="65"/>
      <c r="AD936" s="65"/>
      <c r="AE936" s="65"/>
      <c r="AF936" s="65"/>
    </row>
    <row r="937" spans="1:3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49"/>
      <c r="AB937" s="49"/>
      <c r="AC937" s="65"/>
      <c r="AD937" s="65"/>
      <c r="AE937" s="65"/>
      <c r="AF937" s="65"/>
    </row>
    <row r="938" spans="1:3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49"/>
      <c r="AB938" s="49"/>
      <c r="AC938" s="65"/>
      <c r="AD938" s="65"/>
      <c r="AE938" s="65"/>
      <c r="AF938" s="65"/>
    </row>
    <row r="939" spans="1:3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49"/>
      <c r="AB939" s="49"/>
      <c r="AC939" s="65"/>
      <c r="AD939" s="65"/>
      <c r="AE939" s="65"/>
      <c r="AF939" s="65"/>
    </row>
    <row r="940" spans="1:3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49"/>
      <c r="AB940" s="49"/>
      <c r="AC940" s="65"/>
      <c r="AD940" s="65"/>
      <c r="AE940" s="65"/>
      <c r="AF940" s="65"/>
    </row>
    <row r="941" spans="1:3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49"/>
      <c r="AB941" s="49"/>
      <c r="AC941" s="65"/>
      <c r="AD941" s="65"/>
      <c r="AE941" s="65"/>
      <c r="AF941" s="65"/>
    </row>
    <row r="942" spans="1:3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49"/>
      <c r="AB942" s="49"/>
      <c r="AC942" s="65"/>
      <c r="AD942" s="65"/>
      <c r="AE942" s="65"/>
      <c r="AF942" s="65"/>
    </row>
    <row r="943" spans="1:3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49"/>
      <c r="AB943" s="49"/>
      <c r="AC943" s="65"/>
      <c r="AD943" s="65"/>
      <c r="AE943" s="65"/>
      <c r="AF943" s="65"/>
    </row>
    <row r="944" spans="1:3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49"/>
      <c r="AB944" s="49"/>
      <c r="AC944" s="65"/>
      <c r="AD944" s="65"/>
      <c r="AE944" s="65"/>
      <c r="AF944" s="65"/>
    </row>
    <row r="945" spans="1:3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49"/>
      <c r="AB945" s="49"/>
      <c r="AC945" s="65"/>
      <c r="AD945" s="65"/>
      <c r="AE945" s="65"/>
      <c r="AF945" s="65"/>
    </row>
    <row r="946" spans="1:3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49"/>
      <c r="AB946" s="49"/>
      <c r="AC946" s="65"/>
      <c r="AD946" s="65"/>
      <c r="AE946" s="65"/>
      <c r="AF946" s="65"/>
    </row>
    <row r="947" spans="1:3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49"/>
      <c r="AB947" s="49"/>
      <c r="AC947" s="65"/>
      <c r="AD947" s="65"/>
      <c r="AE947" s="65"/>
      <c r="AF947" s="65"/>
    </row>
    <row r="948" spans="1:3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49"/>
      <c r="AB948" s="49"/>
      <c r="AC948" s="65"/>
      <c r="AD948" s="65"/>
      <c r="AE948" s="65"/>
      <c r="AF948" s="65"/>
    </row>
    <row r="949" spans="1:3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49"/>
      <c r="AB949" s="49"/>
      <c r="AC949" s="65"/>
      <c r="AD949" s="65"/>
      <c r="AE949" s="65"/>
      <c r="AF949" s="65"/>
    </row>
    <row r="950" spans="1:3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49"/>
      <c r="AB950" s="49"/>
      <c r="AC950" s="65"/>
      <c r="AD950" s="65"/>
      <c r="AE950" s="65"/>
      <c r="AF950" s="65"/>
    </row>
    <row r="951" spans="1:3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49"/>
      <c r="AB951" s="49"/>
      <c r="AC951" s="65"/>
      <c r="AD951" s="65"/>
      <c r="AE951" s="65"/>
      <c r="AF951" s="65"/>
    </row>
    <row r="952" spans="1:3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49"/>
      <c r="AB952" s="49"/>
      <c r="AC952" s="65"/>
      <c r="AD952" s="65"/>
      <c r="AE952" s="65"/>
      <c r="AF952" s="65"/>
    </row>
    <row r="953" spans="1:3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49"/>
      <c r="AB953" s="49"/>
      <c r="AC953" s="65"/>
      <c r="AD953" s="65"/>
      <c r="AE953" s="65"/>
      <c r="AF953" s="65"/>
    </row>
    <row r="954" spans="1:3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49"/>
      <c r="AB954" s="49"/>
      <c r="AC954" s="65"/>
      <c r="AD954" s="65"/>
      <c r="AE954" s="65"/>
      <c r="AF954" s="65"/>
    </row>
    <row r="955" spans="1:3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49"/>
      <c r="AB955" s="49"/>
      <c r="AC955" s="65"/>
      <c r="AD955" s="65"/>
      <c r="AE955" s="65"/>
      <c r="AF955" s="65"/>
    </row>
    <row r="956" spans="1:3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49"/>
      <c r="AB956" s="49"/>
      <c r="AC956" s="65"/>
      <c r="AD956" s="65"/>
      <c r="AE956" s="65"/>
      <c r="AF956" s="65"/>
    </row>
    <row r="957" spans="1:3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49"/>
      <c r="AB957" s="49"/>
      <c r="AC957" s="65"/>
      <c r="AD957" s="65"/>
      <c r="AE957" s="65"/>
      <c r="AF957" s="65"/>
    </row>
    <row r="958" spans="1:3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49"/>
      <c r="AB958" s="49"/>
      <c r="AC958" s="65"/>
      <c r="AD958" s="65"/>
      <c r="AE958" s="65"/>
      <c r="AF958" s="65"/>
    </row>
    <row r="959" spans="1:3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49"/>
      <c r="AB959" s="49"/>
      <c r="AC959" s="65"/>
      <c r="AD959" s="65"/>
      <c r="AE959" s="65"/>
      <c r="AF959" s="65"/>
    </row>
    <row r="960" spans="1:3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49"/>
      <c r="AB960" s="49"/>
      <c r="AC960" s="65"/>
      <c r="AD960" s="65"/>
      <c r="AE960" s="65"/>
      <c r="AF960" s="65"/>
    </row>
    <row r="961" spans="1:3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49"/>
      <c r="AB961" s="49"/>
      <c r="AC961" s="65"/>
      <c r="AD961" s="65"/>
      <c r="AE961" s="65"/>
      <c r="AF961" s="65"/>
    </row>
    <row r="962" spans="1:3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49"/>
      <c r="AB962" s="49"/>
      <c r="AC962" s="65"/>
      <c r="AD962" s="65"/>
      <c r="AE962" s="65"/>
      <c r="AF962" s="65"/>
    </row>
    <row r="963" spans="1:3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49"/>
      <c r="AB963" s="49"/>
      <c r="AC963" s="65"/>
      <c r="AD963" s="65"/>
      <c r="AE963" s="65"/>
      <c r="AF963" s="65"/>
    </row>
    <row r="964" spans="1:3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49"/>
      <c r="AB964" s="49"/>
      <c r="AC964" s="65"/>
      <c r="AD964" s="65"/>
      <c r="AE964" s="65"/>
      <c r="AF964" s="65"/>
    </row>
    <row r="965" spans="1:3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49"/>
      <c r="AB965" s="49"/>
      <c r="AC965" s="65"/>
      <c r="AD965" s="65"/>
      <c r="AE965" s="65"/>
      <c r="AF965" s="65"/>
    </row>
    <row r="966" spans="1:3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49"/>
      <c r="AB966" s="49"/>
      <c r="AC966" s="65"/>
      <c r="AD966" s="65"/>
      <c r="AE966" s="65"/>
      <c r="AF966" s="65"/>
    </row>
    <row r="967" spans="1:3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49"/>
      <c r="AB967" s="49"/>
      <c r="AC967" s="65"/>
      <c r="AD967" s="65"/>
      <c r="AE967" s="65"/>
      <c r="AF967" s="65"/>
    </row>
    <row r="968" spans="1:3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49"/>
      <c r="AB968" s="49"/>
      <c r="AC968" s="65"/>
      <c r="AD968" s="65"/>
      <c r="AE968" s="65"/>
      <c r="AF968" s="65"/>
    </row>
    <row r="969" spans="1:3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49"/>
      <c r="AB969" s="49"/>
      <c r="AC969" s="65"/>
      <c r="AD969" s="65"/>
      <c r="AE969" s="65"/>
      <c r="AF969" s="65"/>
    </row>
    <row r="970" spans="1:3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49"/>
      <c r="AB970" s="49"/>
      <c r="AC970" s="65"/>
      <c r="AD970" s="65"/>
      <c r="AE970" s="65"/>
      <c r="AF970" s="65"/>
    </row>
    <row r="971" spans="1:3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49"/>
      <c r="AB971" s="49"/>
      <c r="AC971" s="65"/>
      <c r="AD971" s="65"/>
      <c r="AE971" s="65"/>
      <c r="AF971" s="65"/>
    </row>
    <row r="972" spans="1:3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49"/>
      <c r="AB972" s="49"/>
      <c r="AC972" s="65"/>
      <c r="AD972" s="65"/>
      <c r="AE972" s="65"/>
      <c r="AF972" s="65"/>
    </row>
    <row r="973" spans="1:3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49"/>
      <c r="AB973" s="49"/>
      <c r="AC973" s="65"/>
      <c r="AD973" s="65"/>
      <c r="AE973" s="65"/>
      <c r="AF973" s="65"/>
    </row>
    <row r="974" spans="1:3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49"/>
      <c r="AB974" s="49"/>
      <c r="AC974" s="65"/>
      <c r="AD974" s="65"/>
      <c r="AE974" s="65"/>
      <c r="AF974" s="65"/>
    </row>
    <row r="975" spans="1:3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49"/>
      <c r="AB975" s="49"/>
      <c r="AC975" s="65"/>
      <c r="AD975" s="65"/>
      <c r="AE975" s="65"/>
      <c r="AF975" s="65"/>
    </row>
    <row r="976" spans="1:3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49"/>
      <c r="AB976" s="49"/>
      <c r="AC976" s="65"/>
      <c r="AD976" s="65"/>
      <c r="AE976" s="65"/>
      <c r="AF976" s="65"/>
    </row>
    <row r="977" spans="1:3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49"/>
      <c r="AB977" s="49"/>
      <c r="AC977" s="65"/>
      <c r="AD977" s="65"/>
      <c r="AE977" s="65"/>
      <c r="AF977" s="65"/>
    </row>
    <row r="978" spans="1:3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49"/>
      <c r="AB978" s="49"/>
      <c r="AC978" s="65"/>
      <c r="AD978" s="65"/>
      <c r="AE978" s="65"/>
      <c r="AF978" s="65"/>
    </row>
    <row r="979" spans="1:3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49"/>
      <c r="AB979" s="49"/>
      <c r="AC979" s="65"/>
      <c r="AD979" s="65"/>
      <c r="AE979" s="65"/>
      <c r="AF979" s="65"/>
    </row>
    <row r="980" spans="1:3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49"/>
      <c r="AB980" s="49"/>
      <c r="AC980" s="65"/>
      <c r="AD980" s="65"/>
      <c r="AE980" s="65"/>
      <c r="AF980" s="65"/>
    </row>
    <row r="981" spans="1:3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49"/>
      <c r="AB981" s="49"/>
      <c r="AC981" s="65"/>
      <c r="AD981" s="65"/>
      <c r="AE981" s="65"/>
      <c r="AF981" s="65"/>
    </row>
    <row r="982" spans="1:3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49"/>
      <c r="AB982" s="49"/>
      <c r="AC982" s="65"/>
      <c r="AD982" s="65"/>
      <c r="AE982" s="65"/>
      <c r="AF982" s="65"/>
    </row>
    <row r="983" spans="1:3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49"/>
      <c r="AB983" s="49"/>
      <c r="AC983" s="65"/>
      <c r="AD983" s="65"/>
      <c r="AE983" s="65"/>
      <c r="AF983" s="65"/>
    </row>
    <row r="984" spans="1:3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49"/>
      <c r="AB984" s="49"/>
      <c r="AC984" s="65"/>
      <c r="AD984" s="65"/>
      <c r="AE984" s="65"/>
      <c r="AF984" s="65"/>
    </row>
    <row r="985" spans="1:3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49"/>
      <c r="AB985" s="49"/>
      <c r="AC985" s="65"/>
      <c r="AD985" s="65"/>
      <c r="AE985" s="65"/>
      <c r="AF985" s="65"/>
    </row>
    <row r="986" spans="1:3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49"/>
      <c r="AB986" s="49"/>
      <c r="AC986" s="65"/>
      <c r="AD986" s="65"/>
      <c r="AE986" s="65"/>
      <c r="AF986" s="65"/>
    </row>
    <row r="987" spans="1:3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49"/>
      <c r="AB987" s="49"/>
      <c r="AC987" s="65"/>
      <c r="AD987" s="65"/>
      <c r="AE987" s="65"/>
      <c r="AF987" s="65"/>
    </row>
    <row r="988" spans="1:3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49"/>
      <c r="AB988" s="49"/>
      <c r="AC988" s="65"/>
      <c r="AD988" s="65"/>
      <c r="AE988" s="65"/>
      <c r="AF988" s="65"/>
    </row>
    <row r="989" spans="1:3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49"/>
      <c r="AB989" s="49"/>
      <c r="AC989" s="65"/>
      <c r="AD989" s="65"/>
      <c r="AE989" s="65"/>
      <c r="AF989" s="65"/>
    </row>
    <row r="990" spans="1:3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49"/>
      <c r="AB990" s="49"/>
      <c r="AC990" s="65"/>
      <c r="AD990" s="65"/>
      <c r="AE990" s="65"/>
      <c r="AF990" s="65"/>
    </row>
    <row r="991" spans="1:3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49"/>
      <c r="AB991" s="49"/>
      <c r="AC991" s="65"/>
      <c r="AD991" s="65"/>
      <c r="AE991" s="65"/>
      <c r="AF991" s="65"/>
    </row>
    <row r="992" spans="1:3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49"/>
      <c r="AB992" s="49"/>
      <c r="AC992" s="65"/>
      <c r="AD992" s="65"/>
      <c r="AE992" s="65"/>
      <c r="AF992" s="65"/>
    </row>
    <row r="993" spans="1:3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49"/>
      <c r="AB993" s="49"/>
      <c r="AC993" s="65"/>
      <c r="AD993" s="65"/>
      <c r="AE993" s="65"/>
      <c r="AF993" s="65"/>
    </row>
    <row r="994" spans="1:3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49"/>
      <c r="AB994" s="49"/>
      <c r="AC994" s="65"/>
      <c r="AD994" s="65"/>
      <c r="AE994" s="65"/>
      <c r="AF994" s="65"/>
    </row>
    <row r="995" spans="1:3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49"/>
      <c r="AB995" s="49"/>
      <c r="AC995" s="65"/>
      <c r="AD995" s="65"/>
      <c r="AE995" s="65"/>
      <c r="AF995" s="65"/>
    </row>
    <row r="996" spans="1:3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49"/>
      <c r="AB996" s="49"/>
      <c r="AC996" s="65"/>
      <c r="AD996" s="65"/>
      <c r="AE996" s="65"/>
      <c r="AF996" s="65"/>
    </row>
    <row r="997" spans="1:32"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49"/>
      <c r="AB997" s="49"/>
      <c r="AC997" s="65"/>
      <c r="AD997" s="65"/>
      <c r="AE997" s="65"/>
      <c r="AF997" s="65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A377-A373-4299-B3B6-F50FADDA7403}">
  <sheetPr>
    <outlinePr summaryBelow="0" summaryRight="0"/>
  </sheetPr>
  <dimension ref="A1:AI987"/>
  <sheetViews>
    <sheetView workbookViewId="0">
      <pane ySplit="1" topLeftCell="A56" activePane="bottomLeft" state="frozen"/>
      <selection pane="bottomLeft" activeCell="D27" sqref="D27"/>
    </sheetView>
  </sheetViews>
  <sheetFormatPr defaultColWidth="12.6640625" defaultRowHeight="15.75" customHeight="1"/>
  <cols>
    <col min="1" max="1" width="9.77734375" style="45" customWidth="1"/>
    <col min="2" max="2" width="7.77734375" style="45" customWidth="1"/>
    <col min="3" max="3" width="12.21875" style="45" customWidth="1"/>
    <col min="4" max="5" width="13" style="45" customWidth="1"/>
    <col min="6" max="6" width="10.6640625" style="45" customWidth="1"/>
    <col min="7" max="7" width="18" style="45" customWidth="1"/>
    <col min="8" max="8" width="10.6640625" style="45" customWidth="1"/>
    <col min="9" max="9" width="10" style="45" customWidth="1"/>
    <col min="10" max="10" width="11.88671875" style="45" customWidth="1"/>
    <col min="11" max="12" width="12" style="45" customWidth="1"/>
    <col min="13" max="13" width="12.109375" style="45" customWidth="1"/>
    <col min="14" max="14" width="20.33203125" style="45" customWidth="1"/>
    <col min="15" max="16" width="14" style="45" customWidth="1"/>
    <col min="17" max="31" width="12" style="45" customWidth="1"/>
    <col min="32" max="16384" width="12.6640625" style="45"/>
  </cols>
  <sheetData>
    <row r="1" spans="1:35" ht="27.75" customHeight="1">
      <c r="A1" s="10" t="s">
        <v>80</v>
      </c>
      <c r="B1" s="10" t="s">
        <v>81</v>
      </c>
      <c r="C1" s="10" t="s">
        <v>1</v>
      </c>
      <c r="D1" s="10" t="s">
        <v>527</v>
      </c>
      <c r="E1" s="10" t="s">
        <v>82</v>
      </c>
      <c r="F1" s="10" t="s">
        <v>83</v>
      </c>
      <c r="G1" s="10" t="s">
        <v>528</v>
      </c>
      <c r="H1" s="10" t="s">
        <v>529</v>
      </c>
      <c r="I1" s="10" t="s">
        <v>4</v>
      </c>
      <c r="J1" s="10" t="s">
        <v>84</v>
      </c>
      <c r="K1" s="10" t="s">
        <v>5</v>
      </c>
      <c r="L1" s="10" t="s">
        <v>85</v>
      </c>
      <c r="M1" s="10" t="s">
        <v>16</v>
      </c>
      <c r="N1" s="10" t="s">
        <v>526</v>
      </c>
      <c r="O1" s="10" t="s">
        <v>570</v>
      </c>
      <c r="P1" s="10" t="s">
        <v>582</v>
      </c>
      <c r="Q1" s="10" t="s">
        <v>87</v>
      </c>
      <c r="R1" s="10" t="s">
        <v>88</v>
      </c>
      <c r="S1" s="10" t="s">
        <v>89</v>
      </c>
      <c r="T1" s="10" t="s">
        <v>90</v>
      </c>
      <c r="U1" s="10" t="s">
        <v>91</v>
      </c>
      <c r="V1" s="10" t="s">
        <v>92</v>
      </c>
      <c r="W1" s="10" t="s">
        <v>93</v>
      </c>
      <c r="X1" s="10" t="s">
        <v>94</v>
      </c>
      <c r="Y1" s="10" t="s">
        <v>95</v>
      </c>
      <c r="Z1" s="10" t="s">
        <v>96</v>
      </c>
      <c r="AA1" s="10" t="s">
        <v>97</v>
      </c>
      <c r="AB1" s="10" t="s">
        <v>98</v>
      </c>
      <c r="AC1" s="10" t="s">
        <v>99</v>
      </c>
      <c r="AD1" s="10" t="s">
        <v>100</v>
      </c>
      <c r="AE1" s="10" t="s">
        <v>101</v>
      </c>
      <c r="AF1" s="25"/>
      <c r="AG1" s="25"/>
      <c r="AH1" s="25"/>
      <c r="AI1" s="25"/>
    </row>
    <row r="2" spans="1:35" ht="17.399999999999999">
      <c r="A2" s="15" t="s">
        <v>20</v>
      </c>
      <c r="B2" s="15">
        <v>1</v>
      </c>
      <c r="C2" s="15" t="s">
        <v>45</v>
      </c>
      <c r="D2" s="15" t="s">
        <v>165</v>
      </c>
      <c r="E2" s="15">
        <v>-3.8715079999999999</v>
      </c>
      <c r="F2" s="15">
        <v>40.487380000000002</v>
      </c>
      <c r="G2" s="15" t="s">
        <v>166</v>
      </c>
      <c r="H2" s="15">
        <v>3.6241620000000001</v>
      </c>
      <c r="I2" s="15" t="s">
        <v>21</v>
      </c>
      <c r="J2" s="15">
        <f>VLOOKUP($I2,Distritos!$E$26:$P$57,8,FALSE)</f>
        <v>28350</v>
      </c>
      <c r="K2" s="15">
        <f>VLOOKUP($I2,Distritos!$E$26:$P$57,2,FALSE)</f>
        <v>1786</v>
      </c>
      <c r="L2" s="20">
        <f>VLOOKUP($I2,Distritos!$E$26:$P$57,9,FALSE)</f>
        <v>11303.797468354431</v>
      </c>
      <c r="M2" s="20">
        <f>VLOOKUP($I2,Distritos!$E$26:$P$57,10,FALSE)</f>
        <v>798.91666666666674</v>
      </c>
      <c r="N2" s="12">
        <f t="shared" ref="N2:N65" si="0">(J2*M2/K2)/19625.9665621735</f>
        <v>0.64616292442535428</v>
      </c>
      <c r="O2" s="12">
        <v>1.4</v>
      </c>
      <c r="P2" s="52">
        <f>M2/K2</f>
        <v>0.44732176185143713</v>
      </c>
      <c r="Q2" s="14">
        <f>P2*J2</f>
        <v>12681.571948488243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25"/>
      <c r="AG2" s="25"/>
      <c r="AH2" s="25"/>
      <c r="AI2" s="25"/>
    </row>
    <row r="3" spans="1:35" ht="34.799999999999997">
      <c r="A3" s="19" t="s">
        <v>20</v>
      </c>
      <c r="B3" s="19">
        <v>2</v>
      </c>
      <c r="C3" s="19" t="s">
        <v>45</v>
      </c>
      <c r="D3" s="19" t="s">
        <v>167</v>
      </c>
      <c r="E3" s="19">
        <v>-3.8779029999999999</v>
      </c>
      <c r="F3" s="19">
        <v>40.490023000000001</v>
      </c>
      <c r="G3" s="19" t="s">
        <v>168</v>
      </c>
      <c r="H3" s="19">
        <v>3.9168720000000001</v>
      </c>
      <c r="I3" s="19" t="s">
        <v>34</v>
      </c>
      <c r="J3" s="19">
        <f>VLOOKUP($I3,Distritos!$E$26:$P$57,8,FALSE)</f>
        <v>27650</v>
      </c>
      <c r="K3" s="19">
        <f>VLOOKUP($I3,Distritos!$E$26:$P$57,2,FALSE)</f>
        <v>1391</v>
      </c>
      <c r="L3" s="21">
        <f>VLOOKUP($I3,Distritos!$E$26:$P$57,9,FALSE)</f>
        <v>10537.878787878788</v>
      </c>
      <c r="M3" s="21">
        <f>VLOOKUP($I3,Distritos!$E$26:$P$57,10,FALSE)</f>
        <v>687.98333333333335</v>
      </c>
      <c r="N3" s="16">
        <f t="shared" si="0"/>
        <v>0.69681079232480791</v>
      </c>
      <c r="O3" s="12">
        <v>1.4</v>
      </c>
      <c r="P3" s="52">
        <f t="shared" ref="P3:P66" si="1">M3/K3</f>
        <v>0.49459621375509227</v>
      </c>
      <c r="Q3" s="14">
        <f t="shared" ref="Q3:Q66" si="2">P3*J3</f>
        <v>13675.585310328301</v>
      </c>
      <c r="R3" s="16">
        <f>MAX(Q2:Q215)</f>
        <v>19625.966562173464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5"/>
      <c r="AG3" s="25"/>
      <c r="AH3" s="25"/>
      <c r="AI3" s="25"/>
    </row>
    <row r="4" spans="1:35" ht="34.799999999999997">
      <c r="A4" s="15" t="s">
        <v>20</v>
      </c>
      <c r="B4" s="15">
        <v>3</v>
      </c>
      <c r="C4" s="15" t="s">
        <v>45</v>
      </c>
      <c r="D4" s="15" t="s">
        <v>169</v>
      </c>
      <c r="E4" s="15">
        <v>-3.8921079999999999</v>
      </c>
      <c r="F4" s="15">
        <v>40.488587000000003</v>
      </c>
      <c r="G4" s="15" t="s">
        <v>170</v>
      </c>
      <c r="H4" s="15">
        <v>4.0256959999999999</v>
      </c>
      <c r="I4" s="15" t="s">
        <v>43</v>
      </c>
      <c r="J4" s="15">
        <f>VLOOKUP($I4,Distritos!$E$26:$P$57,8,FALSE)</f>
        <v>29400</v>
      </c>
      <c r="K4" s="15">
        <f>VLOOKUP($I4,Distritos!$E$26:$P$57,2,FALSE)</f>
        <v>1195</v>
      </c>
      <c r="L4" s="20">
        <f>VLOOKUP($I4,Distritos!$E$26:$P$57,9,FALSE)</f>
        <v>18968.253968253968</v>
      </c>
      <c r="M4" s="20">
        <f>VLOOKUP($I4,Distritos!$E$26:$P$57,10,FALSE)</f>
        <v>573.23333333333335</v>
      </c>
      <c r="N4" s="12">
        <f t="shared" si="0"/>
        <v>0.71858774623001587</v>
      </c>
      <c r="O4" s="12">
        <v>1.4</v>
      </c>
      <c r="P4" s="52">
        <f t="shared" si="1"/>
        <v>0.4796931659693166</v>
      </c>
      <c r="Q4" s="14">
        <f t="shared" si="2"/>
        <v>14102.979079497909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25"/>
      <c r="AG4" s="25"/>
      <c r="AH4" s="25"/>
      <c r="AI4" s="25"/>
    </row>
    <row r="5" spans="1:35" ht="34.799999999999997">
      <c r="A5" s="19" t="s">
        <v>20</v>
      </c>
      <c r="B5" s="19">
        <v>4</v>
      </c>
      <c r="C5" s="19" t="s">
        <v>45</v>
      </c>
      <c r="D5" s="19" t="s">
        <v>171</v>
      </c>
      <c r="E5" s="19">
        <v>-3.8843719999999999</v>
      </c>
      <c r="F5" s="19">
        <v>40.489165999999997</v>
      </c>
      <c r="G5" s="19" t="s">
        <v>172</v>
      </c>
      <c r="H5" s="19">
        <v>3.8985180000000001</v>
      </c>
      <c r="I5" s="19" t="s">
        <v>56</v>
      </c>
      <c r="J5" s="19">
        <f>VLOOKUP($I5,Distritos!$E$26:$P$57,8,FALSE)</f>
        <v>26950</v>
      </c>
      <c r="K5" s="19">
        <f>VLOOKUP($I5,Distritos!$E$26:$P$57,2,FALSE)</f>
        <v>1984</v>
      </c>
      <c r="L5" s="21">
        <f>VLOOKUP($I5,Distritos!$E$26:$P$57,9,FALSE)</f>
        <v>11402.298850574713</v>
      </c>
      <c r="M5" s="21">
        <f>VLOOKUP($I5,Distritos!$E$26:$P$57,10,FALSE)</f>
        <v>943.38333333333344</v>
      </c>
      <c r="N5" s="16">
        <f t="shared" si="0"/>
        <v>0.65294146070563897</v>
      </c>
      <c r="O5" s="12">
        <v>1.4</v>
      </c>
      <c r="P5" s="52">
        <f t="shared" si="1"/>
        <v>0.47549563172043013</v>
      </c>
      <c r="Q5" s="14">
        <f t="shared" si="2"/>
        <v>12814.607274865592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5"/>
      <c r="AG5" s="25"/>
      <c r="AH5" s="25"/>
      <c r="AI5" s="25"/>
    </row>
    <row r="6" spans="1:35" ht="34.799999999999997">
      <c r="A6" s="15" t="s">
        <v>20</v>
      </c>
      <c r="B6" s="15">
        <v>5</v>
      </c>
      <c r="C6" s="15" t="s">
        <v>45</v>
      </c>
      <c r="D6" s="15" t="s">
        <v>173</v>
      </c>
      <c r="E6" s="15">
        <v>-3.875016</v>
      </c>
      <c r="F6" s="15">
        <v>40.496215999999997</v>
      </c>
      <c r="G6" s="15" t="s">
        <v>174</v>
      </c>
      <c r="H6" s="15">
        <v>4.5964130000000001</v>
      </c>
      <c r="I6" s="15" t="s">
        <v>59</v>
      </c>
      <c r="J6" s="15">
        <f>VLOOKUP($I6,Distritos!$E$26:$P$57,8,FALSE)</f>
        <v>26950</v>
      </c>
      <c r="K6" s="15">
        <f>VLOOKUP($I6,Distritos!$E$26:$P$57,2,FALSE)</f>
        <v>2790</v>
      </c>
      <c r="L6" s="20">
        <f>VLOOKUP($I6,Distritos!$E$26:$P$57,9,FALSE)</f>
        <v>4982.1428571428569</v>
      </c>
      <c r="M6" s="20">
        <f>VLOOKUP($I6,Distritos!$E$26:$P$57,10,FALSE)</f>
        <v>1512.8166666666668</v>
      </c>
      <c r="N6" s="12">
        <f t="shared" si="0"/>
        <v>0.74457733504399437</v>
      </c>
      <c r="O6" s="12">
        <v>1.4</v>
      </c>
      <c r="P6" s="52">
        <f t="shared" si="1"/>
        <v>0.54222819593787341</v>
      </c>
      <c r="Q6" s="14">
        <f t="shared" si="2"/>
        <v>14613.049880525688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25"/>
      <c r="AG6" s="25"/>
      <c r="AH6" s="25"/>
      <c r="AI6" s="25"/>
    </row>
    <row r="7" spans="1:35" ht="34.799999999999997">
      <c r="A7" s="19" t="s">
        <v>20</v>
      </c>
      <c r="B7" s="19">
        <v>6</v>
      </c>
      <c r="C7" s="19" t="s">
        <v>45</v>
      </c>
      <c r="D7" s="19" t="s">
        <v>175</v>
      </c>
      <c r="E7" s="19">
        <v>-3.8772479999999998</v>
      </c>
      <c r="F7" s="19">
        <v>40.503917000000001</v>
      </c>
      <c r="G7" s="19" t="s">
        <v>176</v>
      </c>
      <c r="H7" s="19">
        <v>5.4567899999999998</v>
      </c>
      <c r="I7" s="19" t="s">
        <v>59</v>
      </c>
      <c r="J7" s="19">
        <f>VLOOKUP($I7,Distritos!$E$26:$P$57,8,FALSE)</f>
        <v>26950</v>
      </c>
      <c r="K7" s="19">
        <f>VLOOKUP($I7,Distritos!$E$26:$P$57,2,FALSE)</f>
        <v>2790</v>
      </c>
      <c r="L7" s="21">
        <f>VLOOKUP($I7,Distritos!$E$26:$P$57,9,FALSE)</f>
        <v>4982.1428571428569</v>
      </c>
      <c r="M7" s="21">
        <f>VLOOKUP($I7,Distritos!$E$26:$P$57,10,FALSE)</f>
        <v>1512.8166666666668</v>
      </c>
      <c r="N7" s="16">
        <f t="shared" si="0"/>
        <v>0.74457733504399437</v>
      </c>
      <c r="O7" s="12">
        <v>1.4</v>
      </c>
      <c r="P7" s="52">
        <f t="shared" si="1"/>
        <v>0.54222819593787341</v>
      </c>
      <c r="Q7" s="14">
        <f t="shared" si="2"/>
        <v>14613.049880525688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5"/>
      <c r="AG7" s="25"/>
      <c r="AH7" s="25"/>
      <c r="AI7" s="25"/>
    </row>
    <row r="8" spans="1:35" ht="17.399999999999999">
      <c r="A8" s="15" t="s">
        <v>20</v>
      </c>
      <c r="B8" s="15">
        <v>7</v>
      </c>
      <c r="C8" s="15" t="s">
        <v>45</v>
      </c>
      <c r="D8" s="15" t="s">
        <v>177</v>
      </c>
      <c r="E8" s="15">
        <v>-3.88198</v>
      </c>
      <c r="F8" s="15">
        <v>40.485770000000002</v>
      </c>
      <c r="G8" s="15" t="s">
        <v>178</v>
      </c>
      <c r="H8" s="15">
        <v>3.4889839999999999</v>
      </c>
      <c r="I8" s="15" t="s">
        <v>58</v>
      </c>
      <c r="J8" s="15">
        <f>VLOOKUP($I8,Distritos!$E$26:$P$57,8,FALSE)</f>
        <v>25550</v>
      </c>
      <c r="K8" s="15">
        <f>VLOOKUP($I8,Distritos!$E$26:$P$57,2,FALSE)</f>
        <v>1795</v>
      </c>
      <c r="L8" s="20">
        <f>VLOOKUP($I8,Distritos!$E$26:$P$57,9,FALSE)</f>
        <v>22160.493827160491</v>
      </c>
      <c r="M8" s="20">
        <f>VLOOKUP($I8,Distritos!$E$26:$P$57,10,FALSE)</f>
        <v>887.93333333333339</v>
      </c>
      <c r="N8" s="12">
        <f t="shared" si="0"/>
        <v>0.64398500764364619</v>
      </c>
      <c r="O8" s="12">
        <v>1.4</v>
      </c>
      <c r="P8" s="52">
        <f t="shared" si="1"/>
        <v>0.49467038068709379</v>
      </c>
      <c r="Q8" s="14">
        <f t="shared" si="2"/>
        <v>12638.828226555246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25"/>
      <c r="AG8" s="25"/>
      <c r="AH8" s="25"/>
      <c r="AI8" s="25"/>
    </row>
    <row r="9" spans="1:35" ht="34.799999999999997">
      <c r="A9" s="15" t="s">
        <v>20</v>
      </c>
      <c r="B9" s="15">
        <v>8</v>
      </c>
      <c r="C9" s="15" t="s">
        <v>45</v>
      </c>
      <c r="D9" s="15" t="s">
        <v>181</v>
      </c>
      <c r="E9" s="15">
        <v>-3.870244</v>
      </c>
      <c r="F9" s="15">
        <v>40.483148</v>
      </c>
      <c r="G9" s="15" t="s">
        <v>182</v>
      </c>
      <c r="H9" s="15">
        <v>3.1661839999999999</v>
      </c>
      <c r="I9" s="15" t="s">
        <v>58</v>
      </c>
      <c r="J9" s="15">
        <f>VLOOKUP($I9,Distritos!$E$26:$P$57,8,FALSE)</f>
        <v>25550</v>
      </c>
      <c r="K9" s="15">
        <f>VLOOKUP($I9,Distritos!$E$26:$P$57,2,FALSE)</f>
        <v>1795</v>
      </c>
      <c r="L9" s="20">
        <f>VLOOKUP($I9,Distritos!$E$26:$P$57,9,FALSE)</f>
        <v>22160.493827160491</v>
      </c>
      <c r="M9" s="20">
        <f>VLOOKUP($I9,Distritos!$E$26:$P$57,10,FALSE)</f>
        <v>887.93333333333339</v>
      </c>
      <c r="N9" s="12">
        <f t="shared" si="0"/>
        <v>0.64398500764364619</v>
      </c>
      <c r="O9" s="12">
        <v>1.4</v>
      </c>
      <c r="P9" s="52">
        <f t="shared" si="1"/>
        <v>0.49467038068709379</v>
      </c>
      <c r="Q9" s="14">
        <f t="shared" si="2"/>
        <v>12638.828226555246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25"/>
      <c r="AG9" s="25"/>
      <c r="AH9" s="25"/>
      <c r="AI9" s="25"/>
    </row>
    <row r="10" spans="1:35" ht="34.799999999999997">
      <c r="A10" s="19" t="s">
        <v>20</v>
      </c>
      <c r="B10" s="19">
        <v>9</v>
      </c>
      <c r="C10" s="19" t="s">
        <v>62</v>
      </c>
      <c r="D10" s="19" t="s">
        <v>183</v>
      </c>
      <c r="E10" s="19">
        <v>-3.864922</v>
      </c>
      <c r="F10" s="19">
        <v>40.483277999999999</v>
      </c>
      <c r="G10" s="19" t="s">
        <v>184</v>
      </c>
      <c r="H10" s="19">
        <v>3.2651080000000001</v>
      </c>
      <c r="I10" s="19" t="s">
        <v>23</v>
      </c>
      <c r="J10" s="19">
        <f>VLOOKUP($I10,Distritos!$E$58:$P$75,8,FALSE)</f>
        <v>29750</v>
      </c>
      <c r="K10" s="19">
        <f>VLOOKUP($I10,Distritos!$E$58:$P$75,2,FALSE)</f>
        <v>1867</v>
      </c>
      <c r="L10" s="21">
        <f>VLOOKUP($I10,Distritos!$E$58:$P$75,9,FALSE)</f>
        <v>7911.016949152543</v>
      </c>
      <c r="M10" s="21">
        <f>VLOOKUP($I10,Distritos!$E$58:$P$75,10,FALSE)</f>
        <v>890.8</v>
      </c>
      <c r="N10" s="16">
        <f t="shared" si="0"/>
        <v>0.72325560154061352</v>
      </c>
      <c r="O10" s="12">
        <v>1.4</v>
      </c>
      <c r="P10" s="52">
        <f t="shared" si="1"/>
        <v>0.4771290840921264</v>
      </c>
      <c r="Q10" s="14">
        <f t="shared" si="2"/>
        <v>14194.590251740761</v>
      </c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5"/>
      <c r="AG10" s="25"/>
      <c r="AH10" s="25"/>
      <c r="AI10" s="25"/>
    </row>
    <row r="11" spans="1:35" ht="17.399999999999999">
      <c r="A11" s="15" t="s">
        <v>20</v>
      </c>
      <c r="B11" s="15">
        <v>10</v>
      </c>
      <c r="C11" s="15" t="s">
        <v>45</v>
      </c>
      <c r="D11" s="15" t="s">
        <v>185</v>
      </c>
      <c r="E11" s="15">
        <v>-3.8592580000000001</v>
      </c>
      <c r="F11" s="15">
        <v>40.481450000000002</v>
      </c>
      <c r="G11" s="15" t="s">
        <v>186</v>
      </c>
      <c r="H11" s="15">
        <v>3.2317209999999998</v>
      </c>
      <c r="I11" s="15" t="s">
        <v>60</v>
      </c>
      <c r="J11" s="15">
        <f>VLOOKUP($I11,Distritos!$E$26:$P$57,8,FALSE)</f>
        <v>28700</v>
      </c>
      <c r="K11" s="15">
        <f>VLOOKUP($I11,Distritos!$E$26:$P$57,2,FALSE)</f>
        <v>1442</v>
      </c>
      <c r="L11" s="20">
        <f>VLOOKUP($I11,Distritos!$E$26:$P$57,9,FALSE)</f>
        <v>5301.4705882352937</v>
      </c>
      <c r="M11" s="20">
        <f>VLOOKUP($I11,Distritos!$E$26:$P$57,10,FALSE)</f>
        <v>668.16666666666663</v>
      </c>
      <c r="N11" s="12">
        <f t="shared" si="0"/>
        <v>0.67759530421307146</v>
      </c>
      <c r="O11" s="12">
        <v>1.4</v>
      </c>
      <c r="P11" s="52">
        <f t="shared" si="1"/>
        <v>0.46336107258437353</v>
      </c>
      <c r="Q11" s="14">
        <f t="shared" si="2"/>
        <v>13298.462783171521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5"/>
      <c r="AG11" s="25"/>
      <c r="AH11" s="25"/>
      <c r="AI11" s="25"/>
    </row>
    <row r="12" spans="1:35" ht="34.799999999999997">
      <c r="A12" s="19" t="s">
        <v>20</v>
      </c>
      <c r="B12" s="19">
        <v>11</v>
      </c>
      <c r="C12" s="19" t="s">
        <v>45</v>
      </c>
      <c r="D12" s="19" t="s">
        <v>187</v>
      </c>
      <c r="E12" s="19">
        <v>-3.854279</v>
      </c>
      <c r="F12" s="19">
        <v>40.479621999999999</v>
      </c>
      <c r="G12" s="19" t="s">
        <v>188</v>
      </c>
      <c r="H12" s="19">
        <v>3.2503839999999999</v>
      </c>
      <c r="I12" s="19" t="s">
        <v>60</v>
      </c>
      <c r="J12" s="19">
        <f>VLOOKUP($I12,Distritos!$E$26:$P$57,8,FALSE)</f>
        <v>28700</v>
      </c>
      <c r="K12" s="19">
        <f>VLOOKUP($I12,Distritos!$E$26:$P$57,2,FALSE)</f>
        <v>1442</v>
      </c>
      <c r="L12" s="21">
        <f>VLOOKUP($I12,Distritos!$E$26:$P$57,9,FALSE)</f>
        <v>5301.4705882352937</v>
      </c>
      <c r="M12" s="21">
        <f>VLOOKUP($I12,Distritos!$E$26:$P$57,10,FALSE)</f>
        <v>668.16666666666663</v>
      </c>
      <c r="N12" s="16">
        <f t="shared" si="0"/>
        <v>0.67759530421307146</v>
      </c>
      <c r="O12" s="12">
        <v>1.4</v>
      </c>
      <c r="P12" s="52">
        <f t="shared" si="1"/>
        <v>0.46336107258437353</v>
      </c>
      <c r="Q12" s="14">
        <f t="shared" si="2"/>
        <v>13298.462783171521</v>
      </c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5"/>
      <c r="AG12" s="25"/>
      <c r="AH12" s="25"/>
      <c r="AI12" s="25"/>
    </row>
    <row r="13" spans="1:35" ht="34.799999999999997">
      <c r="A13" s="15" t="s">
        <v>20</v>
      </c>
      <c r="B13" s="15">
        <v>12</v>
      </c>
      <c r="C13" s="15" t="s">
        <v>62</v>
      </c>
      <c r="D13" s="15" t="s">
        <v>189</v>
      </c>
      <c r="E13" s="15">
        <v>-3.8664670000000001</v>
      </c>
      <c r="F13" s="15">
        <v>40.479686999999998</v>
      </c>
      <c r="G13" s="15" t="s">
        <v>190</v>
      </c>
      <c r="H13" s="15">
        <v>2.845809</v>
      </c>
      <c r="I13" s="15" t="s">
        <v>71</v>
      </c>
      <c r="J13" s="15">
        <f>VLOOKUP($I13,Distritos!$E$58:$P$75,8,FALSE)</f>
        <v>22950</v>
      </c>
      <c r="K13" s="15">
        <f>VLOOKUP($I13,Distritos!$E$58:$P$75,2,FALSE)</f>
        <v>1528</v>
      </c>
      <c r="L13" s="20">
        <f>VLOOKUP($I13,Distritos!$E$58:$P$75,9,FALSE)</f>
        <v>4805.0314465408801</v>
      </c>
      <c r="M13" s="20">
        <f>VLOOKUP($I13,Distritos!$E$58:$P$75,10,FALSE)</f>
        <v>687.71666666666658</v>
      </c>
      <c r="N13" s="12">
        <f t="shared" si="0"/>
        <v>0.52630540553779426</v>
      </c>
      <c r="O13" s="12">
        <v>1.4</v>
      </c>
      <c r="P13" s="52">
        <f t="shared" si="1"/>
        <v>0.45007635253054096</v>
      </c>
      <c r="Q13" s="14">
        <f t="shared" si="2"/>
        <v>10329.252290575914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25"/>
      <c r="AG13" s="25"/>
      <c r="AH13" s="25"/>
      <c r="AI13" s="25"/>
    </row>
    <row r="14" spans="1:35" ht="34.799999999999997">
      <c r="A14" s="19" t="s">
        <v>20</v>
      </c>
      <c r="B14" s="19">
        <v>13</v>
      </c>
      <c r="C14" s="19" t="s">
        <v>62</v>
      </c>
      <c r="D14" s="19" t="s">
        <v>191</v>
      </c>
      <c r="E14" s="19">
        <v>-3.8608030000000002</v>
      </c>
      <c r="F14" s="19">
        <v>40.478577999999999</v>
      </c>
      <c r="G14" s="19" t="s">
        <v>192</v>
      </c>
      <c r="H14" s="19">
        <v>2.8868299999999998</v>
      </c>
      <c r="I14" s="19" t="s">
        <v>74</v>
      </c>
      <c r="J14" s="19">
        <f>VLOOKUP($I14,Distritos!$E$58:$P$75,8,FALSE)</f>
        <v>33250</v>
      </c>
      <c r="K14" s="19">
        <f>VLOOKUP($I14,Distritos!$E$58:$P$75,2,FALSE)</f>
        <v>1164</v>
      </c>
      <c r="L14" s="21">
        <f>VLOOKUP($I14,Distritos!$E$58:$P$75,9,FALSE)</f>
        <v>3718.8498402555911</v>
      </c>
      <c r="M14" s="21">
        <f>VLOOKUP($I14,Distritos!$E$58:$P$75,10,FALSE)</f>
        <v>499.61666666666667</v>
      </c>
      <c r="N14" s="16">
        <f t="shared" si="0"/>
        <v>0.72718436436042433</v>
      </c>
      <c r="O14" s="12">
        <v>1.4</v>
      </c>
      <c r="P14" s="52">
        <f t="shared" si="1"/>
        <v>0.42922394043528067</v>
      </c>
      <c r="Q14" s="14">
        <f t="shared" si="2"/>
        <v>14271.696019473082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5"/>
      <c r="AG14" s="25"/>
      <c r="AH14" s="25"/>
      <c r="AI14" s="25"/>
    </row>
    <row r="15" spans="1:35" ht="34.799999999999997">
      <c r="A15" s="15" t="s">
        <v>20</v>
      </c>
      <c r="B15" s="15">
        <v>14</v>
      </c>
      <c r="C15" s="15" t="s">
        <v>62</v>
      </c>
      <c r="D15" s="15" t="s">
        <v>193</v>
      </c>
      <c r="E15" s="15">
        <v>-3.8560819999999998</v>
      </c>
      <c r="F15" s="15">
        <v>40.477663999999997</v>
      </c>
      <c r="G15" s="15" t="s">
        <v>194</v>
      </c>
      <c r="H15" s="15">
        <v>2.9849209999999999</v>
      </c>
      <c r="I15" s="15" t="s">
        <v>75</v>
      </c>
      <c r="J15" s="15">
        <f>VLOOKUP($I15,Distritos!$E$58:$P$75,8,FALSE)</f>
        <v>31150</v>
      </c>
      <c r="K15" s="15">
        <f>VLOOKUP($I15,Distritos!$E$58:$P$75,2,FALSE)</f>
        <v>1473</v>
      </c>
      <c r="L15" s="20">
        <f>VLOOKUP($I15,Distritos!$E$58:$P$75,9,FALSE)</f>
        <v>11784</v>
      </c>
      <c r="M15" s="20">
        <f>VLOOKUP($I15,Distritos!$E$58:$P$75,10,FALSE)</f>
        <v>706.98333333333335</v>
      </c>
      <c r="N15" s="12">
        <f t="shared" si="0"/>
        <v>0.76178676879910634</v>
      </c>
      <c r="O15" s="12">
        <v>1.4</v>
      </c>
      <c r="P15" s="52">
        <f t="shared" si="1"/>
        <v>0.47996152975786377</v>
      </c>
      <c r="Q15" s="14">
        <f t="shared" si="2"/>
        <v>14950.801651957456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25"/>
      <c r="AG15" s="25"/>
      <c r="AH15" s="25"/>
      <c r="AI15" s="25"/>
    </row>
    <row r="16" spans="1:35" ht="34.799999999999997">
      <c r="A16" s="19" t="s">
        <v>20</v>
      </c>
      <c r="B16" s="19">
        <v>15</v>
      </c>
      <c r="C16" s="19" t="s">
        <v>62</v>
      </c>
      <c r="D16" s="19" t="s">
        <v>195</v>
      </c>
      <c r="E16" s="19">
        <v>-3.8501599999999998</v>
      </c>
      <c r="F16" s="19">
        <v>40.477141000000003</v>
      </c>
      <c r="G16" s="19" t="s">
        <v>196</v>
      </c>
      <c r="H16" s="19">
        <v>3.232793</v>
      </c>
      <c r="I16" s="19" t="s">
        <v>76</v>
      </c>
      <c r="J16" s="19">
        <f>VLOOKUP($I16,Distritos!$E$58:$P$75,8,FALSE)</f>
        <v>29750</v>
      </c>
      <c r="K16" s="19">
        <f>VLOOKUP($I16,Distritos!$E$58:$P$75,2,FALSE)</f>
        <v>1428</v>
      </c>
      <c r="L16" s="21">
        <f>VLOOKUP($I16,Distritos!$E$58:$P$75,9,FALSE)</f>
        <v>8350.8771929824561</v>
      </c>
      <c r="M16" s="21">
        <f>VLOOKUP($I16,Distritos!$E$58:$P$75,10,FALSE)</f>
        <v>672.31666666666661</v>
      </c>
      <c r="N16" s="16">
        <f t="shared" si="0"/>
        <v>0.71367681066053157</v>
      </c>
      <c r="O16" s="12">
        <v>1.4</v>
      </c>
      <c r="P16" s="52">
        <f t="shared" si="1"/>
        <v>0.47080999066293178</v>
      </c>
      <c r="Q16" s="14">
        <f t="shared" si="2"/>
        <v>14006.597222222221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5"/>
      <c r="AG16" s="25"/>
      <c r="AH16" s="25"/>
      <c r="AI16" s="25"/>
    </row>
    <row r="17" spans="1:35" ht="34.799999999999997">
      <c r="A17" s="15" t="s">
        <v>20</v>
      </c>
      <c r="B17" s="15">
        <v>16</v>
      </c>
      <c r="C17" s="15" t="s">
        <v>62</v>
      </c>
      <c r="D17" s="15" t="s">
        <v>197</v>
      </c>
      <c r="E17" s="15">
        <v>-3.8442370000000001</v>
      </c>
      <c r="F17" s="15">
        <v>40.476554</v>
      </c>
      <c r="G17" s="15" t="s">
        <v>198</v>
      </c>
      <c r="H17" s="15">
        <v>3.5308630000000001</v>
      </c>
      <c r="I17" s="15" t="s">
        <v>77</v>
      </c>
      <c r="J17" s="15">
        <f>VLOOKUP($I17,Distritos!$E$58:$P$75,8,FALSE)</f>
        <v>29050</v>
      </c>
      <c r="K17" s="15">
        <f>VLOOKUP($I17,Distritos!$E$58:$P$75,2,FALSE)</f>
        <v>934</v>
      </c>
      <c r="L17" s="20">
        <f>VLOOKUP($I17,Distritos!$E$58:$P$75,9,FALSE)</f>
        <v>10860.465116279071</v>
      </c>
      <c r="M17" s="20">
        <f>VLOOKUP($I17,Distritos!$E$58:$P$75,10,FALSE)</f>
        <v>442.83333333333331</v>
      </c>
      <c r="N17" s="12">
        <f t="shared" si="0"/>
        <v>0.70179215630769731</v>
      </c>
      <c r="O17" s="12">
        <v>1.4</v>
      </c>
      <c r="P17" s="52">
        <f t="shared" si="1"/>
        <v>0.47412562455389007</v>
      </c>
      <c r="Q17" s="14">
        <f t="shared" si="2"/>
        <v>13773.349393290506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25"/>
      <c r="AG17" s="25"/>
      <c r="AH17" s="25"/>
      <c r="AI17" s="25"/>
    </row>
    <row r="18" spans="1:35" ht="34.799999999999997">
      <c r="A18" s="19" t="s">
        <v>20</v>
      </c>
      <c r="B18" s="19">
        <v>17</v>
      </c>
      <c r="C18" s="19" t="s">
        <v>62</v>
      </c>
      <c r="D18" s="19" t="s">
        <v>199</v>
      </c>
      <c r="E18" s="19">
        <v>-3.8662960000000002</v>
      </c>
      <c r="F18" s="19">
        <v>40.476750000000003</v>
      </c>
      <c r="G18" s="19" t="s">
        <v>200</v>
      </c>
      <c r="H18" s="19">
        <v>2.5345770000000001</v>
      </c>
      <c r="I18" s="19" t="s">
        <v>71</v>
      </c>
      <c r="J18" s="19">
        <f>VLOOKUP($I18,Distritos!$E$58:$P$75,8,FALSE)</f>
        <v>22950</v>
      </c>
      <c r="K18" s="19">
        <f>VLOOKUP($I18,Distritos!$E$58:$P$75,2,FALSE)</f>
        <v>1528</v>
      </c>
      <c r="L18" s="21">
        <f>VLOOKUP($I18,Distritos!$E$58:$P$75,9,FALSE)</f>
        <v>4805.0314465408801</v>
      </c>
      <c r="M18" s="21">
        <f>VLOOKUP($I18,Distritos!$E$58:$P$75,10,FALSE)</f>
        <v>687.71666666666658</v>
      </c>
      <c r="N18" s="16">
        <f t="shared" si="0"/>
        <v>0.52630540553779426</v>
      </c>
      <c r="O18" s="12">
        <v>1.4</v>
      </c>
      <c r="P18" s="52">
        <f t="shared" si="1"/>
        <v>0.45007635253054096</v>
      </c>
      <c r="Q18" s="14">
        <f t="shared" si="2"/>
        <v>10329.252290575914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5"/>
      <c r="AG18" s="25"/>
      <c r="AH18" s="25"/>
      <c r="AI18" s="25"/>
    </row>
    <row r="19" spans="1:35" ht="34.799999999999997">
      <c r="A19" s="15" t="s">
        <v>20</v>
      </c>
      <c r="B19" s="15">
        <v>18</v>
      </c>
      <c r="C19" s="15" t="s">
        <v>62</v>
      </c>
      <c r="D19" s="15" t="s">
        <v>201</v>
      </c>
      <c r="E19" s="15">
        <v>-3.8607170000000002</v>
      </c>
      <c r="F19" s="15">
        <v>40.476227000000002</v>
      </c>
      <c r="G19" s="15" t="s">
        <v>202</v>
      </c>
      <c r="H19" s="15">
        <v>2.6536110000000002</v>
      </c>
      <c r="I19" s="15" t="s">
        <v>74</v>
      </c>
      <c r="J19" s="15">
        <f>VLOOKUP($I19,Distritos!$E$58:$P$75,8,FALSE)</f>
        <v>33250</v>
      </c>
      <c r="K19" s="15">
        <f>VLOOKUP($I19,Distritos!$E$58:$P$75,2,FALSE)</f>
        <v>1164</v>
      </c>
      <c r="L19" s="20">
        <f>VLOOKUP($I19,Distritos!$E$58:$P$75,9,FALSE)</f>
        <v>3718.8498402555911</v>
      </c>
      <c r="M19" s="20">
        <f>VLOOKUP($I19,Distritos!$E$58:$P$75,10,FALSE)</f>
        <v>499.61666666666667</v>
      </c>
      <c r="N19" s="12">
        <f t="shared" si="0"/>
        <v>0.72718436436042433</v>
      </c>
      <c r="O19" s="12">
        <v>1.4</v>
      </c>
      <c r="P19" s="52">
        <f t="shared" si="1"/>
        <v>0.42922394043528067</v>
      </c>
      <c r="Q19" s="14">
        <f t="shared" si="2"/>
        <v>14271.696019473082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5"/>
      <c r="AG19" s="25"/>
      <c r="AH19" s="25"/>
      <c r="AI19" s="25"/>
    </row>
    <row r="20" spans="1:35" ht="34.799999999999997">
      <c r="A20" s="19" t="s">
        <v>20</v>
      </c>
      <c r="B20" s="19">
        <v>19</v>
      </c>
      <c r="C20" s="19" t="s">
        <v>62</v>
      </c>
      <c r="D20" s="19" t="s">
        <v>203</v>
      </c>
      <c r="E20" s="19">
        <v>-3.8556530000000002</v>
      </c>
      <c r="F20" s="19">
        <v>40.47466</v>
      </c>
      <c r="G20" s="19" t="s">
        <v>204</v>
      </c>
      <c r="H20" s="19">
        <v>2.7285210000000002</v>
      </c>
      <c r="I20" s="19" t="s">
        <v>70</v>
      </c>
      <c r="J20" s="19">
        <f>VLOOKUP($I20,Distritos!$E$58:$P$75,8,FALSE)</f>
        <v>33950</v>
      </c>
      <c r="K20" s="19">
        <f>VLOOKUP($I20,Distritos!$E$58:$P$75,2,FALSE)</f>
        <v>2636</v>
      </c>
      <c r="L20" s="21">
        <f>VLOOKUP($I20,Distritos!$E$58:$P$75,9,FALSE)</f>
        <v>5818.9845474613685</v>
      </c>
      <c r="M20" s="21">
        <f>VLOOKUP($I20,Distritos!$E$58:$P$75,10,FALSE)</f>
        <v>1205.6833333333334</v>
      </c>
      <c r="N20" s="16">
        <f t="shared" si="0"/>
        <v>0.79121875943493314</v>
      </c>
      <c r="O20" s="12">
        <v>1.4</v>
      </c>
      <c r="P20" s="52">
        <f t="shared" si="1"/>
        <v>0.4573912493677289</v>
      </c>
      <c r="Q20" s="14">
        <f t="shared" si="2"/>
        <v>15528.432916034397</v>
      </c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5"/>
      <c r="AG20" s="25"/>
      <c r="AH20" s="25"/>
      <c r="AI20" s="25"/>
    </row>
    <row r="21" spans="1:35" ht="34.799999999999997">
      <c r="A21" s="15" t="s">
        <v>20</v>
      </c>
      <c r="B21" s="15">
        <v>20</v>
      </c>
      <c r="C21" s="15" t="s">
        <v>62</v>
      </c>
      <c r="D21" s="15" t="s">
        <v>205</v>
      </c>
      <c r="E21" s="15">
        <v>-3.8516189999999999</v>
      </c>
      <c r="F21" s="15">
        <v>40.474463999999998</v>
      </c>
      <c r="G21" s="15" t="s">
        <v>206</v>
      </c>
      <c r="H21" s="15">
        <v>2.9271150000000001</v>
      </c>
      <c r="I21" s="15" t="s">
        <v>70</v>
      </c>
      <c r="J21" s="15">
        <f>VLOOKUP($I21,Distritos!$E$58:$P$75,8,FALSE)</f>
        <v>33950</v>
      </c>
      <c r="K21" s="15">
        <f>VLOOKUP($I21,Distritos!$E$58:$P$75,2,FALSE)</f>
        <v>2636</v>
      </c>
      <c r="L21" s="20">
        <f>VLOOKUP($I21,Distritos!$E$58:$P$75,9,FALSE)</f>
        <v>5818.9845474613685</v>
      </c>
      <c r="M21" s="20">
        <f>VLOOKUP($I21,Distritos!$E$58:$P$75,10,FALSE)</f>
        <v>1205.6833333333334</v>
      </c>
      <c r="N21" s="12">
        <f t="shared" si="0"/>
        <v>0.79121875943493314</v>
      </c>
      <c r="O21" s="12">
        <v>1.4</v>
      </c>
      <c r="P21" s="52">
        <f t="shared" si="1"/>
        <v>0.4573912493677289</v>
      </c>
      <c r="Q21" s="14">
        <f t="shared" si="2"/>
        <v>15528.432916034397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25"/>
      <c r="AG21" s="25"/>
      <c r="AH21" s="25"/>
      <c r="AI21" s="25"/>
    </row>
    <row r="22" spans="1:35" ht="34.799999999999997">
      <c r="A22" s="19" t="s">
        <v>20</v>
      </c>
      <c r="B22" s="19">
        <v>21</v>
      </c>
      <c r="C22" s="19" t="s">
        <v>62</v>
      </c>
      <c r="D22" s="19" t="s">
        <v>207</v>
      </c>
      <c r="E22" s="19">
        <v>-3.8631199999999999</v>
      </c>
      <c r="F22" s="19">
        <v>40.473616</v>
      </c>
      <c r="G22" s="19" t="s">
        <v>208</v>
      </c>
      <c r="H22" s="19">
        <v>2.303626</v>
      </c>
      <c r="I22" s="19" t="s">
        <v>72</v>
      </c>
      <c r="J22" s="19">
        <f>VLOOKUP($I22,Distritos!$E$58:$P$75,8,FALSE)</f>
        <v>32200</v>
      </c>
      <c r="K22" s="19">
        <f>VLOOKUP($I22,Distritos!$E$58:$P$75,2,FALSE)</f>
        <v>1390</v>
      </c>
      <c r="L22" s="21">
        <f>VLOOKUP($I22,Distritos!$E$58:$P$75,9,FALSE)</f>
        <v>7595.6284153005463</v>
      </c>
      <c r="M22" s="21">
        <f>VLOOKUP($I22,Distritos!$E$58:$P$75,10,FALSE)</f>
        <v>602.06666666666661</v>
      </c>
      <c r="N22" s="16">
        <f t="shared" si="0"/>
        <v>0.71064810138732681</v>
      </c>
      <c r="O22" s="12">
        <v>1.4</v>
      </c>
      <c r="P22" s="52">
        <f t="shared" si="1"/>
        <v>0.43314148681055153</v>
      </c>
      <c r="Q22" s="14">
        <f t="shared" si="2"/>
        <v>13947.155875299759</v>
      </c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5"/>
      <c r="AG22" s="25"/>
      <c r="AH22" s="25"/>
      <c r="AI22" s="25"/>
    </row>
    <row r="23" spans="1:35" ht="34.799999999999997">
      <c r="A23" s="15" t="s">
        <v>20</v>
      </c>
      <c r="B23" s="15">
        <v>22</v>
      </c>
      <c r="C23" s="15" t="s">
        <v>62</v>
      </c>
      <c r="D23" s="15" t="s">
        <v>209</v>
      </c>
      <c r="E23" s="15">
        <v>-3.8660380000000001</v>
      </c>
      <c r="F23" s="15">
        <v>40.472048999999998</v>
      </c>
      <c r="G23" s="15" t="s">
        <v>210</v>
      </c>
      <c r="H23" s="15">
        <v>2.0461309999999999</v>
      </c>
      <c r="I23" s="15" t="s">
        <v>72</v>
      </c>
      <c r="J23" s="15">
        <f>VLOOKUP($I23,Distritos!$E$58:$P$75,8,FALSE)</f>
        <v>32200</v>
      </c>
      <c r="K23" s="15">
        <f>VLOOKUP($I23,Distritos!$E$58:$P$75,2,FALSE)</f>
        <v>1390</v>
      </c>
      <c r="L23" s="20">
        <f>VLOOKUP($I23,Distritos!$E$58:$P$75,9,FALSE)</f>
        <v>7595.6284153005463</v>
      </c>
      <c r="M23" s="20">
        <f>VLOOKUP($I23,Distritos!$E$58:$P$75,10,FALSE)</f>
        <v>602.06666666666661</v>
      </c>
      <c r="N23" s="12">
        <f t="shared" si="0"/>
        <v>0.71064810138732681</v>
      </c>
      <c r="O23" s="12">
        <v>1.4</v>
      </c>
      <c r="P23" s="52">
        <f t="shared" si="1"/>
        <v>0.43314148681055153</v>
      </c>
      <c r="Q23" s="14">
        <f t="shared" si="2"/>
        <v>13947.155875299759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5"/>
      <c r="AG23" s="25"/>
      <c r="AH23" s="25"/>
      <c r="AI23" s="25"/>
    </row>
    <row r="24" spans="1:35" ht="34.799999999999997">
      <c r="A24" s="19" t="s">
        <v>20</v>
      </c>
      <c r="B24" s="19">
        <v>23</v>
      </c>
      <c r="C24" s="19" t="s">
        <v>62</v>
      </c>
      <c r="D24" s="19" t="s">
        <v>211</v>
      </c>
      <c r="E24" s="19">
        <v>-3.858914</v>
      </c>
      <c r="F24" s="19">
        <v>40.472897000000003</v>
      </c>
      <c r="G24" s="19" t="s">
        <v>212</v>
      </c>
      <c r="H24" s="19">
        <v>2.4095960000000001</v>
      </c>
      <c r="I24" s="19" t="s">
        <v>70</v>
      </c>
      <c r="J24" s="19">
        <f>VLOOKUP($I24,Distritos!$E$58:$P$75,8,FALSE)</f>
        <v>33950</v>
      </c>
      <c r="K24" s="19">
        <f>VLOOKUP($I24,Distritos!$E$58:$P$75,2,FALSE)</f>
        <v>2636</v>
      </c>
      <c r="L24" s="21">
        <f>VLOOKUP($I24,Distritos!$E$58:$P$75,9,FALSE)</f>
        <v>5818.9845474613685</v>
      </c>
      <c r="M24" s="21">
        <f>VLOOKUP($I24,Distritos!$E$58:$P$75,10,FALSE)</f>
        <v>1205.6833333333334</v>
      </c>
      <c r="N24" s="16">
        <f t="shared" si="0"/>
        <v>0.79121875943493314</v>
      </c>
      <c r="O24" s="12">
        <v>1.4</v>
      </c>
      <c r="P24" s="52">
        <f t="shared" si="1"/>
        <v>0.4573912493677289</v>
      </c>
      <c r="Q24" s="14">
        <f t="shared" si="2"/>
        <v>15528.432916034397</v>
      </c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5"/>
      <c r="AG24" s="25"/>
      <c r="AH24" s="25"/>
      <c r="AI24" s="25"/>
    </row>
    <row r="25" spans="1:35" ht="34.799999999999997">
      <c r="A25" s="15" t="s">
        <v>20</v>
      </c>
      <c r="B25" s="15">
        <v>24</v>
      </c>
      <c r="C25" s="15" t="s">
        <v>62</v>
      </c>
      <c r="D25" s="15" t="s">
        <v>213</v>
      </c>
      <c r="E25" s="15">
        <v>-3.8529059999999999</v>
      </c>
      <c r="F25" s="15">
        <v>40.472113999999998</v>
      </c>
      <c r="G25" s="15" t="s">
        <v>214</v>
      </c>
      <c r="H25" s="15">
        <v>2.6616279999999999</v>
      </c>
      <c r="I25" s="15" t="s">
        <v>70</v>
      </c>
      <c r="J25" s="15">
        <f>VLOOKUP($I25,Distritos!$E$58:$P$75,8,FALSE)</f>
        <v>33950</v>
      </c>
      <c r="K25" s="15">
        <f>VLOOKUP($I25,Distritos!$E$58:$P$75,2,FALSE)</f>
        <v>2636</v>
      </c>
      <c r="L25" s="20">
        <f>VLOOKUP($I25,Distritos!$E$58:$P$75,9,FALSE)</f>
        <v>5818.9845474613685</v>
      </c>
      <c r="M25" s="20">
        <f>VLOOKUP($I25,Distritos!$E$58:$P$75,10,FALSE)</f>
        <v>1205.6833333333334</v>
      </c>
      <c r="N25" s="12">
        <f t="shared" si="0"/>
        <v>0.79121875943493314</v>
      </c>
      <c r="O25" s="12">
        <v>1.4</v>
      </c>
      <c r="P25" s="52">
        <f t="shared" si="1"/>
        <v>0.4573912493677289</v>
      </c>
      <c r="Q25" s="14">
        <f t="shared" si="2"/>
        <v>15528.432916034397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5"/>
      <c r="AG25" s="25"/>
      <c r="AH25" s="25"/>
      <c r="AI25" s="25"/>
    </row>
    <row r="26" spans="1:35" ht="34.799999999999997">
      <c r="A26" s="19" t="s">
        <v>20</v>
      </c>
      <c r="B26" s="19">
        <v>25</v>
      </c>
      <c r="C26" s="19" t="s">
        <v>62</v>
      </c>
      <c r="D26" s="19" t="s">
        <v>215</v>
      </c>
      <c r="E26" s="19">
        <v>-3.8562539999999998</v>
      </c>
      <c r="F26" s="19">
        <v>40.470939000000001</v>
      </c>
      <c r="G26" s="19" t="s">
        <v>216</v>
      </c>
      <c r="H26" s="19">
        <v>2.373707</v>
      </c>
      <c r="I26" s="19" t="s">
        <v>70</v>
      </c>
      <c r="J26" s="19">
        <f>VLOOKUP($I26,Distritos!$E$58:$P$75,8,FALSE)</f>
        <v>33950</v>
      </c>
      <c r="K26" s="19">
        <f>VLOOKUP($I26,Distritos!$E$58:$P$75,2,FALSE)</f>
        <v>2636</v>
      </c>
      <c r="L26" s="21">
        <f>VLOOKUP($I26,Distritos!$E$58:$P$75,9,FALSE)</f>
        <v>5818.9845474613685</v>
      </c>
      <c r="M26" s="21">
        <f>VLOOKUP($I26,Distritos!$E$58:$P$75,10,FALSE)</f>
        <v>1205.6833333333334</v>
      </c>
      <c r="N26" s="16">
        <f t="shared" si="0"/>
        <v>0.79121875943493314</v>
      </c>
      <c r="O26" s="12">
        <v>1.4</v>
      </c>
      <c r="P26" s="52">
        <f t="shared" si="1"/>
        <v>0.4573912493677289</v>
      </c>
      <c r="Q26" s="14">
        <f t="shared" si="2"/>
        <v>15528.432916034397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5"/>
      <c r="AG26" s="25"/>
      <c r="AH26" s="25"/>
      <c r="AI26" s="25"/>
    </row>
    <row r="27" spans="1:35" ht="34.799999999999997">
      <c r="A27" s="15" t="s">
        <v>20</v>
      </c>
      <c r="B27" s="15">
        <v>26</v>
      </c>
      <c r="C27" s="15" t="s">
        <v>62</v>
      </c>
      <c r="D27" s="15" t="s">
        <v>217</v>
      </c>
      <c r="E27" s="15">
        <v>-3.8613179999999998</v>
      </c>
      <c r="F27" s="15">
        <v>40.469893999999996</v>
      </c>
      <c r="G27" s="15" t="s">
        <v>218</v>
      </c>
      <c r="H27" s="15">
        <v>2.019047</v>
      </c>
      <c r="I27" s="15" t="s">
        <v>69</v>
      </c>
      <c r="J27" s="15">
        <f>VLOOKUP($I27,Distritos!$E$58:$P$75,8,FALSE)</f>
        <v>36750</v>
      </c>
      <c r="K27" s="15">
        <f>VLOOKUP($I27,Distritos!$E$58:$P$75,2,FALSE)</f>
        <v>1418</v>
      </c>
      <c r="L27" s="20">
        <f>VLOOKUP($I27,Distritos!$E$58:$P$75,9,FALSE)</f>
        <v>4258.2582582582581</v>
      </c>
      <c r="M27" s="20">
        <f>VLOOKUP($I27,Distritos!$E$58:$P$75,10,FALSE)</f>
        <v>625.79999999999995</v>
      </c>
      <c r="N27" s="12">
        <f t="shared" si="0"/>
        <v>0.82639107240513265</v>
      </c>
      <c r="O27" s="12">
        <v>1.4</v>
      </c>
      <c r="P27" s="52">
        <f t="shared" si="1"/>
        <v>0.44132581100141038</v>
      </c>
      <c r="Q27" s="14">
        <f t="shared" si="2"/>
        <v>16218.723554301832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25"/>
      <c r="AG27" s="25"/>
      <c r="AH27" s="25"/>
      <c r="AI27" s="25"/>
    </row>
    <row r="28" spans="1:35" ht="34.799999999999997">
      <c r="A28" s="19" t="s">
        <v>20</v>
      </c>
      <c r="B28" s="19">
        <v>27</v>
      </c>
      <c r="C28" s="19" t="s">
        <v>62</v>
      </c>
      <c r="D28" s="19" t="s">
        <v>219</v>
      </c>
      <c r="E28" s="19">
        <v>-3.8663820000000002</v>
      </c>
      <c r="F28" s="19">
        <v>40.469175999999997</v>
      </c>
      <c r="G28" s="19" t="s">
        <v>220</v>
      </c>
      <c r="H28" s="19">
        <v>1.7398130000000001</v>
      </c>
      <c r="I28" s="19" t="s">
        <v>73</v>
      </c>
      <c r="J28" s="19">
        <f>VLOOKUP($I28,Distritos!$E$58:$P$75,8,FALSE)</f>
        <v>31150</v>
      </c>
      <c r="K28" s="19">
        <f>VLOOKUP($I28,Distritos!$E$58:$P$75,2,FALSE)</f>
        <v>1463</v>
      </c>
      <c r="L28" s="21">
        <f>VLOOKUP($I28,Distritos!$E$58:$P$75,9,FALSE)</f>
        <v>27603.773584905663</v>
      </c>
      <c r="M28" s="21">
        <f>VLOOKUP($I28,Distritos!$E$58:$P$75,10,FALSE)</f>
        <v>619.03333333333342</v>
      </c>
      <c r="N28" s="16">
        <f t="shared" si="0"/>
        <v>0.67157837851621638</v>
      </c>
      <c r="O28" s="12">
        <v>1.4</v>
      </c>
      <c r="P28" s="52">
        <f t="shared" si="1"/>
        <v>0.42312599681020741</v>
      </c>
      <c r="Q28" s="14">
        <f t="shared" si="2"/>
        <v>13180.374800637961</v>
      </c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5"/>
      <c r="AG28" s="25"/>
      <c r="AH28" s="25"/>
      <c r="AI28" s="25"/>
    </row>
    <row r="29" spans="1:35" ht="34.799999999999997">
      <c r="A29" s="15" t="s">
        <v>20</v>
      </c>
      <c r="B29" s="15">
        <v>28</v>
      </c>
      <c r="C29" s="15" t="s">
        <v>62</v>
      </c>
      <c r="D29" s="15" t="s">
        <v>221</v>
      </c>
      <c r="E29" s="15">
        <v>-3.8627769999999999</v>
      </c>
      <c r="F29" s="15">
        <v>40.466954999999999</v>
      </c>
      <c r="G29" s="15" t="s">
        <v>222</v>
      </c>
      <c r="H29" s="15">
        <v>1.681408</v>
      </c>
      <c r="I29" s="15" t="s">
        <v>69</v>
      </c>
      <c r="J29" s="15">
        <f>VLOOKUP($I29,Distritos!$E$58:$P$75,8,FALSE)</f>
        <v>36750</v>
      </c>
      <c r="K29" s="15">
        <f>VLOOKUP($I29,Distritos!$E$58:$P$75,2,FALSE)</f>
        <v>1418</v>
      </c>
      <c r="L29" s="20">
        <f>VLOOKUP($I29,Distritos!$E$58:$P$75,9,FALSE)</f>
        <v>4258.2582582582581</v>
      </c>
      <c r="M29" s="20">
        <f>VLOOKUP($I29,Distritos!$E$58:$P$75,10,FALSE)</f>
        <v>625.79999999999995</v>
      </c>
      <c r="N29" s="12">
        <f t="shared" si="0"/>
        <v>0.82639107240513265</v>
      </c>
      <c r="O29" s="12">
        <v>1.4</v>
      </c>
      <c r="P29" s="52">
        <f t="shared" si="1"/>
        <v>0.44132581100141038</v>
      </c>
      <c r="Q29" s="14">
        <f t="shared" si="2"/>
        <v>16218.723554301832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25"/>
      <c r="AG29" s="25"/>
      <c r="AH29" s="25"/>
      <c r="AI29" s="25"/>
    </row>
    <row r="30" spans="1:35" ht="34.799999999999997">
      <c r="A30" s="19" t="s">
        <v>20</v>
      </c>
      <c r="B30" s="19">
        <v>29</v>
      </c>
      <c r="C30" s="19" t="s">
        <v>62</v>
      </c>
      <c r="D30" s="19" t="s">
        <v>223</v>
      </c>
      <c r="E30" s="19">
        <v>-3.8571979999999999</v>
      </c>
      <c r="F30" s="19">
        <v>40.468783999999999</v>
      </c>
      <c r="G30" s="19" t="s">
        <v>224</v>
      </c>
      <c r="H30" s="19">
        <v>2.1430750000000001</v>
      </c>
      <c r="I30" s="19" t="s">
        <v>68</v>
      </c>
      <c r="J30" s="19">
        <f>VLOOKUP($I30,Distritos!$E$58:$P$75,8,FALSE)</f>
        <v>36750</v>
      </c>
      <c r="K30" s="19">
        <f>VLOOKUP($I30,Distritos!$E$58:$P$75,2,FALSE)</f>
        <v>2385</v>
      </c>
      <c r="L30" s="21">
        <f>VLOOKUP($I30,Distritos!$E$58:$P$75,9,FALSE)</f>
        <v>12230.76923076923</v>
      </c>
      <c r="M30" s="21">
        <f>VLOOKUP($I30,Distritos!$E$58:$P$75,10,FALSE)</f>
        <v>1131.25</v>
      </c>
      <c r="N30" s="16">
        <f t="shared" si="0"/>
        <v>0.88817081373308226</v>
      </c>
      <c r="O30" s="12">
        <v>1.4</v>
      </c>
      <c r="P30" s="52">
        <f t="shared" si="1"/>
        <v>0.47431865828092246</v>
      </c>
      <c r="Q30" s="14">
        <f t="shared" si="2"/>
        <v>17431.210691823901</v>
      </c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5"/>
      <c r="AG30" s="25"/>
      <c r="AH30" s="25"/>
      <c r="AI30" s="25"/>
    </row>
    <row r="31" spans="1:35" ht="34.799999999999997">
      <c r="A31" s="15" t="s">
        <v>20</v>
      </c>
      <c r="B31" s="15">
        <v>30</v>
      </c>
      <c r="C31" s="15" t="s">
        <v>62</v>
      </c>
      <c r="D31" s="15" t="s">
        <v>225</v>
      </c>
      <c r="E31" s="15">
        <v>-3.8583129999999999</v>
      </c>
      <c r="F31" s="15">
        <v>40.466040999999997</v>
      </c>
      <c r="G31" s="15" t="s">
        <v>226</v>
      </c>
      <c r="H31" s="15">
        <v>1.8632420000000001</v>
      </c>
      <c r="I31" s="15" t="s">
        <v>68</v>
      </c>
      <c r="J31" s="15">
        <f>VLOOKUP($I31,Distritos!$E$58:$P$75,8,FALSE)</f>
        <v>36750</v>
      </c>
      <c r="K31" s="15">
        <f>VLOOKUP($I31,Distritos!$E$58:$P$75,2,FALSE)</f>
        <v>2385</v>
      </c>
      <c r="L31" s="20">
        <f>VLOOKUP($I31,Distritos!$E$58:$P$75,9,FALSE)</f>
        <v>12230.76923076923</v>
      </c>
      <c r="M31" s="20">
        <f>VLOOKUP($I31,Distritos!$E$58:$P$75,10,FALSE)</f>
        <v>1131.25</v>
      </c>
      <c r="N31" s="12">
        <f t="shared" si="0"/>
        <v>0.88817081373308226</v>
      </c>
      <c r="O31" s="12">
        <v>1.4</v>
      </c>
      <c r="P31" s="52">
        <f t="shared" si="1"/>
        <v>0.47431865828092246</v>
      </c>
      <c r="Q31" s="14">
        <f t="shared" si="2"/>
        <v>17431.210691823901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25"/>
      <c r="AG31" s="25"/>
      <c r="AH31" s="25"/>
      <c r="AI31" s="25"/>
    </row>
    <row r="32" spans="1:35" ht="34.799999999999997">
      <c r="A32" s="19" t="s">
        <v>20</v>
      </c>
      <c r="B32" s="19">
        <v>31</v>
      </c>
      <c r="C32" s="19" t="s">
        <v>62</v>
      </c>
      <c r="D32" s="19" t="s">
        <v>227</v>
      </c>
      <c r="E32" s="19">
        <v>-3.8670680000000002</v>
      </c>
      <c r="F32" s="19">
        <v>40.465127000000003</v>
      </c>
      <c r="G32" s="19" t="s">
        <v>228</v>
      </c>
      <c r="H32" s="19">
        <v>1.311323</v>
      </c>
      <c r="I32" s="19" t="s">
        <v>66</v>
      </c>
      <c r="J32" s="19">
        <f>VLOOKUP($I32,Distritos!$E$58:$P$75,8,FALSE)</f>
        <v>28350</v>
      </c>
      <c r="K32" s="19">
        <f>VLOOKUP($I32,Distritos!$E$58:$P$75,2,FALSE)</f>
        <v>1063</v>
      </c>
      <c r="L32" s="21">
        <f>VLOOKUP($I32,Distritos!$E$58:$P$75,9,FALSE)</f>
        <v>6442.424242424242</v>
      </c>
      <c r="M32" s="21">
        <f>VLOOKUP($I32,Distritos!$E$58:$P$75,10,FALSE)</f>
        <v>487.41666666666674</v>
      </c>
      <c r="N32" s="16">
        <f t="shared" si="0"/>
        <v>0.66235240785018823</v>
      </c>
      <c r="O32" s="12">
        <v>1.4</v>
      </c>
      <c r="P32" s="52">
        <f t="shared" si="1"/>
        <v>0.45852931953590476</v>
      </c>
      <c r="Q32" s="14">
        <f t="shared" si="2"/>
        <v>12999.3062088429</v>
      </c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5"/>
      <c r="AG32" s="25"/>
      <c r="AH32" s="25"/>
      <c r="AI32" s="25"/>
    </row>
    <row r="33" spans="1:35" ht="34.799999999999997">
      <c r="A33" s="15" t="s">
        <v>20</v>
      </c>
      <c r="B33" s="15">
        <v>32</v>
      </c>
      <c r="C33" s="15" t="s">
        <v>62</v>
      </c>
      <c r="D33" s="15" t="s">
        <v>229</v>
      </c>
      <c r="E33" s="15">
        <v>-3.8683559999999999</v>
      </c>
      <c r="F33" s="15">
        <v>40.461274000000003</v>
      </c>
      <c r="G33" s="15" t="s">
        <v>230</v>
      </c>
      <c r="H33" s="15">
        <v>0.89287700000000003</v>
      </c>
      <c r="I33" s="15" t="s">
        <v>65</v>
      </c>
      <c r="J33" s="15">
        <f>VLOOKUP($I33,Distritos!$E$58:$P$75,8,FALSE)</f>
        <v>26250</v>
      </c>
      <c r="K33" s="15">
        <f>VLOOKUP($I33,Distritos!$E$58:$P$75,2,FALSE)</f>
        <v>1214</v>
      </c>
      <c r="L33" s="20">
        <f>VLOOKUP($I33,Distritos!$E$58:$P$75,9,FALSE)</f>
        <v>10465.51724137931</v>
      </c>
      <c r="M33" s="20">
        <f>VLOOKUP($I33,Distritos!$E$58:$P$75,10,FALSE)</f>
        <v>573.16666666666674</v>
      </c>
      <c r="N33" s="12">
        <f t="shared" si="0"/>
        <v>0.63148129637270922</v>
      </c>
      <c r="O33" s="12">
        <v>1.4</v>
      </c>
      <c r="P33" s="52">
        <f t="shared" si="1"/>
        <v>0.4721306974190006</v>
      </c>
      <c r="Q33" s="14">
        <f t="shared" si="2"/>
        <v>12393.430807248766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25"/>
      <c r="AG33" s="25"/>
      <c r="AH33" s="25"/>
      <c r="AI33" s="25"/>
    </row>
    <row r="34" spans="1:35" ht="34.799999999999997">
      <c r="A34" s="19" t="s">
        <v>20</v>
      </c>
      <c r="B34" s="19">
        <v>33</v>
      </c>
      <c r="C34" s="19" t="s">
        <v>62</v>
      </c>
      <c r="D34" s="19" t="s">
        <v>231</v>
      </c>
      <c r="E34" s="19">
        <v>-3.8636349999999999</v>
      </c>
      <c r="F34" s="19">
        <v>40.463821000000003</v>
      </c>
      <c r="G34" s="19" t="s">
        <v>232</v>
      </c>
      <c r="H34" s="19">
        <v>1.3678969999999999</v>
      </c>
      <c r="I34" s="19" t="s">
        <v>69</v>
      </c>
      <c r="J34" s="19">
        <f>VLOOKUP($I34,Distritos!$E$58:$P$75,8,FALSE)</f>
        <v>36750</v>
      </c>
      <c r="K34" s="19">
        <f>VLOOKUP($I34,Distritos!$E$58:$P$75,2,FALSE)</f>
        <v>1418</v>
      </c>
      <c r="L34" s="21">
        <f>VLOOKUP($I34,Distritos!$E$58:$P$75,9,FALSE)</f>
        <v>4258.2582582582581</v>
      </c>
      <c r="M34" s="21">
        <f>VLOOKUP($I34,Distritos!$E$58:$P$75,10,FALSE)</f>
        <v>625.79999999999995</v>
      </c>
      <c r="N34" s="16">
        <f t="shared" si="0"/>
        <v>0.82639107240513265</v>
      </c>
      <c r="O34" s="12">
        <v>1.4</v>
      </c>
      <c r="P34" s="52">
        <f t="shared" si="1"/>
        <v>0.44132581100141038</v>
      </c>
      <c r="Q34" s="14">
        <f t="shared" si="2"/>
        <v>16218.723554301832</v>
      </c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5"/>
      <c r="AG34" s="25"/>
      <c r="AH34" s="25"/>
      <c r="AI34" s="25"/>
    </row>
    <row r="35" spans="1:35" ht="34.799999999999997">
      <c r="A35" s="15" t="s">
        <v>20</v>
      </c>
      <c r="B35" s="15">
        <v>34</v>
      </c>
      <c r="C35" s="15" t="s">
        <v>62</v>
      </c>
      <c r="D35" s="15" t="s">
        <v>233</v>
      </c>
      <c r="E35" s="15">
        <v>-3.8621759999999998</v>
      </c>
      <c r="F35" s="15">
        <v>40.460816999999999</v>
      </c>
      <c r="G35" s="15" t="s">
        <v>234</v>
      </c>
      <c r="H35" s="15">
        <v>1.251309</v>
      </c>
      <c r="I35" s="15" t="s">
        <v>67</v>
      </c>
      <c r="J35" s="15">
        <f>VLOOKUP($I35,Distritos!$E$58:$P$75,8,FALSE)</f>
        <v>36750</v>
      </c>
      <c r="K35" s="15">
        <f>VLOOKUP($I35,Distritos!$E$58:$P$75,2,FALSE)</f>
        <v>2747</v>
      </c>
      <c r="L35" s="20">
        <f>VLOOKUP($I35,Distritos!$E$58:$P$75,9,FALSE)</f>
        <v>14457.894736842105</v>
      </c>
      <c r="M35" s="20">
        <f>VLOOKUP($I35,Distritos!$E$58:$P$75,10,FALSE)</f>
        <v>1244.5166666666669</v>
      </c>
      <c r="N35" s="12">
        <f t="shared" si="0"/>
        <v>0.84833687782592093</v>
      </c>
      <c r="O35" s="12">
        <v>1.4</v>
      </c>
      <c r="P35" s="52">
        <f t="shared" si="1"/>
        <v>0.4530457468753793</v>
      </c>
      <c r="Q35" s="14">
        <f t="shared" si="2"/>
        <v>16649.43119767019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25"/>
      <c r="AG35" s="25"/>
      <c r="AH35" s="25"/>
      <c r="AI35" s="25"/>
    </row>
    <row r="36" spans="1:35" ht="34.799999999999997">
      <c r="A36" s="19" t="s">
        <v>20</v>
      </c>
      <c r="B36" s="19">
        <v>35</v>
      </c>
      <c r="C36" s="19" t="s">
        <v>62</v>
      </c>
      <c r="D36" s="19" t="s">
        <v>235</v>
      </c>
      <c r="E36" s="19">
        <v>-3.8787410000000002</v>
      </c>
      <c r="F36" s="19">
        <v>40.459837999999998</v>
      </c>
      <c r="G36" s="19" t="s">
        <v>236</v>
      </c>
      <c r="H36" s="19">
        <v>0.64693699999999998</v>
      </c>
      <c r="I36" s="19" t="s">
        <v>63</v>
      </c>
      <c r="J36" s="19">
        <f>VLOOKUP($I36,Distritos!$E$58:$P$75,8,FALSE)</f>
        <v>33950</v>
      </c>
      <c r="K36" s="19">
        <f>VLOOKUP($I36,Distritos!$E$58:$P$75,2,FALSE)</f>
        <v>2281</v>
      </c>
      <c r="L36" s="21">
        <f>VLOOKUP($I36,Distritos!$E$58:$P$75,9,FALSE)</f>
        <v>10048.458149779735</v>
      </c>
      <c r="M36" s="21">
        <f>VLOOKUP($I36,Distritos!$E$58:$P$75,10,FALSE)</f>
        <v>1069.7666666666669</v>
      </c>
      <c r="N36" s="16">
        <f t="shared" si="0"/>
        <v>0.81128323255733314</v>
      </c>
      <c r="O36" s="12">
        <v>1.4</v>
      </c>
      <c r="P36" s="52">
        <f t="shared" si="1"/>
        <v>0.46899020897267291</v>
      </c>
      <c r="Q36" s="14">
        <f t="shared" si="2"/>
        <v>15922.217594622245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5"/>
      <c r="AG36" s="25"/>
      <c r="AH36" s="25"/>
      <c r="AI36" s="25"/>
    </row>
    <row r="37" spans="1:35" ht="34.799999999999997">
      <c r="A37" s="15" t="s">
        <v>20</v>
      </c>
      <c r="B37" s="15">
        <v>36</v>
      </c>
      <c r="C37" s="15" t="s">
        <v>62</v>
      </c>
      <c r="D37" s="15" t="s">
        <v>237</v>
      </c>
      <c r="E37" s="15">
        <v>-3.8571119999999999</v>
      </c>
      <c r="F37" s="15">
        <v>40.457616999999999</v>
      </c>
      <c r="G37" s="15" t="s">
        <v>238</v>
      </c>
      <c r="H37" s="15">
        <v>1.522211</v>
      </c>
      <c r="I37" s="15" t="s">
        <v>64</v>
      </c>
      <c r="J37" s="15">
        <f>VLOOKUP($I37,Distritos!$E$58:$P$75,8,FALSE)</f>
        <v>36750</v>
      </c>
      <c r="K37" s="15">
        <f>VLOOKUP($I37,Distritos!$E$58:$P$75,2,FALSE)</f>
        <v>1587</v>
      </c>
      <c r="L37" s="20">
        <f>VLOOKUP($I37,Distritos!$E$58:$P$75,9,FALSE)</f>
        <v>3558.2959641255607</v>
      </c>
      <c r="M37" s="20">
        <f>VLOOKUP($I37,Distritos!$E$58:$P$75,10,FALSE)</f>
        <v>677.58333333333337</v>
      </c>
      <c r="N37" s="12">
        <f t="shared" si="0"/>
        <v>0.79948823482767573</v>
      </c>
      <c r="O37" s="12">
        <v>1.4</v>
      </c>
      <c r="P37" s="52">
        <f t="shared" si="1"/>
        <v>0.42695862213820629</v>
      </c>
      <c r="Q37" s="14">
        <f t="shared" si="2"/>
        <v>15690.729363579081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5"/>
      <c r="AG37" s="25"/>
      <c r="AH37" s="25"/>
      <c r="AI37" s="25"/>
    </row>
    <row r="38" spans="1:35" ht="34.799999999999997">
      <c r="A38" s="19" t="s">
        <v>20</v>
      </c>
      <c r="B38" s="19">
        <v>37</v>
      </c>
      <c r="C38" s="19" t="s">
        <v>62</v>
      </c>
      <c r="D38" s="19" t="s">
        <v>239</v>
      </c>
      <c r="E38" s="19">
        <v>-3.8548800000000001</v>
      </c>
      <c r="F38" s="19">
        <v>40.450432999999997</v>
      </c>
      <c r="G38" s="19" t="s">
        <v>240</v>
      </c>
      <c r="H38" s="19">
        <v>1.751657</v>
      </c>
      <c r="I38" s="19" t="s">
        <v>64</v>
      </c>
      <c r="J38" s="19">
        <f>VLOOKUP($I38,Distritos!$E$58:$P$75,8,FALSE)</f>
        <v>36750</v>
      </c>
      <c r="K38" s="19">
        <f>VLOOKUP($I38,Distritos!$E$58:$P$75,2,FALSE)</f>
        <v>1587</v>
      </c>
      <c r="L38" s="21">
        <f>VLOOKUP($I38,Distritos!$E$58:$P$75,9,FALSE)</f>
        <v>3558.2959641255607</v>
      </c>
      <c r="M38" s="21">
        <f>VLOOKUP($I38,Distritos!$E$58:$P$75,10,FALSE)</f>
        <v>677.58333333333337</v>
      </c>
      <c r="N38" s="16">
        <f t="shared" si="0"/>
        <v>0.79948823482767573</v>
      </c>
      <c r="O38" s="12">
        <v>1.4</v>
      </c>
      <c r="P38" s="52">
        <f t="shared" si="1"/>
        <v>0.42695862213820629</v>
      </c>
      <c r="Q38" s="14">
        <f t="shared" si="2"/>
        <v>15690.729363579081</v>
      </c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5"/>
      <c r="AG38" s="25"/>
      <c r="AH38" s="25"/>
      <c r="AI38" s="25"/>
    </row>
    <row r="39" spans="1:35" ht="34.799999999999997">
      <c r="A39" s="15" t="s">
        <v>20</v>
      </c>
      <c r="B39" s="15">
        <v>38</v>
      </c>
      <c r="C39" s="15" t="s">
        <v>62</v>
      </c>
      <c r="D39" s="15" t="s">
        <v>241</v>
      </c>
      <c r="E39" s="15">
        <v>-3.8552550000000001</v>
      </c>
      <c r="F39" s="15">
        <v>40.454509000000002</v>
      </c>
      <c r="G39" s="15" t="s">
        <v>242</v>
      </c>
      <c r="H39" s="15">
        <v>1.649149</v>
      </c>
      <c r="I39" s="15" t="s">
        <v>64</v>
      </c>
      <c r="J39" s="15">
        <f>VLOOKUP($I39,Distritos!$E$58:$P$75,8,FALSE)</f>
        <v>36750</v>
      </c>
      <c r="K39" s="15">
        <f>VLOOKUP($I39,Distritos!$E$58:$P$75,2,FALSE)</f>
        <v>1587</v>
      </c>
      <c r="L39" s="20">
        <f>VLOOKUP($I39,Distritos!$E$58:$P$75,9,FALSE)</f>
        <v>3558.2959641255607</v>
      </c>
      <c r="M39" s="20">
        <f>VLOOKUP($I39,Distritos!$E$58:$P$75,10,FALSE)</f>
        <v>677.58333333333337</v>
      </c>
      <c r="N39" s="12">
        <f t="shared" si="0"/>
        <v>0.79948823482767573</v>
      </c>
      <c r="O39" s="12">
        <v>1.4</v>
      </c>
      <c r="P39" s="52">
        <f t="shared" si="1"/>
        <v>0.42695862213820629</v>
      </c>
      <c r="Q39" s="14">
        <f t="shared" si="2"/>
        <v>15690.729363579081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5"/>
      <c r="AG39" s="25"/>
      <c r="AH39" s="25"/>
      <c r="AI39" s="25"/>
    </row>
    <row r="40" spans="1:35" ht="34.799999999999997">
      <c r="A40" s="19" t="s">
        <v>20</v>
      </c>
      <c r="B40" s="19">
        <v>39</v>
      </c>
      <c r="C40" s="19" t="s">
        <v>62</v>
      </c>
      <c r="D40" s="19" t="s">
        <v>243</v>
      </c>
      <c r="E40" s="19">
        <v>-3.892128</v>
      </c>
      <c r="F40" s="19">
        <v>40.454537999999999</v>
      </c>
      <c r="G40" s="19" t="s">
        <v>244</v>
      </c>
      <c r="H40" s="19">
        <v>1.4716959999999999</v>
      </c>
      <c r="I40" s="19" t="s">
        <v>49</v>
      </c>
      <c r="J40" s="19">
        <f>VLOOKUP($I40,Distritos!$E$58:$P$75,8,FALSE)</f>
        <v>36050</v>
      </c>
      <c r="K40" s="19">
        <f>VLOOKUP($I40,Distritos!$E$58:$P$75,2,FALSE)</f>
        <v>1276</v>
      </c>
      <c r="L40" s="21">
        <f>VLOOKUP($I40,Distritos!$E$58:$P$75,9,FALSE)</f>
        <v>1541.0628019323672</v>
      </c>
      <c r="M40" s="21">
        <f>VLOOKUP($I40,Distritos!$E$58:$P$75,10,FALSE)</f>
        <v>694.66666666666674</v>
      </c>
      <c r="N40" s="16">
        <f t="shared" si="0"/>
        <v>0.999999999999998</v>
      </c>
      <c r="O40" s="12">
        <v>1.4</v>
      </c>
      <c r="P40" s="52">
        <f t="shared" si="1"/>
        <v>0.54440961337513072</v>
      </c>
      <c r="Q40" s="14">
        <f t="shared" si="2"/>
        <v>19625.966562173464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5"/>
      <c r="AG40" s="25"/>
      <c r="AH40" s="25"/>
      <c r="AI40" s="25"/>
    </row>
    <row r="41" spans="1:35" ht="34.799999999999997">
      <c r="A41" s="15" t="s">
        <v>20</v>
      </c>
      <c r="B41" s="15">
        <v>40</v>
      </c>
      <c r="C41" s="15" t="s">
        <v>62</v>
      </c>
      <c r="D41" s="15" t="s">
        <v>245</v>
      </c>
      <c r="E41" s="15">
        <v>-3.8847459999999998</v>
      </c>
      <c r="F41" s="15">
        <v>40.452970999999998</v>
      </c>
      <c r="G41" s="15" t="s">
        <v>246</v>
      </c>
      <c r="H41" s="15">
        <v>0.87282599999999999</v>
      </c>
      <c r="I41" s="15" t="s">
        <v>49</v>
      </c>
      <c r="J41" s="15">
        <f>VLOOKUP($I41,Distritos!$E$58:$P$75,8,FALSE)</f>
        <v>36050</v>
      </c>
      <c r="K41" s="15">
        <f>VLOOKUP($I41,Distritos!$E$58:$P$75,2,FALSE)</f>
        <v>1276</v>
      </c>
      <c r="L41" s="20">
        <f>VLOOKUP($I41,Distritos!$E$58:$P$75,9,FALSE)</f>
        <v>1541.0628019323672</v>
      </c>
      <c r="M41" s="20">
        <f>VLOOKUP($I41,Distritos!$E$58:$P$75,10,FALSE)</f>
        <v>694.66666666666674</v>
      </c>
      <c r="N41" s="12">
        <f t="shared" si="0"/>
        <v>0.999999999999998</v>
      </c>
      <c r="O41" s="12">
        <v>1.4</v>
      </c>
      <c r="P41" s="52">
        <f t="shared" si="1"/>
        <v>0.54440961337513072</v>
      </c>
      <c r="Q41" s="14">
        <f t="shared" si="2"/>
        <v>19625.966562173464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25"/>
      <c r="AG41" s="25"/>
      <c r="AH41" s="25"/>
      <c r="AI41" s="25"/>
    </row>
    <row r="42" spans="1:35" ht="34.799999999999997">
      <c r="A42" s="19" t="s">
        <v>20</v>
      </c>
      <c r="B42" s="19">
        <v>41</v>
      </c>
      <c r="C42" s="19" t="s">
        <v>62</v>
      </c>
      <c r="D42" s="19" t="s">
        <v>247</v>
      </c>
      <c r="E42" s="19">
        <v>-3.8850899999999999</v>
      </c>
      <c r="F42" s="19">
        <v>40.449312999999997</v>
      </c>
      <c r="G42" s="19" t="s">
        <v>248</v>
      </c>
      <c r="H42" s="19">
        <v>1.0724400000000001</v>
      </c>
      <c r="I42" s="19" t="s">
        <v>49</v>
      </c>
      <c r="J42" s="19">
        <f>VLOOKUP($I42,Distritos!$E$58:$P$75,8,FALSE)</f>
        <v>36050</v>
      </c>
      <c r="K42" s="19">
        <f>VLOOKUP($I42,Distritos!$E$58:$P$75,2,FALSE)</f>
        <v>1276</v>
      </c>
      <c r="L42" s="21">
        <f>VLOOKUP($I42,Distritos!$E$58:$P$75,9,FALSE)</f>
        <v>1541.0628019323672</v>
      </c>
      <c r="M42" s="21">
        <f>VLOOKUP($I42,Distritos!$E$58:$P$75,10,FALSE)</f>
        <v>694.66666666666674</v>
      </c>
      <c r="N42" s="16">
        <f t="shared" si="0"/>
        <v>0.999999999999998</v>
      </c>
      <c r="O42" s="12">
        <v>1.4</v>
      </c>
      <c r="P42" s="52">
        <f t="shared" si="1"/>
        <v>0.54440961337513072</v>
      </c>
      <c r="Q42" s="14">
        <f t="shared" si="2"/>
        <v>19625.966562173464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5"/>
      <c r="AG42" s="25"/>
      <c r="AH42" s="25"/>
      <c r="AI42" s="25"/>
    </row>
    <row r="43" spans="1:35" ht="34.799999999999997">
      <c r="A43" s="15" t="s">
        <v>20</v>
      </c>
      <c r="B43" s="15">
        <v>42</v>
      </c>
      <c r="C43" s="15" t="s">
        <v>18</v>
      </c>
      <c r="D43" s="15" t="s">
        <v>249</v>
      </c>
      <c r="E43" s="15">
        <v>-3.897964</v>
      </c>
      <c r="F43" s="15">
        <v>40.453035999999997</v>
      </c>
      <c r="G43" s="15" t="s">
        <v>250</v>
      </c>
      <c r="H43" s="15">
        <v>1.975681</v>
      </c>
      <c r="I43" s="15" t="s">
        <v>21</v>
      </c>
      <c r="J43" s="15">
        <f>VLOOKUP($I43,Distritos!$E$6:$P$14,8,FALSE)</f>
        <v>34650</v>
      </c>
      <c r="K43" s="15">
        <f>VLOOKUP($I43,Distritos!$E$6:$P$14,2,FALSE)</f>
        <v>2495</v>
      </c>
      <c r="L43" s="20">
        <f>VLOOKUP($I43,Distritos!$E$6:$P$14,9,FALSE)</f>
        <v>1043.9330543933054</v>
      </c>
      <c r="M43" s="20">
        <f>VLOOKUP($I43,Distritos!$E$6:$P$14,10,FALSE)</f>
        <v>1126.7833333333335</v>
      </c>
      <c r="N43" s="12">
        <f t="shared" si="0"/>
        <v>0.7973372408682583</v>
      </c>
      <c r="O43" s="12">
        <v>1.4</v>
      </c>
      <c r="P43" s="52">
        <f t="shared" si="1"/>
        <v>0.45161656646626597</v>
      </c>
      <c r="Q43" s="14">
        <f t="shared" si="2"/>
        <v>15648.514028056115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5"/>
      <c r="AG43" s="25"/>
      <c r="AH43" s="25"/>
      <c r="AI43" s="25"/>
    </row>
    <row r="44" spans="1:35" ht="34.799999999999997">
      <c r="A44" s="19" t="s">
        <v>20</v>
      </c>
      <c r="B44" s="19">
        <v>43</v>
      </c>
      <c r="C44" s="19" t="s">
        <v>62</v>
      </c>
      <c r="D44" s="19" t="s">
        <v>251</v>
      </c>
      <c r="E44" s="19">
        <v>-3.9060320000000002</v>
      </c>
      <c r="F44" s="19">
        <v>40.455452999999999</v>
      </c>
      <c r="G44" s="19" t="s">
        <v>252</v>
      </c>
      <c r="H44" s="19">
        <v>2.6483750000000001</v>
      </c>
      <c r="I44" s="19" t="s">
        <v>61</v>
      </c>
      <c r="J44" s="21">
        <f>VLOOKUP($I44,Distritos!$E$58:$P$75,8,FALSE)</f>
        <v>25550</v>
      </c>
      <c r="K44" s="21">
        <f>VLOOKUP($I44,Distritos!$E$58:$P$75,2,FALSE)</f>
        <v>567</v>
      </c>
      <c r="L44" s="21">
        <f>VLOOKUP($I44,Distritos!$E$58:$P$75,9,FALSE)</f>
        <v>555.88235294117646</v>
      </c>
      <c r="M44" s="21">
        <f>VLOOKUP($I44,Distritos!$E$58:$P$75,10,FALSE)</f>
        <v>270.19440000000003</v>
      </c>
      <c r="N44" s="16">
        <f t="shared" si="0"/>
        <v>0.62037335221660983</v>
      </c>
      <c r="O44" s="12">
        <v>1.4</v>
      </c>
      <c r="P44" s="52">
        <f t="shared" si="1"/>
        <v>0.47653333333333336</v>
      </c>
      <c r="Q44" s="14">
        <f t="shared" si="2"/>
        <v>12175.426666666668</v>
      </c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5"/>
      <c r="AG44" s="25"/>
      <c r="AH44" s="25"/>
      <c r="AI44" s="25"/>
    </row>
    <row r="45" spans="1:35" ht="34.799999999999997">
      <c r="A45" s="15" t="s">
        <v>20</v>
      </c>
      <c r="B45" s="15">
        <v>44</v>
      </c>
      <c r="C45" s="15" t="s">
        <v>62</v>
      </c>
      <c r="D45" s="15" t="s">
        <v>253</v>
      </c>
      <c r="E45" s="15">
        <v>-3.9134989999999998</v>
      </c>
      <c r="F45" s="15">
        <v>40.456758999999998</v>
      </c>
      <c r="G45" s="15" t="s">
        <v>254</v>
      </c>
      <c r="H45" s="15">
        <v>3.2860070000000001</v>
      </c>
      <c r="I45" s="15" t="s">
        <v>61</v>
      </c>
      <c r="J45" s="20">
        <f>VLOOKUP($I45,Distritos!$E$58:$P$75,8,FALSE)</f>
        <v>25550</v>
      </c>
      <c r="K45" s="20">
        <f>VLOOKUP($I45,Distritos!$E$58:$P$75,2,FALSE)</f>
        <v>567</v>
      </c>
      <c r="L45" s="20">
        <f>VLOOKUP($I45,Distritos!$E$58:$P$75,9,FALSE)</f>
        <v>555.88235294117646</v>
      </c>
      <c r="M45" s="20">
        <f>VLOOKUP($I45,Distritos!$E$58:$P$75,10,FALSE)</f>
        <v>270.19440000000003</v>
      </c>
      <c r="N45" s="12">
        <f t="shared" si="0"/>
        <v>0.62037335221660983</v>
      </c>
      <c r="O45" s="12">
        <v>1.4</v>
      </c>
      <c r="P45" s="52">
        <f t="shared" si="1"/>
        <v>0.47653333333333336</v>
      </c>
      <c r="Q45" s="14">
        <f t="shared" si="2"/>
        <v>12175.426666666668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25"/>
      <c r="AG45" s="25"/>
      <c r="AH45" s="25"/>
      <c r="AI45" s="25"/>
    </row>
    <row r="46" spans="1:35" ht="34.799999999999997">
      <c r="A46" s="19" t="s">
        <v>20</v>
      </c>
      <c r="B46" s="19">
        <v>45</v>
      </c>
      <c r="C46" s="19" t="s">
        <v>62</v>
      </c>
      <c r="D46" s="19" t="s">
        <v>255</v>
      </c>
      <c r="E46" s="19">
        <v>-3.9137569999999999</v>
      </c>
      <c r="F46" s="19">
        <v>40.452122000000003</v>
      </c>
      <c r="G46" s="19" t="s">
        <v>256</v>
      </c>
      <c r="H46" s="19">
        <v>3.315515</v>
      </c>
      <c r="I46" s="19" t="s">
        <v>61</v>
      </c>
      <c r="J46" s="21">
        <f>VLOOKUP($I46,Distritos!$E$58:$P$75,8,FALSE)</f>
        <v>25550</v>
      </c>
      <c r="K46" s="21">
        <f>VLOOKUP($I46,Distritos!$E$58:$P$75,2,FALSE)</f>
        <v>567</v>
      </c>
      <c r="L46" s="21">
        <f>VLOOKUP($I46,Distritos!$E$58:$P$75,9,FALSE)</f>
        <v>555.88235294117646</v>
      </c>
      <c r="M46" s="21">
        <f>VLOOKUP($I46,Distritos!$E$58:$P$75,10,FALSE)</f>
        <v>270.19440000000003</v>
      </c>
      <c r="N46" s="16">
        <f t="shared" si="0"/>
        <v>0.62037335221660983</v>
      </c>
      <c r="O46" s="12">
        <v>1.4</v>
      </c>
      <c r="P46" s="52">
        <f t="shared" si="1"/>
        <v>0.47653333333333336</v>
      </c>
      <c r="Q46" s="14">
        <f t="shared" si="2"/>
        <v>12175.426666666668</v>
      </c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5"/>
      <c r="AG46" s="25"/>
      <c r="AH46" s="25"/>
      <c r="AI46" s="25"/>
    </row>
    <row r="47" spans="1:35" ht="34.799999999999997">
      <c r="A47" s="15" t="s">
        <v>20</v>
      </c>
      <c r="B47" s="15">
        <v>46</v>
      </c>
      <c r="C47" s="15" t="s">
        <v>62</v>
      </c>
      <c r="D47" s="15" t="s">
        <v>257</v>
      </c>
      <c r="E47" s="15">
        <v>-3.9080919999999999</v>
      </c>
      <c r="F47" s="15">
        <v>40.450423999999998</v>
      </c>
      <c r="G47" s="15" t="s">
        <v>258</v>
      </c>
      <c r="H47" s="15">
        <v>2.8651789999999999</v>
      </c>
      <c r="I47" s="15" t="s">
        <v>61</v>
      </c>
      <c r="J47" s="20">
        <f>VLOOKUP($I47,Distritos!$E$58:$P$75,8,FALSE)</f>
        <v>25550</v>
      </c>
      <c r="K47" s="20">
        <f>VLOOKUP($I47,Distritos!$E$58:$P$75,2,FALSE)</f>
        <v>567</v>
      </c>
      <c r="L47" s="20">
        <f>VLOOKUP($I47,Distritos!$E$58:$P$75,9,FALSE)</f>
        <v>555.88235294117646</v>
      </c>
      <c r="M47" s="20">
        <f>VLOOKUP($I47,Distritos!$E$58:$P$75,10,FALSE)</f>
        <v>270.19440000000003</v>
      </c>
      <c r="N47" s="12">
        <f t="shared" si="0"/>
        <v>0.62037335221660983</v>
      </c>
      <c r="O47" s="12">
        <v>1.4</v>
      </c>
      <c r="P47" s="52">
        <f t="shared" si="1"/>
        <v>0.47653333333333336</v>
      </c>
      <c r="Q47" s="14">
        <f t="shared" si="2"/>
        <v>12175.426666666668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25"/>
      <c r="AG47" s="25"/>
      <c r="AH47" s="25"/>
      <c r="AI47" s="25"/>
    </row>
    <row r="48" spans="1:35" ht="34.799999999999997">
      <c r="A48" s="19" t="s">
        <v>20</v>
      </c>
      <c r="B48" s="19">
        <v>47</v>
      </c>
      <c r="C48" s="19" t="s">
        <v>18</v>
      </c>
      <c r="D48" s="19" t="s">
        <v>259</v>
      </c>
      <c r="E48" s="19">
        <v>-3.9020839999999999</v>
      </c>
      <c r="F48" s="19">
        <v>40.448399000000002</v>
      </c>
      <c r="G48" s="19" t="s">
        <v>260</v>
      </c>
      <c r="H48" s="19">
        <v>2.4233259999999999</v>
      </c>
      <c r="I48" s="19" t="s">
        <v>21</v>
      </c>
      <c r="J48" s="19">
        <f>VLOOKUP($I48,Distritos!$E$6:$P$14,8,FALSE)</f>
        <v>34650</v>
      </c>
      <c r="K48" s="19">
        <f>VLOOKUP($I48,Distritos!$E$6:$P$14,2,FALSE)</f>
        <v>2495</v>
      </c>
      <c r="L48" s="21">
        <f>VLOOKUP($I48,Distritos!$E$6:$P$14,9,FALSE)</f>
        <v>1043.9330543933054</v>
      </c>
      <c r="M48" s="21">
        <f>VLOOKUP($I48,Distritos!$E$6:$P$14,10,FALSE)</f>
        <v>1126.7833333333335</v>
      </c>
      <c r="N48" s="16">
        <f t="shared" si="0"/>
        <v>0.7973372408682583</v>
      </c>
      <c r="O48" s="12">
        <v>1.4</v>
      </c>
      <c r="P48" s="52">
        <f t="shared" si="1"/>
        <v>0.45161656646626597</v>
      </c>
      <c r="Q48" s="14">
        <f t="shared" si="2"/>
        <v>15648.514028056115</v>
      </c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5"/>
      <c r="AG48" s="25"/>
      <c r="AH48" s="25"/>
      <c r="AI48" s="25"/>
    </row>
    <row r="49" spans="1:35" ht="34.799999999999997">
      <c r="A49" s="15" t="s">
        <v>20</v>
      </c>
      <c r="B49" s="15">
        <v>48</v>
      </c>
      <c r="C49" s="15" t="s">
        <v>18</v>
      </c>
      <c r="D49" s="15" t="s">
        <v>261</v>
      </c>
      <c r="E49" s="15">
        <v>-3.8941880000000002</v>
      </c>
      <c r="F49" s="15">
        <v>40.449705000000002</v>
      </c>
      <c r="G49" s="15" t="s">
        <v>262</v>
      </c>
      <c r="H49" s="15">
        <v>1.743271</v>
      </c>
      <c r="I49" s="15" t="s">
        <v>21</v>
      </c>
      <c r="J49" s="15">
        <f>VLOOKUP($I49,Distritos!$E$6:$P$14,8,FALSE)</f>
        <v>34650</v>
      </c>
      <c r="K49" s="15">
        <f>VLOOKUP($I49,Distritos!$E$6:$P$14,2,FALSE)</f>
        <v>2495</v>
      </c>
      <c r="L49" s="20">
        <f>VLOOKUP($I49,Distritos!$E$6:$P$14,9,FALSE)</f>
        <v>1043.9330543933054</v>
      </c>
      <c r="M49" s="20">
        <f>VLOOKUP($I49,Distritos!$E$6:$P$14,10,FALSE)</f>
        <v>1126.7833333333335</v>
      </c>
      <c r="N49" s="12">
        <f t="shared" si="0"/>
        <v>0.7973372408682583</v>
      </c>
      <c r="O49" s="12">
        <v>1.4</v>
      </c>
      <c r="P49" s="52">
        <f t="shared" si="1"/>
        <v>0.45161656646626597</v>
      </c>
      <c r="Q49" s="14">
        <f t="shared" si="2"/>
        <v>15648.514028056115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25"/>
      <c r="AG49" s="25"/>
      <c r="AH49" s="25"/>
      <c r="AI49" s="25"/>
    </row>
    <row r="50" spans="1:35" ht="17.399999999999999">
      <c r="A50" s="19" t="s">
        <v>20</v>
      </c>
      <c r="B50" s="19">
        <v>49</v>
      </c>
      <c r="C50" s="19" t="s">
        <v>18</v>
      </c>
      <c r="D50" s="19" t="s">
        <v>263</v>
      </c>
      <c r="E50" s="19">
        <v>-3.8895529999999998</v>
      </c>
      <c r="F50" s="19">
        <v>40.442520000000002</v>
      </c>
      <c r="G50" s="19" t="s">
        <v>264</v>
      </c>
      <c r="H50" s="19">
        <v>1.860112</v>
      </c>
      <c r="I50" s="19" t="s">
        <v>21</v>
      </c>
      <c r="J50" s="19">
        <f>VLOOKUP($I50,Distritos!$E$6:$P$14,8,FALSE)</f>
        <v>34650</v>
      </c>
      <c r="K50" s="19">
        <f>VLOOKUP($I50,Distritos!$E$6:$P$14,2,FALSE)</f>
        <v>2495</v>
      </c>
      <c r="L50" s="21">
        <f>VLOOKUP($I50,Distritos!$E$6:$P$14,9,FALSE)</f>
        <v>1043.9330543933054</v>
      </c>
      <c r="M50" s="21">
        <f>VLOOKUP($I50,Distritos!$E$6:$P$14,10,FALSE)</f>
        <v>1126.7833333333335</v>
      </c>
      <c r="N50" s="16">
        <f t="shared" si="0"/>
        <v>0.7973372408682583</v>
      </c>
      <c r="O50" s="12">
        <v>1.4</v>
      </c>
      <c r="P50" s="52">
        <f t="shared" si="1"/>
        <v>0.45161656646626597</v>
      </c>
      <c r="Q50" s="14">
        <f t="shared" si="2"/>
        <v>15648.514028056115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5"/>
      <c r="AG50" s="25"/>
      <c r="AH50" s="25"/>
      <c r="AI50" s="25"/>
    </row>
    <row r="51" spans="1:35" ht="17.399999999999999">
      <c r="A51" s="15" t="s">
        <v>20</v>
      </c>
      <c r="B51" s="15">
        <v>50</v>
      </c>
      <c r="C51" s="15" t="s">
        <v>18</v>
      </c>
      <c r="D51" s="15" t="s">
        <v>265</v>
      </c>
      <c r="E51" s="15">
        <v>-3.8836300000000001</v>
      </c>
      <c r="F51" s="15">
        <v>40.443761000000002</v>
      </c>
      <c r="G51" s="15" t="s">
        <v>266</v>
      </c>
      <c r="H51" s="15">
        <v>1.4472389999999999</v>
      </c>
      <c r="I51" s="15" t="s">
        <v>21</v>
      </c>
      <c r="J51" s="15">
        <f>VLOOKUP($I51,Distritos!$E$6:$P$14,8,FALSE)</f>
        <v>34650</v>
      </c>
      <c r="K51" s="15">
        <f>VLOOKUP($I51,Distritos!$E$6:$P$14,2,FALSE)</f>
        <v>2495</v>
      </c>
      <c r="L51" s="20">
        <f>VLOOKUP($I51,Distritos!$E$6:$P$14,9,FALSE)</f>
        <v>1043.9330543933054</v>
      </c>
      <c r="M51" s="20">
        <f>VLOOKUP($I51,Distritos!$E$6:$P$14,10,FALSE)</f>
        <v>1126.7833333333335</v>
      </c>
      <c r="N51" s="12">
        <f t="shared" si="0"/>
        <v>0.7973372408682583</v>
      </c>
      <c r="O51" s="12">
        <v>1.4</v>
      </c>
      <c r="P51" s="52">
        <f t="shared" si="1"/>
        <v>0.45161656646626597</v>
      </c>
      <c r="Q51" s="14">
        <f t="shared" si="2"/>
        <v>15648.514028056115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25"/>
      <c r="AG51" s="25"/>
      <c r="AH51" s="25"/>
      <c r="AI51" s="25"/>
    </row>
    <row r="52" spans="1:35" ht="34.799999999999997">
      <c r="A52" s="19" t="s">
        <v>20</v>
      </c>
      <c r="B52" s="19">
        <v>51</v>
      </c>
      <c r="C52" s="19" t="s">
        <v>18</v>
      </c>
      <c r="D52" s="19" t="s">
        <v>267</v>
      </c>
      <c r="E52" s="19">
        <v>-3.8968479999999999</v>
      </c>
      <c r="F52" s="19">
        <v>40.445394</v>
      </c>
      <c r="G52" s="19" t="s">
        <v>268</v>
      </c>
      <c r="H52" s="19">
        <v>2.1475759999999999</v>
      </c>
      <c r="I52" s="19" t="s">
        <v>21</v>
      </c>
      <c r="J52" s="19">
        <f>VLOOKUP($I52,Distritos!$E$6:$P$14,8,FALSE)</f>
        <v>34650</v>
      </c>
      <c r="K52" s="19">
        <f>VLOOKUP($I52,Distritos!$E$6:$P$14,2,FALSE)</f>
        <v>2495</v>
      </c>
      <c r="L52" s="21">
        <f>VLOOKUP($I52,Distritos!$E$6:$P$14,9,FALSE)</f>
        <v>1043.9330543933054</v>
      </c>
      <c r="M52" s="21">
        <f>VLOOKUP($I52,Distritos!$E$6:$P$14,10,FALSE)</f>
        <v>1126.7833333333335</v>
      </c>
      <c r="N52" s="16">
        <f t="shared" si="0"/>
        <v>0.7973372408682583</v>
      </c>
      <c r="O52" s="12">
        <v>1.4</v>
      </c>
      <c r="P52" s="52">
        <f t="shared" si="1"/>
        <v>0.45161656646626597</v>
      </c>
      <c r="Q52" s="14">
        <f t="shared" si="2"/>
        <v>15648.514028056115</v>
      </c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5"/>
      <c r="AG52" s="25"/>
      <c r="AH52" s="25"/>
      <c r="AI52" s="25"/>
    </row>
    <row r="53" spans="1:35" ht="17.399999999999999">
      <c r="A53" s="15" t="s">
        <v>20</v>
      </c>
      <c r="B53" s="15">
        <v>52</v>
      </c>
      <c r="C53" s="15" t="s">
        <v>18</v>
      </c>
      <c r="D53" s="15" t="s">
        <v>269</v>
      </c>
      <c r="E53" s="15">
        <v>-3.9012259999999999</v>
      </c>
      <c r="F53" s="15">
        <v>40.442650999999998</v>
      </c>
      <c r="G53" s="15" t="s">
        <v>270</v>
      </c>
      <c r="H53" s="15">
        <v>2.6214469999999999</v>
      </c>
      <c r="I53" s="15" t="s">
        <v>23</v>
      </c>
      <c r="J53" s="15">
        <f>VLOOKUP($I53,Distritos!$E$6:$P$14,8,FALSE)</f>
        <v>33950</v>
      </c>
      <c r="K53" s="15">
        <f>VLOOKUP($I53,Distritos!$E$6:$P$14,2,FALSE)</f>
        <v>2217</v>
      </c>
      <c r="L53" s="20">
        <f>VLOOKUP($I53,Distritos!$E$6:$P$14,9,FALSE)</f>
        <v>694.98432601880882</v>
      </c>
      <c r="M53" s="20">
        <f>VLOOKUP($I53,Distritos!$E$6:$P$14,10,FALSE)</f>
        <v>992.08333333333337</v>
      </c>
      <c r="N53" s="12">
        <f t="shared" si="0"/>
        <v>0.77408951431480921</v>
      </c>
      <c r="O53" s="12">
        <v>1.4</v>
      </c>
      <c r="P53" s="52">
        <f t="shared" si="1"/>
        <v>0.44748909938355136</v>
      </c>
      <c r="Q53" s="14">
        <f t="shared" si="2"/>
        <v>15192.254924071569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25"/>
      <c r="AG53" s="25"/>
      <c r="AH53" s="25"/>
      <c r="AI53" s="25"/>
    </row>
    <row r="54" spans="1:35" ht="34.799999999999997">
      <c r="A54" s="19" t="s">
        <v>20</v>
      </c>
      <c r="B54" s="19">
        <v>53</v>
      </c>
      <c r="C54" s="19" t="s">
        <v>18</v>
      </c>
      <c r="D54" s="19" t="s">
        <v>271</v>
      </c>
      <c r="E54" s="19">
        <v>-3.904487</v>
      </c>
      <c r="F54" s="19">
        <v>40.438862</v>
      </c>
      <c r="G54" s="19" t="s">
        <v>272</v>
      </c>
      <c r="H54" s="19">
        <v>3.0836139999999999</v>
      </c>
      <c r="I54" s="19" t="s">
        <v>23</v>
      </c>
      <c r="J54" s="19">
        <f>VLOOKUP($I54,Distritos!$E$6:$P$14,8,FALSE)</f>
        <v>33950</v>
      </c>
      <c r="K54" s="19">
        <f>VLOOKUP($I54,Distritos!$E$6:$P$14,2,FALSE)</f>
        <v>2217</v>
      </c>
      <c r="L54" s="21">
        <f>VLOOKUP($I54,Distritos!$E$6:$P$14,9,FALSE)</f>
        <v>694.98432601880882</v>
      </c>
      <c r="M54" s="21">
        <f>VLOOKUP($I54,Distritos!$E$6:$P$14,10,FALSE)</f>
        <v>992.08333333333337</v>
      </c>
      <c r="N54" s="16">
        <f t="shared" si="0"/>
        <v>0.77408951431480921</v>
      </c>
      <c r="O54" s="12">
        <v>1.4</v>
      </c>
      <c r="P54" s="52">
        <f t="shared" si="1"/>
        <v>0.44748909938355136</v>
      </c>
      <c r="Q54" s="14">
        <f t="shared" si="2"/>
        <v>15192.254924071569</v>
      </c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5"/>
      <c r="AG54" s="25"/>
      <c r="AH54" s="25"/>
      <c r="AI54" s="25"/>
    </row>
    <row r="55" spans="1:35" ht="17.399999999999999">
      <c r="A55" s="15" t="s">
        <v>20</v>
      </c>
      <c r="B55" s="15">
        <v>54</v>
      </c>
      <c r="C55" s="15" t="s">
        <v>18</v>
      </c>
      <c r="D55" s="15" t="s">
        <v>273</v>
      </c>
      <c r="E55" s="15">
        <v>-3.90835</v>
      </c>
      <c r="F55" s="15">
        <v>40.441082999999999</v>
      </c>
      <c r="G55" s="15" t="s">
        <v>274</v>
      </c>
      <c r="H55" s="15">
        <v>3.2314379999999998</v>
      </c>
      <c r="I55" s="15" t="s">
        <v>23</v>
      </c>
      <c r="J55" s="15">
        <f>VLOOKUP($I55,Distritos!$E$6:$P$14,8,FALSE)</f>
        <v>33950</v>
      </c>
      <c r="K55" s="15">
        <f>VLOOKUP($I55,Distritos!$E$6:$P$14,2,FALSE)</f>
        <v>2217</v>
      </c>
      <c r="L55" s="20">
        <f>VLOOKUP($I55,Distritos!$E$6:$P$14,9,FALSE)</f>
        <v>694.98432601880882</v>
      </c>
      <c r="M55" s="20">
        <f>VLOOKUP($I55,Distritos!$E$6:$P$14,10,FALSE)</f>
        <v>992.08333333333337</v>
      </c>
      <c r="N55" s="12">
        <f t="shared" si="0"/>
        <v>0.77408951431480921</v>
      </c>
      <c r="O55" s="12">
        <v>1.4</v>
      </c>
      <c r="P55" s="52">
        <f t="shared" si="1"/>
        <v>0.44748909938355136</v>
      </c>
      <c r="Q55" s="14">
        <f t="shared" si="2"/>
        <v>15192.254924071569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25"/>
      <c r="AG55" s="25"/>
      <c r="AH55" s="25"/>
      <c r="AI55" s="25"/>
    </row>
    <row r="56" spans="1:35" ht="34.799999999999997">
      <c r="A56" s="19" t="s">
        <v>20</v>
      </c>
      <c r="B56" s="19">
        <v>55</v>
      </c>
      <c r="C56" s="19" t="s">
        <v>18</v>
      </c>
      <c r="D56" s="19" t="s">
        <v>275</v>
      </c>
      <c r="E56" s="19">
        <v>-3.920709</v>
      </c>
      <c r="F56" s="19">
        <v>40.440103000000001</v>
      </c>
      <c r="G56" s="19" t="s">
        <v>276</v>
      </c>
      <c r="H56" s="19">
        <v>4.2226720000000002</v>
      </c>
      <c r="I56" s="19" t="s">
        <v>28</v>
      </c>
      <c r="J56" s="19">
        <f>VLOOKUP($I56,Distritos!$E$6:$P$14,8,FALSE)</f>
        <v>36050</v>
      </c>
      <c r="K56" s="19">
        <f>VLOOKUP($I56,Distritos!$E$6:$P$14,2,FALSE)</f>
        <v>3500</v>
      </c>
      <c r="L56" s="21">
        <f>VLOOKUP($I56,Distritos!$E$6:$P$14,9,FALSE)</f>
        <v>1107.5949367088608</v>
      </c>
      <c r="M56" s="21">
        <f>VLOOKUP($I56,Distritos!$E$6:$P$14,10,FALSE)</f>
        <v>1658.1</v>
      </c>
      <c r="N56" s="16">
        <f t="shared" si="0"/>
        <v>0.87019561283246316</v>
      </c>
      <c r="O56" s="12">
        <v>1.4</v>
      </c>
      <c r="P56" s="52">
        <f t="shared" si="1"/>
        <v>0.47374285714285713</v>
      </c>
      <c r="Q56" s="14">
        <f t="shared" si="2"/>
        <v>17078.43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5"/>
      <c r="AG56" s="25"/>
      <c r="AH56" s="25"/>
      <c r="AI56" s="25"/>
    </row>
    <row r="57" spans="1:35" ht="17.399999999999999">
      <c r="A57" s="15" t="s">
        <v>20</v>
      </c>
      <c r="B57" s="15">
        <v>56</v>
      </c>
      <c r="C57" s="15" t="s">
        <v>18</v>
      </c>
      <c r="D57" s="15" t="s">
        <v>277</v>
      </c>
      <c r="E57" s="15">
        <v>-3.9218250000000001</v>
      </c>
      <c r="F57" s="15">
        <v>40.436314000000003</v>
      </c>
      <c r="G57" s="15" t="s">
        <v>278</v>
      </c>
      <c r="H57" s="15">
        <v>4.4874850000000004</v>
      </c>
      <c r="I57" s="15" t="s">
        <v>28</v>
      </c>
      <c r="J57" s="15">
        <f>VLOOKUP($I57,Distritos!$E$6:$P$14,8,FALSE)</f>
        <v>36050</v>
      </c>
      <c r="K57" s="15">
        <f>VLOOKUP($I57,Distritos!$E$6:$P$14,2,FALSE)</f>
        <v>3500</v>
      </c>
      <c r="L57" s="20">
        <f>VLOOKUP($I57,Distritos!$E$6:$P$14,9,FALSE)</f>
        <v>1107.5949367088608</v>
      </c>
      <c r="M57" s="20">
        <f>VLOOKUP($I57,Distritos!$E$6:$P$14,10,FALSE)</f>
        <v>1658.1</v>
      </c>
      <c r="N57" s="12">
        <f t="shared" si="0"/>
        <v>0.87019561283246316</v>
      </c>
      <c r="O57" s="12">
        <v>1.4</v>
      </c>
      <c r="P57" s="52">
        <f t="shared" si="1"/>
        <v>0.47374285714285713</v>
      </c>
      <c r="Q57" s="14">
        <f t="shared" si="2"/>
        <v>17078.43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25"/>
      <c r="AG57" s="25"/>
      <c r="AH57" s="25"/>
      <c r="AI57" s="25"/>
    </row>
    <row r="58" spans="1:35" ht="17.399999999999999">
      <c r="A58" s="19" t="s">
        <v>20</v>
      </c>
      <c r="B58" s="19">
        <v>57</v>
      </c>
      <c r="C58" s="19" t="s">
        <v>18</v>
      </c>
      <c r="D58" s="19" t="s">
        <v>279</v>
      </c>
      <c r="E58" s="19">
        <v>-3.9227690000000002</v>
      </c>
      <c r="F58" s="19">
        <v>40.431741000000002</v>
      </c>
      <c r="G58" s="19" t="s">
        <v>280</v>
      </c>
      <c r="H58" s="19">
        <v>4.8103730000000002</v>
      </c>
      <c r="I58" s="19" t="s">
        <v>28</v>
      </c>
      <c r="J58" s="19">
        <f>VLOOKUP($I58,Distritos!$E$6:$P$14,8,FALSE)</f>
        <v>36050</v>
      </c>
      <c r="K58" s="19">
        <f>VLOOKUP($I58,Distritos!$E$6:$P$14,2,FALSE)</f>
        <v>3500</v>
      </c>
      <c r="L58" s="21">
        <f>VLOOKUP($I58,Distritos!$E$6:$P$14,9,FALSE)</f>
        <v>1107.5949367088608</v>
      </c>
      <c r="M58" s="21">
        <f>VLOOKUP($I58,Distritos!$E$6:$P$14,10,FALSE)</f>
        <v>1658.1</v>
      </c>
      <c r="N58" s="16">
        <f t="shared" si="0"/>
        <v>0.87019561283246316</v>
      </c>
      <c r="O58" s="12">
        <v>1.4</v>
      </c>
      <c r="P58" s="52">
        <f t="shared" si="1"/>
        <v>0.47374285714285713</v>
      </c>
      <c r="Q58" s="14">
        <f t="shared" si="2"/>
        <v>17078.43</v>
      </c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5"/>
      <c r="AG58" s="25"/>
      <c r="AH58" s="25"/>
      <c r="AI58" s="25"/>
    </row>
    <row r="59" spans="1:35" ht="17.399999999999999">
      <c r="A59" s="15" t="s">
        <v>20</v>
      </c>
      <c r="B59" s="15">
        <v>58</v>
      </c>
      <c r="C59" s="15" t="s">
        <v>18</v>
      </c>
      <c r="D59" s="15" t="s">
        <v>281</v>
      </c>
      <c r="E59" s="15">
        <v>-3.9225120000000002</v>
      </c>
      <c r="F59" s="15">
        <v>40.427233000000001</v>
      </c>
      <c r="G59" s="15" t="s">
        <v>282</v>
      </c>
      <c r="H59" s="15">
        <v>5.0788960000000003</v>
      </c>
      <c r="I59" s="15" t="s">
        <v>28</v>
      </c>
      <c r="J59" s="15">
        <f>VLOOKUP($I59,Distritos!$E$6:$P$14,8,FALSE)</f>
        <v>36050</v>
      </c>
      <c r="K59" s="15">
        <f>VLOOKUP($I59,Distritos!$E$6:$P$14,2,FALSE)</f>
        <v>3500</v>
      </c>
      <c r="L59" s="20">
        <f>VLOOKUP($I59,Distritos!$E$6:$P$14,9,FALSE)</f>
        <v>1107.5949367088608</v>
      </c>
      <c r="M59" s="20">
        <f>VLOOKUP($I59,Distritos!$E$6:$P$14,10,FALSE)</f>
        <v>1658.1</v>
      </c>
      <c r="N59" s="12">
        <f t="shared" si="0"/>
        <v>0.87019561283246316</v>
      </c>
      <c r="O59" s="12">
        <v>1.4</v>
      </c>
      <c r="P59" s="52">
        <f t="shared" si="1"/>
        <v>0.47374285714285713</v>
      </c>
      <c r="Q59" s="14">
        <f t="shared" si="2"/>
        <v>17078.43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25"/>
      <c r="AG59" s="25"/>
      <c r="AH59" s="25"/>
      <c r="AI59" s="25"/>
    </row>
    <row r="60" spans="1:35" ht="17.399999999999999">
      <c r="A60" s="19" t="s">
        <v>20</v>
      </c>
      <c r="B60" s="19">
        <v>59</v>
      </c>
      <c r="C60" s="19" t="s">
        <v>18</v>
      </c>
      <c r="D60" s="19" t="s">
        <v>283</v>
      </c>
      <c r="E60" s="19">
        <v>-3.921224</v>
      </c>
      <c r="F60" s="19">
        <v>40.422463</v>
      </c>
      <c r="G60" s="19" t="s">
        <v>284</v>
      </c>
      <c r="H60" s="19">
        <v>5.3356599999999998</v>
      </c>
      <c r="I60" s="19" t="s">
        <v>28</v>
      </c>
      <c r="J60" s="19">
        <f>VLOOKUP($I60,Distritos!$E$6:$P$14,8,FALSE)</f>
        <v>36050</v>
      </c>
      <c r="K60" s="19">
        <f>VLOOKUP($I60,Distritos!$E$6:$P$14,2,FALSE)</f>
        <v>3500</v>
      </c>
      <c r="L60" s="21">
        <f>VLOOKUP($I60,Distritos!$E$6:$P$14,9,FALSE)</f>
        <v>1107.5949367088608</v>
      </c>
      <c r="M60" s="21">
        <f>VLOOKUP($I60,Distritos!$E$6:$P$14,10,FALSE)</f>
        <v>1658.1</v>
      </c>
      <c r="N60" s="16">
        <f t="shared" si="0"/>
        <v>0.87019561283246316</v>
      </c>
      <c r="O60" s="12">
        <v>1.4</v>
      </c>
      <c r="P60" s="52">
        <f t="shared" si="1"/>
        <v>0.47374285714285713</v>
      </c>
      <c r="Q60" s="14">
        <f t="shared" si="2"/>
        <v>17078.43</v>
      </c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5"/>
      <c r="AG60" s="25"/>
      <c r="AH60" s="25"/>
      <c r="AI60" s="25"/>
    </row>
    <row r="61" spans="1:35" ht="17.399999999999999">
      <c r="A61" s="15" t="s">
        <v>20</v>
      </c>
      <c r="B61" s="15">
        <v>60</v>
      </c>
      <c r="C61" s="15" t="s">
        <v>18</v>
      </c>
      <c r="D61" s="15" t="s">
        <v>285</v>
      </c>
      <c r="E61" s="15">
        <v>-3.9154740000000001</v>
      </c>
      <c r="F61" s="15">
        <v>40.425860999999998</v>
      </c>
      <c r="G61" s="15" t="s">
        <v>286</v>
      </c>
      <c r="H61" s="15">
        <v>4.7218179999999998</v>
      </c>
      <c r="I61" s="15" t="s">
        <v>28</v>
      </c>
      <c r="J61" s="15">
        <f>VLOOKUP($I61,Distritos!$E$6:$P$14,8,FALSE)</f>
        <v>36050</v>
      </c>
      <c r="K61" s="15">
        <f>VLOOKUP($I61,Distritos!$E$6:$P$14,2,FALSE)</f>
        <v>3500</v>
      </c>
      <c r="L61" s="20">
        <f>VLOOKUP($I61,Distritos!$E$6:$P$14,9,FALSE)</f>
        <v>1107.5949367088608</v>
      </c>
      <c r="M61" s="20">
        <f>VLOOKUP($I61,Distritos!$E$6:$P$14,10,FALSE)</f>
        <v>1658.1</v>
      </c>
      <c r="N61" s="12">
        <f t="shared" si="0"/>
        <v>0.87019561283246316</v>
      </c>
      <c r="O61" s="12">
        <v>1.4</v>
      </c>
      <c r="P61" s="52">
        <f t="shared" si="1"/>
        <v>0.47374285714285713</v>
      </c>
      <c r="Q61" s="14">
        <f t="shared" si="2"/>
        <v>17078.43</v>
      </c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25"/>
      <c r="AG61" s="25"/>
      <c r="AH61" s="25"/>
      <c r="AI61" s="25"/>
    </row>
    <row r="62" spans="1:35" ht="17.399999999999999">
      <c r="A62" s="19" t="s">
        <v>20</v>
      </c>
      <c r="B62" s="19">
        <v>61</v>
      </c>
      <c r="C62" s="19" t="s">
        <v>18</v>
      </c>
      <c r="D62" s="19" t="s">
        <v>287</v>
      </c>
      <c r="E62" s="19">
        <v>-3.9171040000000001</v>
      </c>
      <c r="F62" s="19">
        <v>40.430107999999997</v>
      </c>
      <c r="G62" s="19" t="s">
        <v>288</v>
      </c>
      <c r="H62" s="19">
        <v>4.5210850000000002</v>
      </c>
      <c r="I62" s="19" t="s">
        <v>28</v>
      </c>
      <c r="J62" s="19">
        <f>VLOOKUP($I62,Distritos!$E$6:$P$14,8,FALSE)</f>
        <v>36050</v>
      </c>
      <c r="K62" s="19">
        <f>VLOOKUP($I62,Distritos!$E$6:$P$14,2,FALSE)</f>
        <v>3500</v>
      </c>
      <c r="L62" s="21">
        <f>VLOOKUP($I62,Distritos!$E$6:$P$14,9,FALSE)</f>
        <v>1107.5949367088608</v>
      </c>
      <c r="M62" s="21">
        <f>VLOOKUP($I62,Distritos!$E$6:$P$14,10,FALSE)</f>
        <v>1658.1</v>
      </c>
      <c r="N62" s="16">
        <f t="shared" si="0"/>
        <v>0.87019561283246316</v>
      </c>
      <c r="O62" s="12">
        <v>1.4</v>
      </c>
      <c r="P62" s="52">
        <f t="shared" si="1"/>
        <v>0.47374285714285713</v>
      </c>
      <c r="Q62" s="14">
        <f t="shared" si="2"/>
        <v>17078.43</v>
      </c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25"/>
      <c r="AG62" s="25"/>
      <c r="AH62" s="25"/>
      <c r="AI62" s="25"/>
    </row>
    <row r="63" spans="1:35" ht="17.399999999999999">
      <c r="A63" s="15" t="s">
        <v>20</v>
      </c>
      <c r="B63" s="15">
        <v>62</v>
      </c>
      <c r="C63" s="15" t="s">
        <v>18</v>
      </c>
      <c r="D63" s="15" t="s">
        <v>289</v>
      </c>
      <c r="E63" s="15">
        <v>-3.9121260000000002</v>
      </c>
      <c r="F63" s="15">
        <v>40.432198</v>
      </c>
      <c r="G63" s="15" t="s">
        <v>290</v>
      </c>
      <c r="H63" s="15">
        <v>4.0460520000000004</v>
      </c>
      <c r="I63" s="15" t="s">
        <v>28</v>
      </c>
      <c r="J63" s="15">
        <f>VLOOKUP($I63,Distritos!$E$6:$P$14,8,FALSE)</f>
        <v>36050</v>
      </c>
      <c r="K63" s="15">
        <f>VLOOKUP($I63,Distritos!$E$6:$P$14,2,FALSE)</f>
        <v>3500</v>
      </c>
      <c r="L63" s="20">
        <f>VLOOKUP($I63,Distritos!$E$6:$P$14,9,FALSE)</f>
        <v>1107.5949367088608</v>
      </c>
      <c r="M63" s="20">
        <f>VLOOKUP($I63,Distritos!$E$6:$P$14,10,FALSE)</f>
        <v>1658.1</v>
      </c>
      <c r="N63" s="12">
        <f t="shared" si="0"/>
        <v>0.87019561283246316</v>
      </c>
      <c r="O63" s="12">
        <v>1.4</v>
      </c>
      <c r="P63" s="52">
        <f t="shared" si="1"/>
        <v>0.47374285714285713</v>
      </c>
      <c r="Q63" s="14">
        <f t="shared" si="2"/>
        <v>17078.43</v>
      </c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25"/>
      <c r="AG63" s="25"/>
      <c r="AH63" s="25"/>
      <c r="AI63" s="25"/>
    </row>
    <row r="64" spans="1:35" ht="17.399999999999999">
      <c r="A64" s="19" t="s">
        <v>20</v>
      </c>
      <c r="B64" s="19">
        <v>63</v>
      </c>
      <c r="C64" s="19" t="s">
        <v>18</v>
      </c>
      <c r="D64" s="19" t="s">
        <v>291</v>
      </c>
      <c r="E64" s="19">
        <v>-3.9178769999999998</v>
      </c>
      <c r="F64" s="19">
        <v>40.417824000000003</v>
      </c>
      <c r="G64" s="19" t="s">
        <v>292</v>
      </c>
      <c r="H64" s="19">
        <v>5.5051430000000003</v>
      </c>
      <c r="I64" s="19" t="s">
        <v>28</v>
      </c>
      <c r="J64" s="19">
        <f>VLOOKUP($I64,Distritos!$E$6:$P$14,8,FALSE)</f>
        <v>36050</v>
      </c>
      <c r="K64" s="19">
        <f>VLOOKUP($I64,Distritos!$E$6:$P$14,2,FALSE)</f>
        <v>3500</v>
      </c>
      <c r="L64" s="21">
        <f>VLOOKUP($I64,Distritos!$E$6:$P$14,9,FALSE)</f>
        <v>1107.5949367088608</v>
      </c>
      <c r="M64" s="21">
        <f>VLOOKUP($I64,Distritos!$E$6:$P$14,10,FALSE)</f>
        <v>1658.1</v>
      </c>
      <c r="N64" s="16">
        <f t="shared" si="0"/>
        <v>0.87019561283246316</v>
      </c>
      <c r="O64" s="12">
        <v>1.4</v>
      </c>
      <c r="P64" s="52">
        <f t="shared" si="1"/>
        <v>0.47374285714285713</v>
      </c>
      <c r="Q64" s="14">
        <f t="shared" si="2"/>
        <v>17078.43</v>
      </c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25"/>
      <c r="AG64" s="25"/>
      <c r="AH64" s="25"/>
      <c r="AI64" s="25"/>
    </row>
    <row r="65" spans="1:35" ht="17.399999999999999">
      <c r="A65" s="15" t="s">
        <v>20</v>
      </c>
      <c r="B65" s="15">
        <v>64</v>
      </c>
      <c r="C65" s="15" t="s">
        <v>18</v>
      </c>
      <c r="D65" s="15" t="s">
        <v>293</v>
      </c>
      <c r="E65" s="15">
        <v>-3.9132419999999999</v>
      </c>
      <c r="F65" s="15">
        <v>40.421156000000003</v>
      </c>
      <c r="G65" s="15" t="s">
        <v>294</v>
      </c>
      <c r="H65" s="15">
        <v>4.967867</v>
      </c>
      <c r="I65" s="15" t="s">
        <v>28</v>
      </c>
      <c r="J65" s="15">
        <f>VLOOKUP($I65,Distritos!$E$6:$P$14,8,FALSE)</f>
        <v>36050</v>
      </c>
      <c r="K65" s="15">
        <f>VLOOKUP($I65,Distritos!$E$6:$P$14,2,FALSE)</f>
        <v>3500</v>
      </c>
      <c r="L65" s="20">
        <f>VLOOKUP($I65,Distritos!$E$6:$P$14,9,FALSE)</f>
        <v>1107.5949367088608</v>
      </c>
      <c r="M65" s="20">
        <f>VLOOKUP($I65,Distritos!$E$6:$P$14,10,FALSE)</f>
        <v>1658.1</v>
      </c>
      <c r="N65" s="12">
        <f t="shared" si="0"/>
        <v>0.87019561283246316</v>
      </c>
      <c r="O65" s="12">
        <v>1.4</v>
      </c>
      <c r="P65" s="52">
        <f t="shared" si="1"/>
        <v>0.47374285714285713</v>
      </c>
      <c r="Q65" s="14">
        <f t="shared" si="2"/>
        <v>17078.43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25"/>
      <c r="AG65" s="25"/>
      <c r="AH65" s="25"/>
      <c r="AI65" s="25"/>
    </row>
    <row r="66" spans="1:35" ht="34.799999999999997">
      <c r="A66" s="19" t="s">
        <v>20</v>
      </c>
      <c r="B66" s="19">
        <v>65</v>
      </c>
      <c r="C66" s="19" t="s">
        <v>18</v>
      </c>
      <c r="D66" s="19" t="s">
        <v>295</v>
      </c>
      <c r="E66" s="19">
        <v>-3.8969339999999999</v>
      </c>
      <c r="F66" s="19">
        <v>40.433309000000001</v>
      </c>
      <c r="G66" s="19" t="s">
        <v>296</v>
      </c>
      <c r="H66" s="19">
        <v>3.046411</v>
      </c>
      <c r="I66" s="19" t="s">
        <v>23</v>
      </c>
      <c r="J66" s="19">
        <f>VLOOKUP($I66,Distritos!$E$6:$P$14,8,FALSE)</f>
        <v>33950</v>
      </c>
      <c r="K66" s="19">
        <f>VLOOKUP($I66,Distritos!$E$6:$P$14,2,FALSE)</f>
        <v>2217</v>
      </c>
      <c r="L66" s="21">
        <f>VLOOKUP($I66,Distritos!$E$6:$P$14,9,FALSE)</f>
        <v>694.98432601880882</v>
      </c>
      <c r="M66" s="21">
        <f>VLOOKUP($I66,Distritos!$E$6:$P$14,10,FALSE)</f>
        <v>992.08333333333337</v>
      </c>
      <c r="N66" s="16">
        <f t="shared" ref="N66:N129" si="3">(J66*M66/K66)/19625.9665621735</f>
        <v>0.77408951431480921</v>
      </c>
      <c r="O66" s="12">
        <v>1.4</v>
      </c>
      <c r="P66" s="52">
        <f t="shared" si="1"/>
        <v>0.44748909938355136</v>
      </c>
      <c r="Q66" s="14">
        <f t="shared" si="2"/>
        <v>15192.254924071569</v>
      </c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25"/>
      <c r="AG66" s="25"/>
      <c r="AH66" s="25"/>
      <c r="AI66" s="25"/>
    </row>
    <row r="67" spans="1:35" ht="17.399999999999999">
      <c r="A67" s="15" t="s">
        <v>20</v>
      </c>
      <c r="B67" s="15">
        <v>66</v>
      </c>
      <c r="C67" s="15" t="s">
        <v>18</v>
      </c>
      <c r="D67" s="15" t="s">
        <v>297</v>
      </c>
      <c r="E67" s="15">
        <v>-3.9093800000000001</v>
      </c>
      <c r="F67" s="15">
        <v>40.428801</v>
      </c>
      <c r="G67" s="15" t="s">
        <v>298</v>
      </c>
      <c r="H67" s="15">
        <v>4.123424</v>
      </c>
      <c r="I67" s="15" t="s">
        <v>28</v>
      </c>
      <c r="J67" s="15">
        <f>VLOOKUP($I67,Distritos!$E$6:$P$14,8,FALSE)</f>
        <v>36050</v>
      </c>
      <c r="K67" s="15">
        <f>VLOOKUP($I67,Distritos!$E$6:$P$14,2,FALSE)</f>
        <v>3500</v>
      </c>
      <c r="L67" s="20">
        <f>VLOOKUP($I67,Distritos!$E$6:$P$14,9,FALSE)</f>
        <v>1107.5949367088608</v>
      </c>
      <c r="M67" s="20">
        <f>VLOOKUP($I67,Distritos!$E$6:$P$14,10,FALSE)</f>
        <v>1658.1</v>
      </c>
      <c r="N67" s="12">
        <f t="shared" si="3"/>
        <v>0.87019561283246316</v>
      </c>
      <c r="O67" s="12">
        <v>1.4</v>
      </c>
      <c r="P67" s="52">
        <f t="shared" ref="P67:P130" si="4">M67/K67</f>
        <v>0.47374285714285713</v>
      </c>
      <c r="Q67" s="14">
        <f t="shared" ref="Q67:Q130" si="5">P67*J67</f>
        <v>17078.43</v>
      </c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25"/>
      <c r="AG67" s="25"/>
      <c r="AH67" s="25"/>
      <c r="AI67" s="25"/>
    </row>
    <row r="68" spans="1:35" ht="34.799999999999997">
      <c r="A68" s="19" t="s">
        <v>20</v>
      </c>
      <c r="B68" s="19">
        <v>67</v>
      </c>
      <c r="C68" s="19" t="s">
        <v>18</v>
      </c>
      <c r="D68" s="19" t="s">
        <v>299</v>
      </c>
      <c r="E68" s="19">
        <v>-3.9076629999999999</v>
      </c>
      <c r="F68" s="19">
        <v>40.423834999999997</v>
      </c>
      <c r="G68" s="19" t="s">
        <v>300</v>
      </c>
      <c r="H68" s="19">
        <v>4.4362019999999998</v>
      </c>
      <c r="I68" s="19" t="s">
        <v>28</v>
      </c>
      <c r="J68" s="19">
        <f>VLOOKUP($I68,Distritos!$E$6:$P$14,8,FALSE)</f>
        <v>36050</v>
      </c>
      <c r="K68" s="19">
        <f>VLOOKUP($I68,Distritos!$E$6:$P$14,2,FALSE)</f>
        <v>3500</v>
      </c>
      <c r="L68" s="21">
        <f>VLOOKUP($I68,Distritos!$E$6:$P$14,9,FALSE)</f>
        <v>1107.5949367088608</v>
      </c>
      <c r="M68" s="21">
        <f>VLOOKUP($I68,Distritos!$E$6:$P$14,10,FALSE)</f>
        <v>1658.1</v>
      </c>
      <c r="N68" s="16">
        <f t="shared" si="3"/>
        <v>0.87019561283246316</v>
      </c>
      <c r="O68" s="12">
        <v>1.4</v>
      </c>
      <c r="P68" s="52">
        <f t="shared" si="4"/>
        <v>0.47374285714285713</v>
      </c>
      <c r="Q68" s="14">
        <f t="shared" si="5"/>
        <v>17078.43</v>
      </c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25"/>
      <c r="AG68" s="25"/>
      <c r="AH68" s="25"/>
      <c r="AI68" s="25"/>
    </row>
    <row r="69" spans="1:35" ht="34.799999999999997">
      <c r="A69" s="15" t="s">
        <v>20</v>
      </c>
      <c r="B69" s="15">
        <v>68</v>
      </c>
      <c r="C69" s="15" t="s">
        <v>18</v>
      </c>
      <c r="D69" s="15" t="s">
        <v>301</v>
      </c>
      <c r="E69" s="15">
        <v>-3.9159030000000001</v>
      </c>
      <c r="F69" s="15">
        <v>40.436444999999999</v>
      </c>
      <c r="G69" s="15" t="s">
        <v>302</v>
      </c>
      <c r="H69" s="15">
        <v>4.0416920000000003</v>
      </c>
      <c r="I69" s="15" t="s">
        <v>28</v>
      </c>
      <c r="J69" s="15">
        <f>VLOOKUP($I69,Distritos!$E$6:$P$14,8,FALSE)</f>
        <v>36050</v>
      </c>
      <c r="K69" s="15">
        <f>VLOOKUP($I69,Distritos!$E$6:$P$14,2,FALSE)</f>
        <v>3500</v>
      </c>
      <c r="L69" s="20">
        <f>VLOOKUP($I69,Distritos!$E$6:$P$14,9,FALSE)</f>
        <v>1107.5949367088608</v>
      </c>
      <c r="M69" s="20">
        <f>VLOOKUP($I69,Distritos!$E$6:$P$14,10,FALSE)</f>
        <v>1658.1</v>
      </c>
      <c r="N69" s="12">
        <f t="shared" si="3"/>
        <v>0.87019561283246316</v>
      </c>
      <c r="O69" s="12">
        <v>1.4</v>
      </c>
      <c r="P69" s="52">
        <f t="shared" si="4"/>
        <v>0.47374285714285713</v>
      </c>
      <c r="Q69" s="14">
        <f t="shared" si="5"/>
        <v>17078.43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25"/>
      <c r="AG69" s="25"/>
      <c r="AH69" s="25"/>
      <c r="AI69" s="25"/>
    </row>
    <row r="70" spans="1:35" ht="34.799999999999997">
      <c r="A70" s="19" t="s">
        <v>20</v>
      </c>
      <c r="B70" s="19">
        <v>69</v>
      </c>
      <c r="C70" s="19" t="s">
        <v>18</v>
      </c>
      <c r="D70" s="19" t="s">
        <v>303</v>
      </c>
      <c r="E70" s="19">
        <v>-3.9086069999999999</v>
      </c>
      <c r="F70" s="19">
        <v>40.418084999999998</v>
      </c>
      <c r="G70" s="19" t="s">
        <v>304</v>
      </c>
      <c r="H70" s="19">
        <v>4.9955210000000001</v>
      </c>
      <c r="I70" s="19" t="s">
        <v>29</v>
      </c>
      <c r="J70" s="19">
        <f>VLOOKUP($I70,Distritos!$E$6:$P$14,8,FALSE)</f>
        <v>33250</v>
      </c>
      <c r="K70" s="19">
        <f>VLOOKUP($I70,Distritos!$E$6:$P$14,2,FALSE)</f>
        <v>1385</v>
      </c>
      <c r="L70" s="21">
        <f>VLOOKUP($I70,Distritos!$E$6:$P$14,9,FALSE)</f>
        <v>1612.3399301513389</v>
      </c>
      <c r="M70" s="21">
        <f>VLOOKUP($I70,Distritos!$E$6:$P$14,10,FALSE)</f>
        <v>591.15</v>
      </c>
      <c r="N70" s="16">
        <f t="shared" si="3"/>
        <v>0.72311690668014861</v>
      </c>
      <c r="O70" s="12">
        <v>1.4</v>
      </c>
      <c r="P70" s="52">
        <f t="shared" si="4"/>
        <v>0.42682310469314078</v>
      </c>
      <c r="Q70" s="14">
        <f t="shared" si="5"/>
        <v>14191.86823104693</v>
      </c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25"/>
      <c r="AG70" s="25"/>
      <c r="AH70" s="25"/>
      <c r="AI70" s="25"/>
    </row>
    <row r="71" spans="1:35" ht="17.399999999999999">
      <c r="A71" s="15" t="s">
        <v>20</v>
      </c>
      <c r="B71" s="15">
        <v>70</v>
      </c>
      <c r="C71" s="15" t="s">
        <v>18</v>
      </c>
      <c r="D71" s="15" t="s">
        <v>305</v>
      </c>
      <c r="E71" s="15">
        <v>-3.903715</v>
      </c>
      <c r="F71" s="15">
        <v>40.420175999999998</v>
      </c>
      <c r="G71" s="15" t="s">
        <v>306</v>
      </c>
      <c r="H71" s="15">
        <v>4.572146</v>
      </c>
      <c r="I71" s="15" t="s">
        <v>29</v>
      </c>
      <c r="J71" s="15">
        <f>VLOOKUP($I71,Distritos!$E$6:$P$14,8,FALSE)</f>
        <v>33250</v>
      </c>
      <c r="K71" s="15">
        <f>VLOOKUP($I71,Distritos!$E$6:$P$14,2,FALSE)</f>
        <v>1385</v>
      </c>
      <c r="L71" s="20">
        <f>VLOOKUP($I71,Distritos!$E$6:$P$14,9,FALSE)</f>
        <v>1612.3399301513389</v>
      </c>
      <c r="M71" s="20">
        <f>VLOOKUP($I71,Distritos!$E$6:$P$14,10,FALSE)</f>
        <v>591.15</v>
      </c>
      <c r="N71" s="12">
        <f t="shared" si="3"/>
        <v>0.72311690668014861</v>
      </c>
      <c r="O71" s="12">
        <v>1.4</v>
      </c>
      <c r="P71" s="52">
        <f t="shared" si="4"/>
        <v>0.42682310469314078</v>
      </c>
      <c r="Q71" s="14">
        <f t="shared" si="5"/>
        <v>14191.86823104693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25"/>
      <c r="AG71" s="25"/>
      <c r="AH71" s="25"/>
      <c r="AI71" s="25"/>
    </row>
    <row r="72" spans="1:35" ht="17.399999999999999">
      <c r="A72" s="19" t="s">
        <v>20</v>
      </c>
      <c r="B72" s="19">
        <v>71</v>
      </c>
      <c r="C72" s="19" t="s">
        <v>18</v>
      </c>
      <c r="D72" s="19" t="s">
        <v>307</v>
      </c>
      <c r="E72" s="19">
        <v>-3.9024269999999999</v>
      </c>
      <c r="F72" s="19">
        <v>40.415733000000003</v>
      </c>
      <c r="G72" s="19" t="s">
        <v>308</v>
      </c>
      <c r="H72" s="19">
        <v>4.9435950000000002</v>
      </c>
      <c r="I72" s="19" t="s">
        <v>29</v>
      </c>
      <c r="J72" s="19">
        <f>VLOOKUP($I72,Distritos!$E$6:$P$14,8,FALSE)</f>
        <v>33250</v>
      </c>
      <c r="K72" s="19">
        <f>VLOOKUP($I72,Distritos!$E$6:$P$14,2,FALSE)</f>
        <v>1385</v>
      </c>
      <c r="L72" s="21">
        <f>VLOOKUP($I72,Distritos!$E$6:$P$14,9,FALSE)</f>
        <v>1612.3399301513389</v>
      </c>
      <c r="M72" s="21">
        <f>VLOOKUP($I72,Distritos!$E$6:$P$14,10,FALSE)</f>
        <v>591.15</v>
      </c>
      <c r="N72" s="16">
        <f t="shared" si="3"/>
        <v>0.72311690668014861</v>
      </c>
      <c r="O72" s="12">
        <v>1.4</v>
      </c>
      <c r="P72" s="52">
        <f t="shared" si="4"/>
        <v>0.42682310469314078</v>
      </c>
      <c r="Q72" s="14">
        <f t="shared" si="5"/>
        <v>14191.86823104693</v>
      </c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25"/>
      <c r="AG72" s="25"/>
      <c r="AH72" s="25"/>
      <c r="AI72" s="25"/>
    </row>
    <row r="73" spans="1:35" ht="17.399999999999999">
      <c r="A73" s="15" t="s">
        <v>20</v>
      </c>
      <c r="B73" s="15">
        <v>72</v>
      </c>
      <c r="C73" s="15" t="s">
        <v>18</v>
      </c>
      <c r="D73" s="15" t="s">
        <v>309</v>
      </c>
      <c r="E73" s="15">
        <v>-3.8958179999999998</v>
      </c>
      <c r="F73" s="15">
        <v>40.414425999999999</v>
      </c>
      <c r="G73" s="15" t="s">
        <v>310</v>
      </c>
      <c r="H73" s="15">
        <v>4.8391109999999999</v>
      </c>
      <c r="I73" s="15" t="s">
        <v>26</v>
      </c>
      <c r="J73" s="15">
        <f>VLOOKUP($I73,Distritos!$E$6:$P$14,8,FALSE)</f>
        <v>36050</v>
      </c>
      <c r="K73" s="15">
        <f>VLOOKUP($I73,Distritos!$E$6:$P$14,2,FALSE)</f>
        <v>2690</v>
      </c>
      <c r="L73" s="20">
        <f>VLOOKUP($I73,Distritos!$E$6:$P$14,9,FALSE)</f>
        <v>9539.0070921985825</v>
      </c>
      <c r="M73" s="20">
        <f>VLOOKUP($I73,Distritos!$E$6:$P$14,10,FALSE)</f>
        <v>1308.8333333333333</v>
      </c>
      <c r="N73" s="12">
        <f t="shared" si="3"/>
        <v>0.89372988747689774</v>
      </c>
      <c r="O73" s="12">
        <v>1.4</v>
      </c>
      <c r="P73" s="52">
        <f t="shared" si="4"/>
        <v>0.48655514250309789</v>
      </c>
      <c r="Q73" s="14">
        <f t="shared" si="5"/>
        <v>17540.31288723668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25"/>
      <c r="AG73" s="25"/>
      <c r="AH73" s="25"/>
      <c r="AI73" s="25"/>
    </row>
    <row r="74" spans="1:35" ht="34.799999999999997">
      <c r="A74" s="19" t="s">
        <v>20</v>
      </c>
      <c r="B74" s="19">
        <v>73</v>
      </c>
      <c r="C74" s="19" t="s">
        <v>18</v>
      </c>
      <c r="D74" s="19" t="s">
        <v>311</v>
      </c>
      <c r="E74" s="19">
        <v>-3.8966769999999999</v>
      </c>
      <c r="F74" s="19">
        <v>40.419522999999998</v>
      </c>
      <c r="G74" s="19" t="s">
        <v>312</v>
      </c>
      <c r="H74" s="19">
        <v>4.347842</v>
      </c>
      <c r="I74" s="19" t="s">
        <v>26</v>
      </c>
      <c r="J74" s="19">
        <f>VLOOKUP($I74,Distritos!$E$6:$P$14,8,FALSE)</f>
        <v>36050</v>
      </c>
      <c r="K74" s="19">
        <f>VLOOKUP($I74,Distritos!$E$6:$P$14,2,FALSE)</f>
        <v>2690</v>
      </c>
      <c r="L74" s="21">
        <f>VLOOKUP($I74,Distritos!$E$6:$P$14,9,FALSE)</f>
        <v>9539.0070921985825</v>
      </c>
      <c r="M74" s="21">
        <f>VLOOKUP($I74,Distritos!$E$6:$P$14,10,FALSE)</f>
        <v>1308.8333333333333</v>
      </c>
      <c r="N74" s="16">
        <f t="shared" si="3"/>
        <v>0.89372988747689774</v>
      </c>
      <c r="O74" s="12">
        <v>1.4</v>
      </c>
      <c r="P74" s="52">
        <f t="shared" si="4"/>
        <v>0.48655514250309789</v>
      </c>
      <c r="Q74" s="14">
        <f t="shared" si="5"/>
        <v>17540.31288723668</v>
      </c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25"/>
      <c r="AG74" s="25"/>
      <c r="AH74" s="25"/>
      <c r="AI74" s="25"/>
    </row>
    <row r="75" spans="1:35" ht="34.799999999999997">
      <c r="A75" s="15" t="s">
        <v>20</v>
      </c>
      <c r="B75" s="15">
        <v>74</v>
      </c>
      <c r="C75" s="15" t="s">
        <v>18</v>
      </c>
      <c r="D75" s="15" t="s">
        <v>313</v>
      </c>
      <c r="E75" s="15">
        <v>-3.8935870000000001</v>
      </c>
      <c r="F75" s="15">
        <v>40.423378</v>
      </c>
      <c r="G75" s="15" t="s">
        <v>314</v>
      </c>
      <c r="H75" s="15">
        <v>3.8489140000000002</v>
      </c>
      <c r="I75" s="15" t="s">
        <v>27</v>
      </c>
      <c r="J75" s="15">
        <f>VLOOKUP($I75,Distritos!$E$6:$P$14,8,FALSE)</f>
        <v>33950</v>
      </c>
      <c r="K75" s="15">
        <f>VLOOKUP($I75,Distritos!$E$6:$P$14,2,FALSE)</f>
        <v>2574</v>
      </c>
      <c r="L75" s="20">
        <f>VLOOKUP($I75,Distritos!$E$6:$P$14,9,FALSE)</f>
        <v>7110.4972375690613</v>
      </c>
      <c r="M75" s="20">
        <f>VLOOKUP($I75,Distritos!$E$6:$P$14,10,FALSE)</f>
        <v>1269.7666666666667</v>
      </c>
      <c r="N75" s="12">
        <f t="shared" si="3"/>
        <v>0.85334392969355433</v>
      </c>
      <c r="O75" s="12">
        <v>1.4</v>
      </c>
      <c r="P75" s="52">
        <f t="shared" si="4"/>
        <v>0.49330484330484331</v>
      </c>
      <c r="Q75" s="14">
        <f t="shared" si="5"/>
        <v>16747.699430199431</v>
      </c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25"/>
      <c r="AG75" s="25"/>
      <c r="AH75" s="25"/>
      <c r="AI75" s="25"/>
    </row>
    <row r="76" spans="1:35" ht="17.399999999999999">
      <c r="A76" s="19" t="s">
        <v>20</v>
      </c>
      <c r="B76" s="19">
        <v>75</v>
      </c>
      <c r="C76" s="19" t="s">
        <v>18</v>
      </c>
      <c r="D76" s="19" t="s">
        <v>315</v>
      </c>
      <c r="E76" s="19">
        <v>-3.9116110000000002</v>
      </c>
      <c r="F76" s="19">
        <v>40.438012999999998</v>
      </c>
      <c r="G76" s="19" t="s">
        <v>316</v>
      </c>
      <c r="H76" s="19">
        <v>3.6403729999999999</v>
      </c>
      <c r="I76" s="19" t="s">
        <v>23</v>
      </c>
      <c r="J76" s="19">
        <f>VLOOKUP($I76,Distritos!$E$6:$P$14,8,FALSE)</f>
        <v>33950</v>
      </c>
      <c r="K76" s="19">
        <f>VLOOKUP($I76,Distritos!$E$6:$P$14,2,FALSE)</f>
        <v>2217</v>
      </c>
      <c r="L76" s="21">
        <f>VLOOKUP($I76,Distritos!$E$6:$P$14,9,FALSE)</f>
        <v>694.98432601880882</v>
      </c>
      <c r="M76" s="21">
        <f>VLOOKUP($I76,Distritos!$E$6:$P$14,10,FALSE)</f>
        <v>992.08333333333337</v>
      </c>
      <c r="N76" s="16">
        <f t="shared" si="3"/>
        <v>0.77408951431480921</v>
      </c>
      <c r="O76" s="12">
        <v>1.4</v>
      </c>
      <c r="P76" s="52">
        <f t="shared" si="4"/>
        <v>0.44748909938355136</v>
      </c>
      <c r="Q76" s="14">
        <f t="shared" si="5"/>
        <v>15192.254924071569</v>
      </c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25"/>
      <c r="AG76" s="25"/>
      <c r="AH76" s="25"/>
      <c r="AI76" s="25"/>
    </row>
    <row r="77" spans="1:35" ht="34.799999999999997">
      <c r="A77" s="15" t="s">
        <v>20</v>
      </c>
      <c r="B77" s="15">
        <v>76</v>
      </c>
      <c r="C77" s="15" t="s">
        <v>18</v>
      </c>
      <c r="D77" s="15" t="s">
        <v>317</v>
      </c>
      <c r="E77" s="15">
        <v>-3.8987370000000001</v>
      </c>
      <c r="F77" s="15">
        <v>40.438012999999998</v>
      </c>
      <c r="G77" s="15" t="s">
        <v>318</v>
      </c>
      <c r="H77" s="15">
        <v>2.764256</v>
      </c>
      <c r="I77" s="15" t="s">
        <v>23</v>
      </c>
      <c r="J77" s="15">
        <f>VLOOKUP($I77,Distritos!$E$6:$P$14,8,FALSE)</f>
        <v>33950</v>
      </c>
      <c r="K77" s="15">
        <f>VLOOKUP($I77,Distritos!$E$6:$P$14,2,FALSE)</f>
        <v>2217</v>
      </c>
      <c r="L77" s="20">
        <f>VLOOKUP($I77,Distritos!$E$6:$P$14,9,FALSE)</f>
        <v>694.98432601880882</v>
      </c>
      <c r="M77" s="20">
        <f>VLOOKUP($I77,Distritos!$E$6:$P$14,10,FALSE)</f>
        <v>992.08333333333337</v>
      </c>
      <c r="N77" s="12">
        <f t="shared" si="3"/>
        <v>0.77408951431480921</v>
      </c>
      <c r="O77" s="12">
        <v>1.4</v>
      </c>
      <c r="P77" s="52">
        <f t="shared" si="4"/>
        <v>0.44748909938355136</v>
      </c>
      <c r="Q77" s="14">
        <f t="shared" si="5"/>
        <v>15192.254924071569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25"/>
      <c r="AG77" s="25"/>
      <c r="AH77" s="25"/>
      <c r="AI77" s="25"/>
    </row>
    <row r="78" spans="1:35" ht="34.799999999999997">
      <c r="A78" s="19" t="s">
        <v>20</v>
      </c>
      <c r="B78" s="19">
        <v>77</v>
      </c>
      <c r="C78" s="19" t="s">
        <v>18</v>
      </c>
      <c r="D78" s="19" t="s">
        <v>319</v>
      </c>
      <c r="E78" s="19">
        <v>-3.9076629999999999</v>
      </c>
      <c r="F78" s="19">
        <v>40.434353999999999</v>
      </c>
      <c r="G78" s="19" t="s">
        <v>320</v>
      </c>
      <c r="H78" s="19">
        <v>3.6015739999999998</v>
      </c>
      <c r="I78" s="19" t="s">
        <v>23</v>
      </c>
      <c r="J78" s="19">
        <f>VLOOKUP($I78,Distritos!$E$6:$P$14,8,FALSE)</f>
        <v>33950</v>
      </c>
      <c r="K78" s="19">
        <f>VLOOKUP($I78,Distritos!$E$6:$P$14,2,FALSE)</f>
        <v>2217</v>
      </c>
      <c r="L78" s="21">
        <f>VLOOKUP($I78,Distritos!$E$6:$P$14,9,FALSE)</f>
        <v>694.98432601880882</v>
      </c>
      <c r="M78" s="21">
        <f>VLOOKUP($I78,Distritos!$E$6:$P$14,10,FALSE)</f>
        <v>992.08333333333337</v>
      </c>
      <c r="N78" s="16">
        <f t="shared" si="3"/>
        <v>0.77408951431480921</v>
      </c>
      <c r="O78" s="12">
        <v>1.4</v>
      </c>
      <c r="P78" s="52">
        <f t="shared" si="4"/>
        <v>0.44748909938355136</v>
      </c>
      <c r="Q78" s="14">
        <f t="shared" si="5"/>
        <v>15192.254924071569</v>
      </c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25"/>
      <c r="AG78" s="25"/>
      <c r="AH78" s="25"/>
      <c r="AI78" s="25"/>
    </row>
    <row r="79" spans="1:35" ht="17.399999999999999">
      <c r="A79" s="15" t="s">
        <v>20</v>
      </c>
      <c r="B79" s="15">
        <v>78</v>
      </c>
      <c r="C79" s="15" t="s">
        <v>18</v>
      </c>
      <c r="D79" s="15" t="s">
        <v>321</v>
      </c>
      <c r="E79" s="15">
        <v>-3.9021699999999999</v>
      </c>
      <c r="F79" s="15">
        <v>40.434224</v>
      </c>
      <c r="G79" s="15" t="s">
        <v>322</v>
      </c>
      <c r="H79" s="15">
        <v>3.2655029999999998</v>
      </c>
      <c r="I79" s="15" t="s">
        <v>23</v>
      </c>
      <c r="J79" s="15">
        <f>VLOOKUP($I79,Distritos!$E$6:$P$14,8,FALSE)</f>
        <v>33950</v>
      </c>
      <c r="K79" s="15">
        <f>VLOOKUP($I79,Distritos!$E$6:$P$14,2,FALSE)</f>
        <v>2217</v>
      </c>
      <c r="L79" s="20">
        <f>VLOOKUP($I79,Distritos!$E$6:$P$14,9,FALSE)</f>
        <v>694.98432601880882</v>
      </c>
      <c r="M79" s="20">
        <f>VLOOKUP($I79,Distritos!$E$6:$P$14,10,FALSE)</f>
        <v>992.08333333333337</v>
      </c>
      <c r="N79" s="12">
        <f t="shared" si="3"/>
        <v>0.77408951431480921</v>
      </c>
      <c r="O79" s="12">
        <v>1.4</v>
      </c>
      <c r="P79" s="52">
        <f t="shared" si="4"/>
        <v>0.44748909938355136</v>
      </c>
      <c r="Q79" s="14">
        <f t="shared" si="5"/>
        <v>15192.254924071569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25"/>
      <c r="AG79" s="25"/>
      <c r="AH79" s="25"/>
      <c r="AI79" s="25"/>
    </row>
    <row r="80" spans="1:35" ht="34.799999999999997">
      <c r="A80" s="19" t="s">
        <v>20</v>
      </c>
      <c r="B80" s="19">
        <v>79</v>
      </c>
      <c r="C80" s="19" t="s">
        <v>18</v>
      </c>
      <c r="D80" s="19" t="s">
        <v>323</v>
      </c>
      <c r="E80" s="19">
        <v>-3.8989940000000001</v>
      </c>
      <c r="F80" s="19">
        <v>40.428865999999999</v>
      </c>
      <c r="G80" s="19" t="s">
        <v>324</v>
      </c>
      <c r="H80" s="19">
        <v>3.5468519999999999</v>
      </c>
      <c r="I80" s="19" t="s">
        <v>23</v>
      </c>
      <c r="J80" s="19">
        <f>VLOOKUP($I80,Distritos!$E$6:$P$14,8,FALSE)</f>
        <v>33950</v>
      </c>
      <c r="K80" s="19">
        <f>VLOOKUP($I80,Distritos!$E$6:$P$14,2,FALSE)</f>
        <v>2217</v>
      </c>
      <c r="L80" s="21">
        <f>VLOOKUP($I80,Distritos!$E$6:$P$14,9,FALSE)</f>
        <v>694.98432601880882</v>
      </c>
      <c r="M80" s="21">
        <f>VLOOKUP($I80,Distritos!$E$6:$P$14,10,FALSE)</f>
        <v>992.08333333333337</v>
      </c>
      <c r="N80" s="16">
        <f t="shared" si="3"/>
        <v>0.77408951431480921</v>
      </c>
      <c r="O80" s="12">
        <v>1.4</v>
      </c>
      <c r="P80" s="52">
        <f t="shared" si="4"/>
        <v>0.44748909938355136</v>
      </c>
      <c r="Q80" s="14">
        <f t="shared" si="5"/>
        <v>15192.254924071569</v>
      </c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25"/>
      <c r="AG80" s="25"/>
      <c r="AH80" s="25"/>
      <c r="AI80" s="25"/>
    </row>
    <row r="81" spans="1:35" ht="17.399999999999999">
      <c r="A81" s="15" t="s">
        <v>20</v>
      </c>
      <c r="B81" s="15">
        <v>80</v>
      </c>
      <c r="C81" s="15" t="s">
        <v>18</v>
      </c>
      <c r="D81" s="15" t="s">
        <v>325</v>
      </c>
      <c r="E81" s="15">
        <v>-3.88775</v>
      </c>
      <c r="F81" s="15">
        <v>40.428277999999999</v>
      </c>
      <c r="G81" s="15" t="s">
        <v>326</v>
      </c>
      <c r="H81" s="15">
        <v>3.1562640000000002</v>
      </c>
      <c r="I81" s="15" t="s">
        <v>24</v>
      </c>
      <c r="J81" s="15">
        <f>VLOOKUP($I81,Distritos!$E$6:$P$14,8,FALSE)</f>
        <v>33250</v>
      </c>
      <c r="K81" s="15">
        <f>VLOOKUP($I81,Distritos!$E$6:$P$14,2,FALSE)</f>
        <v>1967</v>
      </c>
      <c r="L81" s="20">
        <f>VLOOKUP($I81,Distritos!$E$6:$P$14,9,FALSE)</f>
        <v>2422.4137931034479</v>
      </c>
      <c r="M81" s="20">
        <f>VLOOKUP($I81,Distritos!$E$6:$P$14,10,FALSE)</f>
        <v>973.61666666666667</v>
      </c>
      <c r="N81" s="12">
        <f t="shared" si="3"/>
        <v>0.83857948729934029</v>
      </c>
      <c r="O81" s="12">
        <v>1.4</v>
      </c>
      <c r="P81" s="52">
        <f t="shared" si="4"/>
        <v>0.49497542789357735</v>
      </c>
      <c r="Q81" s="14">
        <f t="shared" si="5"/>
        <v>16457.932977461445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25"/>
      <c r="AG81" s="25"/>
      <c r="AH81" s="25"/>
      <c r="AI81" s="25"/>
    </row>
    <row r="82" spans="1:35" ht="34.799999999999997">
      <c r="A82" s="19" t="s">
        <v>20</v>
      </c>
      <c r="B82" s="19">
        <v>81</v>
      </c>
      <c r="C82" s="19" t="s">
        <v>18</v>
      </c>
      <c r="D82" s="19" t="s">
        <v>327</v>
      </c>
      <c r="E82" s="19">
        <v>-3.9047450000000001</v>
      </c>
      <c r="F82" s="19">
        <v>40.429845999999998</v>
      </c>
      <c r="G82" s="19" t="s">
        <v>328</v>
      </c>
      <c r="H82" s="19">
        <v>3.7677930000000002</v>
      </c>
      <c r="I82" s="19" t="s">
        <v>23</v>
      </c>
      <c r="J82" s="19">
        <f>VLOOKUP($I82,Distritos!$E$6:$P$14,8,FALSE)</f>
        <v>33950</v>
      </c>
      <c r="K82" s="19">
        <f>VLOOKUP($I82,Distritos!$E$6:$P$14,2,FALSE)</f>
        <v>2217</v>
      </c>
      <c r="L82" s="21">
        <f>VLOOKUP($I82,Distritos!$E$6:$P$14,9,FALSE)</f>
        <v>694.98432601880882</v>
      </c>
      <c r="M82" s="21">
        <f>VLOOKUP($I82,Distritos!$E$6:$P$14,10,FALSE)</f>
        <v>992.08333333333337</v>
      </c>
      <c r="N82" s="16">
        <f t="shared" si="3"/>
        <v>0.77408951431480921</v>
      </c>
      <c r="O82" s="12">
        <v>1.4</v>
      </c>
      <c r="P82" s="52">
        <f t="shared" si="4"/>
        <v>0.44748909938355136</v>
      </c>
      <c r="Q82" s="14">
        <f t="shared" si="5"/>
        <v>15192.254924071569</v>
      </c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25"/>
      <c r="AG82" s="25"/>
      <c r="AH82" s="25"/>
      <c r="AI82" s="25"/>
    </row>
    <row r="83" spans="1:35" ht="17.399999999999999">
      <c r="A83" s="15" t="s">
        <v>20</v>
      </c>
      <c r="B83" s="15">
        <v>82</v>
      </c>
      <c r="C83" s="15" t="s">
        <v>18</v>
      </c>
      <c r="D83" s="15" t="s">
        <v>329</v>
      </c>
      <c r="E83" s="15">
        <v>-3.9011399999999998</v>
      </c>
      <c r="F83" s="15">
        <v>40.425077000000002</v>
      </c>
      <c r="G83" s="15" t="s">
        <v>330</v>
      </c>
      <c r="H83" s="15">
        <v>3.9967329999999999</v>
      </c>
      <c r="I83" s="15" t="s">
        <v>23</v>
      </c>
      <c r="J83" s="15">
        <f>VLOOKUP($I83,Distritos!$E$6:$P$14,8,FALSE)</f>
        <v>33950</v>
      </c>
      <c r="K83" s="15">
        <f>VLOOKUP($I83,Distritos!$E$6:$P$14,2,FALSE)</f>
        <v>2217</v>
      </c>
      <c r="L83" s="20">
        <f>VLOOKUP($I83,Distritos!$E$6:$P$14,9,FALSE)</f>
        <v>694.98432601880882</v>
      </c>
      <c r="M83" s="20">
        <f>VLOOKUP($I83,Distritos!$E$6:$P$14,10,FALSE)</f>
        <v>992.08333333333337</v>
      </c>
      <c r="N83" s="12">
        <f t="shared" si="3"/>
        <v>0.77408951431480921</v>
      </c>
      <c r="O83" s="12">
        <v>1.4</v>
      </c>
      <c r="P83" s="52">
        <f t="shared" si="4"/>
        <v>0.44748909938355136</v>
      </c>
      <c r="Q83" s="14">
        <f t="shared" si="5"/>
        <v>15192.254924071569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25"/>
      <c r="AG83" s="25"/>
      <c r="AH83" s="25"/>
      <c r="AI83" s="25"/>
    </row>
    <row r="84" spans="1:35" ht="34.799999999999997">
      <c r="A84" s="19" t="s">
        <v>20</v>
      </c>
      <c r="B84" s="19">
        <v>83</v>
      </c>
      <c r="C84" s="19" t="s">
        <v>18</v>
      </c>
      <c r="D84" s="19" t="s">
        <v>331</v>
      </c>
      <c r="E84" s="19">
        <v>-3.8946170000000002</v>
      </c>
      <c r="F84" s="19">
        <v>40.427886000000001</v>
      </c>
      <c r="G84" s="19" t="s">
        <v>332</v>
      </c>
      <c r="H84" s="19">
        <v>3.4408069999999999</v>
      </c>
      <c r="I84" s="19" t="s">
        <v>23</v>
      </c>
      <c r="J84" s="19">
        <f>VLOOKUP($I84,Distritos!$E$6:$P$14,8,FALSE)</f>
        <v>33950</v>
      </c>
      <c r="K84" s="19">
        <f>VLOOKUP($I84,Distritos!$E$6:$P$14,2,FALSE)</f>
        <v>2217</v>
      </c>
      <c r="L84" s="21">
        <f>VLOOKUP($I84,Distritos!$E$6:$P$14,9,FALSE)</f>
        <v>694.98432601880882</v>
      </c>
      <c r="M84" s="21">
        <f>VLOOKUP($I84,Distritos!$E$6:$P$14,10,FALSE)</f>
        <v>992.08333333333337</v>
      </c>
      <c r="N84" s="16">
        <f t="shared" si="3"/>
        <v>0.77408951431480921</v>
      </c>
      <c r="O84" s="12">
        <v>1.4</v>
      </c>
      <c r="P84" s="52">
        <f t="shared" si="4"/>
        <v>0.44748909938355136</v>
      </c>
      <c r="Q84" s="14">
        <f t="shared" si="5"/>
        <v>15192.254924071569</v>
      </c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25"/>
      <c r="AG84" s="25"/>
      <c r="AH84" s="25"/>
      <c r="AI84" s="25"/>
    </row>
    <row r="85" spans="1:35" ht="34.799999999999997">
      <c r="A85" s="15" t="s">
        <v>20</v>
      </c>
      <c r="B85" s="15">
        <v>84</v>
      </c>
      <c r="C85" s="15" t="s">
        <v>18</v>
      </c>
      <c r="D85" s="15" t="s">
        <v>333</v>
      </c>
      <c r="E85" s="15">
        <v>-3.892042</v>
      </c>
      <c r="F85" s="15">
        <v>40.432068000000001</v>
      </c>
      <c r="G85" s="15" t="s">
        <v>334</v>
      </c>
      <c r="H85" s="15">
        <v>2.9288280000000002</v>
      </c>
      <c r="I85" s="15" t="s">
        <v>23</v>
      </c>
      <c r="J85" s="15">
        <f>VLOOKUP($I85,Distritos!$E$6:$P$14,8,FALSE)</f>
        <v>33950</v>
      </c>
      <c r="K85" s="15">
        <f>VLOOKUP($I85,Distritos!$E$6:$P$14,2,FALSE)</f>
        <v>2217</v>
      </c>
      <c r="L85" s="20">
        <f>VLOOKUP($I85,Distritos!$E$6:$P$14,9,FALSE)</f>
        <v>694.98432601880882</v>
      </c>
      <c r="M85" s="20">
        <f>VLOOKUP($I85,Distritos!$E$6:$P$14,10,FALSE)</f>
        <v>992.08333333333337</v>
      </c>
      <c r="N85" s="12">
        <f t="shared" si="3"/>
        <v>0.77408951431480921</v>
      </c>
      <c r="O85" s="12">
        <v>1.4</v>
      </c>
      <c r="P85" s="52">
        <f t="shared" si="4"/>
        <v>0.44748909938355136</v>
      </c>
      <c r="Q85" s="14">
        <f t="shared" si="5"/>
        <v>15192.254924071569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25"/>
      <c r="AG85" s="25"/>
      <c r="AH85" s="25"/>
      <c r="AI85" s="25"/>
    </row>
    <row r="86" spans="1:35" ht="34.799999999999997">
      <c r="A86" s="19" t="s">
        <v>20</v>
      </c>
      <c r="B86" s="19">
        <v>85</v>
      </c>
      <c r="C86" s="19" t="s">
        <v>18</v>
      </c>
      <c r="D86" s="19" t="s">
        <v>335</v>
      </c>
      <c r="E86" s="19">
        <v>-3.8855189999999999</v>
      </c>
      <c r="F86" s="19">
        <v>40.432851999999997</v>
      </c>
      <c r="G86" s="19" t="s">
        <v>336</v>
      </c>
      <c r="H86" s="19">
        <v>2.6137350000000001</v>
      </c>
      <c r="I86" s="19" t="s">
        <v>24</v>
      </c>
      <c r="J86" s="19">
        <f>VLOOKUP($I86,Distritos!$E$6:$P$14,8,FALSE)</f>
        <v>33250</v>
      </c>
      <c r="K86" s="19">
        <f>VLOOKUP($I86,Distritos!$E$6:$P$14,2,FALSE)</f>
        <v>1967</v>
      </c>
      <c r="L86" s="21">
        <f>VLOOKUP($I86,Distritos!$E$6:$P$14,9,FALSE)</f>
        <v>2422.4137931034479</v>
      </c>
      <c r="M86" s="21">
        <f>VLOOKUP($I86,Distritos!$E$6:$P$14,10,FALSE)</f>
        <v>973.61666666666667</v>
      </c>
      <c r="N86" s="16">
        <f t="shared" si="3"/>
        <v>0.83857948729934029</v>
      </c>
      <c r="O86" s="12">
        <v>1.4</v>
      </c>
      <c r="P86" s="52">
        <f t="shared" si="4"/>
        <v>0.49497542789357735</v>
      </c>
      <c r="Q86" s="14">
        <f t="shared" si="5"/>
        <v>16457.932977461445</v>
      </c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5"/>
      <c r="AG86" s="25"/>
      <c r="AH86" s="25"/>
      <c r="AI86" s="25"/>
    </row>
    <row r="87" spans="1:35" ht="17.399999999999999">
      <c r="A87" s="15" t="s">
        <v>20</v>
      </c>
      <c r="B87" s="15">
        <v>86</v>
      </c>
      <c r="C87" s="15" t="s">
        <v>18</v>
      </c>
      <c r="D87" s="15" t="s">
        <v>337</v>
      </c>
      <c r="E87" s="15">
        <v>-3.8893810000000002</v>
      </c>
      <c r="F87" s="15">
        <v>40.437359999999998</v>
      </c>
      <c r="G87" s="15" t="s">
        <v>338</v>
      </c>
      <c r="H87" s="15">
        <v>2.3087219999999999</v>
      </c>
      <c r="I87" s="15" t="s">
        <v>21</v>
      </c>
      <c r="J87" s="15">
        <f>VLOOKUP($I87,Distritos!$E$6:$P$14,8,FALSE)</f>
        <v>34650</v>
      </c>
      <c r="K87" s="15">
        <f>VLOOKUP($I87,Distritos!$E$6:$P$14,2,FALSE)</f>
        <v>2495</v>
      </c>
      <c r="L87" s="20">
        <f>VLOOKUP($I87,Distritos!$E$6:$P$14,9,FALSE)</f>
        <v>1043.9330543933054</v>
      </c>
      <c r="M87" s="20">
        <f>VLOOKUP($I87,Distritos!$E$6:$P$14,10,FALSE)</f>
        <v>1126.7833333333335</v>
      </c>
      <c r="N87" s="12">
        <f t="shared" si="3"/>
        <v>0.7973372408682583</v>
      </c>
      <c r="O87" s="12">
        <v>1.4</v>
      </c>
      <c r="P87" s="52">
        <f t="shared" si="4"/>
        <v>0.45161656646626597</v>
      </c>
      <c r="Q87" s="14">
        <f t="shared" si="5"/>
        <v>15648.514028056115</v>
      </c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25"/>
      <c r="AG87" s="25"/>
      <c r="AH87" s="25"/>
      <c r="AI87" s="25"/>
    </row>
    <row r="88" spans="1:35" ht="34.799999999999997">
      <c r="A88" s="19" t="s">
        <v>20</v>
      </c>
      <c r="B88" s="19">
        <v>87</v>
      </c>
      <c r="C88" s="19" t="s">
        <v>18</v>
      </c>
      <c r="D88" s="19" t="s">
        <v>339</v>
      </c>
      <c r="E88" s="19">
        <v>-3.8947880000000001</v>
      </c>
      <c r="F88" s="19">
        <v>40.440168</v>
      </c>
      <c r="G88" s="19" t="s">
        <v>340</v>
      </c>
      <c r="H88" s="19">
        <v>2.356716</v>
      </c>
      <c r="I88" s="19" t="s">
        <v>21</v>
      </c>
      <c r="J88" s="19">
        <f>VLOOKUP($I88,Distritos!$E$6:$P$14,8,FALSE)</f>
        <v>34650</v>
      </c>
      <c r="K88" s="19">
        <f>VLOOKUP($I88,Distritos!$E$6:$P$14,2,FALSE)</f>
        <v>2495</v>
      </c>
      <c r="L88" s="21">
        <f>VLOOKUP($I88,Distritos!$E$6:$P$14,9,FALSE)</f>
        <v>1043.9330543933054</v>
      </c>
      <c r="M88" s="21">
        <f>VLOOKUP($I88,Distritos!$E$6:$P$14,10,FALSE)</f>
        <v>1126.7833333333335</v>
      </c>
      <c r="N88" s="16">
        <f t="shared" si="3"/>
        <v>0.7973372408682583</v>
      </c>
      <c r="O88" s="12">
        <v>1.4</v>
      </c>
      <c r="P88" s="52">
        <f t="shared" si="4"/>
        <v>0.45161656646626597</v>
      </c>
      <c r="Q88" s="14">
        <f t="shared" si="5"/>
        <v>15648.514028056115</v>
      </c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25"/>
      <c r="AG88" s="25"/>
      <c r="AH88" s="25"/>
      <c r="AI88" s="25"/>
    </row>
    <row r="89" spans="1:35" ht="34.799999999999997">
      <c r="A89" s="15" t="s">
        <v>20</v>
      </c>
      <c r="B89" s="15">
        <v>88</v>
      </c>
      <c r="C89" s="15" t="s">
        <v>18</v>
      </c>
      <c r="D89" s="15" t="s">
        <v>341</v>
      </c>
      <c r="E89" s="15">
        <v>-3.8880940000000002</v>
      </c>
      <c r="F89" s="15">
        <v>40.446373999999999</v>
      </c>
      <c r="G89" s="15" t="s">
        <v>342</v>
      </c>
      <c r="H89" s="15">
        <v>1.4735609999999999</v>
      </c>
      <c r="I89" s="15" t="s">
        <v>21</v>
      </c>
      <c r="J89" s="15">
        <f>VLOOKUP($I89,Distritos!$E$6:$P$14,8,FALSE)</f>
        <v>34650</v>
      </c>
      <c r="K89" s="15">
        <f>VLOOKUP($I89,Distritos!$E$6:$P$14,2,FALSE)</f>
        <v>2495</v>
      </c>
      <c r="L89" s="20">
        <f>VLOOKUP($I89,Distritos!$E$6:$P$14,9,FALSE)</f>
        <v>1043.9330543933054</v>
      </c>
      <c r="M89" s="20">
        <f>VLOOKUP($I89,Distritos!$E$6:$P$14,10,FALSE)</f>
        <v>1126.7833333333335</v>
      </c>
      <c r="N89" s="12">
        <f t="shared" si="3"/>
        <v>0.7973372408682583</v>
      </c>
      <c r="O89" s="12">
        <v>1.4</v>
      </c>
      <c r="P89" s="52">
        <f t="shared" si="4"/>
        <v>0.45161656646626597</v>
      </c>
      <c r="Q89" s="14">
        <f t="shared" si="5"/>
        <v>15648.514028056115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25"/>
      <c r="AG89" s="25"/>
      <c r="AH89" s="25"/>
      <c r="AI89" s="25"/>
    </row>
    <row r="90" spans="1:35" ht="34.799999999999997">
      <c r="A90" s="19" t="s">
        <v>20</v>
      </c>
      <c r="B90" s="19">
        <v>89</v>
      </c>
      <c r="C90" s="19" t="s">
        <v>18</v>
      </c>
      <c r="D90" s="19" t="s">
        <v>343</v>
      </c>
      <c r="E90" s="19">
        <v>-3.8832010000000001</v>
      </c>
      <c r="F90" s="19">
        <v>40.438665999999998</v>
      </c>
      <c r="G90" s="19" t="s">
        <v>344</v>
      </c>
      <c r="H90" s="19">
        <v>1.9398759999999999</v>
      </c>
      <c r="I90" s="19" t="s">
        <v>24</v>
      </c>
      <c r="J90" s="19">
        <f>VLOOKUP($I90,Distritos!$E$6:$P$14,8,FALSE)</f>
        <v>33250</v>
      </c>
      <c r="K90" s="19">
        <f>VLOOKUP($I90,Distritos!$E$6:$P$14,2,FALSE)</f>
        <v>1967</v>
      </c>
      <c r="L90" s="21">
        <f>VLOOKUP($I90,Distritos!$E$6:$P$14,9,FALSE)</f>
        <v>2422.4137931034479</v>
      </c>
      <c r="M90" s="21">
        <f>VLOOKUP($I90,Distritos!$E$6:$P$14,10,FALSE)</f>
        <v>973.61666666666667</v>
      </c>
      <c r="N90" s="16">
        <f t="shared" si="3"/>
        <v>0.83857948729934029</v>
      </c>
      <c r="O90" s="12">
        <v>1.4</v>
      </c>
      <c r="P90" s="52">
        <f t="shared" si="4"/>
        <v>0.49497542789357735</v>
      </c>
      <c r="Q90" s="14">
        <f t="shared" si="5"/>
        <v>16457.932977461445</v>
      </c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25"/>
      <c r="AG90" s="25"/>
      <c r="AH90" s="25"/>
      <c r="AI90" s="25"/>
    </row>
    <row r="91" spans="1:35" ht="34.799999999999997">
      <c r="A91" s="15" t="s">
        <v>20</v>
      </c>
      <c r="B91" s="15">
        <v>90</v>
      </c>
      <c r="C91" s="15" t="s">
        <v>18</v>
      </c>
      <c r="D91" s="15" t="s">
        <v>345</v>
      </c>
      <c r="E91" s="15">
        <v>-3.8881790000000001</v>
      </c>
      <c r="F91" s="15">
        <v>40.422006000000003</v>
      </c>
      <c r="G91" s="15" t="s">
        <v>346</v>
      </c>
      <c r="H91" s="15">
        <v>3.828274</v>
      </c>
      <c r="I91" s="15" t="s">
        <v>24</v>
      </c>
      <c r="J91" s="15">
        <f>VLOOKUP($I91,Distritos!$E$6:$P$14,8,FALSE)</f>
        <v>33250</v>
      </c>
      <c r="K91" s="15">
        <f>VLOOKUP($I91,Distritos!$E$6:$P$14,2,FALSE)</f>
        <v>1967</v>
      </c>
      <c r="L91" s="20">
        <f>VLOOKUP($I91,Distritos!$E$6:$P$14,9,FALSE)</f>
        <v>2422.4137931034479</v>
      </c>
      <c r="M91" s="20">
        <f>VLOOKUP($I91,Distritos!$E$6:$P$14,10,FALSE)</f>
        <v>973.61666666666667</v>
      </c>
      <c r="N91" s="12">
        <f t="shared" si="3"/>
        <v>0.83857948729934029</v>
      </c>
      <c r="O91" s="12">
        <v>1.4</v>
      </c>
      <c r="P91" s="52">
        <f t="shared" si="4"/>
        <v>0.49497542789357735</v>
      </c>
      <c r="Q91" s="14">
        <f t="shared" si="5"/>
        <v>16457.932977461445</v>
      </c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25"/>
      <c r="AG91" s="25"/>
      <c r="AH91" s="25"/>
      <c r="AI91" s="25"/>
    </row>
    <row r="92" spans="1:35" ht="17.399999999999999">
      <c r="A92" s="19" t="s">
        <v>20</v>
      </c>
      <c r="B92" s="19">
        <v>91</v>
      </c>
      <c r="C92" s="19" t="s">
        <v>18</v>
      </c>
      <c r="D92" s="19" t="s">
        <v>347</v>
      </c>
      <c r="E92" s="19">
        <v>-3.8735019999999998</v>
      </c>
      <c r="F92" s="19">
        <v>40.431153000000002</v>
      </c>
      <c r="G92" s="19" t="s">
        <v>348</v>
      </c>
      <c r="H92" s="19">
        <v>2.6404010000000002</v>
      </c>
      <c r="I92" s="19" t="s">
        <v>30</v>
      </c>
      <c r="J92" s="19">
        <f>VLOOKUP($I92,Distritos!$E$6:$P$14,8,FALSE)</f>
        <v>31150</v>
      </c>
      <c r="K92" s="19">
        <f>VLOOKUP($I92,Distritos!$E$6:$P$14,2,FALSE)</f>
        <v>1578</v>
      </c>
      <c r="L92" s="21">
        <f>VLOOKUP($I92,Distritos!$E$6:$P$14,9,FALSE)</f>
        <v>1582.7482447342027</v>
      </c>
      <c r="M92" s="21">
        <f>VLOOKUP($I92,Distritos!$E$6:$P$14,10,FALSE)</f>
        <v>739.45</v>
      </c>
      <c r="N92" s="16">
        <f t="shared" si="3"/>
        <v>0.74375313753930605</v>
      </c>
      <c r="O92" s="12">
        <v>1.4</v>
      </c>
      <c r="P92" s="52">
        <f t="shared" si="4"/>
        <v>0.46859949302915083</v>
      </c>
      <c r="Q92" s="14">
        <f t="shared" si="5"/>
        <v>14596.874207858049</v>
      </c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25"/>
      <c r="AG92" s="25"/>
      <c r="AH92" s="25"/>
      <c r="AI92" s="25"/>
    </row>
    <row r="93" spans="1:35" ht="34.799999999999997">
      <c r="A93" s="15" t="s">
        <v>20</v>
      </c>
      <c r="B93" s="15">
        <v>92</v>
      </c>
      <c r="C93" s="15" t="s">
        <v>18</v>
      </c>
      <c r="D93" s="15" t="s">
        <v>349</v>
      </c>
      <c r="E93" s="15">
        <v>-3.874447</v>
      </c>
      <c r="F93" s="15">
        <v>40.424554000000001</v>
      </c>
      <c r="G93" s="15" t="s">
        <v>350</v>
      </c>
      <c r="H93" s="15">
        <v>3.3721890000000001</v>
      </c>
      <c r="I93" s="15" t="s">
        <v>30</v>
      </c>
      <c r="J93" s="15">
        <f>VLOOKUP($I93,Distritos!$E$6:$P$14,8,FALSE)</f>
        <v>31150</v>
      </c>
      <c r="K93" s="15">
        <f>VLOOKUP($I93,Distritos!$E$6:$P$14,2,FALSE)</f>
        <v>1578</v>
      </c>
      <c r="L93" s="20">
        <f>VLOOKUP($I93,Distritos!$E$6:$P$14,9,FALSE)</f>
        <v>1582.7482447342027</v>
      </c>
      <c r="M93" s="20">
        <f>VLOOKUP($I93,Distritos!$E$6:$P$14,10,FALSE)</f>
        <v>739.45</v>
      </c>
      <c r="N93" s="12">
        <f t="shared" si="3"/>
        <v>0.74375313753930605</v>
      </c>
      <c r="O93" s="12">
        <v>1.4</v>
      </c>
      <c r="P93" s="52">
        <f t="shared" si="4"/>
        <v>0.46859949302915083</v>
      </c>
      <c r="Q93" s="14">
        <f t="shared" si="5"/>
        <v>14596.874207858049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25"/>
      <c r="AG93" s="25"/>
      <c r="AH93" s="25"/>
      <c r="AI93" s="25"/>
    </row>
    <row r="94" spans="1:35" ht="17.399999999999999">
      <c r="A94" s="19" t="s">
        <v>20</v>
      </c>
      <c r="B94" s="19">
        <v>93</v>
      </c>
      <c r="C94" s="19" t="s">
        <v>18</v>
      </c>
      <c r="D94" s="19" t="s">
        <v>351</v>
      </c>
      <c r="E94" s="19">
        <v>-3.881313</v>
      </c>
      <c r="F94" s="19">
        <v>40.423378</v>
      </c>
      <c r="G94" s="19" t="s">
        <v>352</v>
      </c>
      <c r="H94" s="19">
        <v>3.5467569999999999</v>
      </c>
      <c r="I94" s="19" t="s">
        <v>30</v>
      </c>
      <c r="J94" s="19">
        <f>VLOOKUP($I94,Distritos!$E$6:$P$14,8,FALSE)</f>
        <v>31150</v>
      </c>
      <c r="K94" s="19">
        <f>VLOOKUP($I94,Distritos!$E$6:$P$14,2,FALSE)</f>
        <v>1578</v>
      </c>
      <c r="L94" s="21">
        <f>VLOOKUP($I94,Distritos!$E$6:$P$14,9,FALSE)</f>
        <v>1582.7482447342027</v>
      </c>
      <c r="M94" s="21">
        <f>VLOOKUP($I94,Distritos!$E$6:$P$14,10,FALSE)</f>
        <v>739.45</v>
      </c>
      <c r="N94" s="16">
        <f t="shared" si="3"/>
        <v>0.74375313753930605</v>
      </c>
      <c r="O94" s="12">
        <v>1.4</v>
      </c>
      <c r="P94" s="52">
        <f t="shared" si="4"/>
        <v>0.46859949302915083</v>
      </c>
      <c r="Q94" s="14">
        <f t="shared" si="5"/>
        <v>14596.874207858049</v>
      </c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25"/>
      <c r="AG94" s="25"/>
      <c r="AH94" s="25"/>
      <c r="AI94" s="25"/>
    </row>
    <row r="95" spans="1:35" ht="17.399999999999999">
      <c r="A95" s="15" t="s">
        <v>20</v>
      </c>
      <c r="B95" s="15">
        <v>94</v>
      </c>
      <c r="C95" s="15" t="s">
        <v>18</v>
      </c>
      <c r="D95" s="15" t="s">
        <v>353</v>
      </c>
      <c r="E95" s="15">
        <v>-3.8794249999999999</v>
      </c>
      <c r="F95" s="15">
        <v>40.418281</v>
      </c>
      <c r="G95" s="15" t="s">
        <v>354</v>
      </c>
      <c r="H95" s="15">
        <v>4.0888929999999997</v>
      </c>
      <c r="I95" s="15" t="s">
        <v>30</v>
      </c>
      <c r="J95" s="15">
        <f>VLOOKUP($I95,Distritos!$E$6:$P$14,8,FALSE)</f>
        <v>31150</v>
      </c>
      <c r="K95" s="15">
        <f>VLOOKUP($I95,Distritos!$E$6:$P$14,2,FALSE)</f>
        <v>1578</v>
      </c>
      <c r="L95" s="20">
        <f>VLOOKUP($I95,Distritos!$E$6:$P$14,9,FALSE)</f>
        <v>1582.7482447342027</v>
      </c>
      <c r="M95" s="20">
        <f>VLOOKUP($I95,Distritos!$E$6:$P$14,10,FALSE)</f>
        <v>739.45</v>
      </c>
      <c r="N95" s="12">
        <f t="shared" si="3"/>
        <v>0.74375313753930605</v>
      </c>
      <c r="O95" s="12">
        <v>1.4</v>
      </c>
      <c r="P95" s="52">
        <f t="shared" si="4"/>
        <v>0.46859949302915083</v>
      </c>
      <c r="Q95" s="14">
        <f t="shared" si="5"/>
        <v>14596.874207858049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25"/>
      <c r="AG95" s="25"/>
      <c r="AH95" s="25"/>
      <c r="AI95" s="25"/>
    </row>
    <row r="96" spans="1:35" ht="17.399999999999999">
      <c r="A96" s="19" t="s">
        <v>20</v>
      </c>
      <c r="B96" s="19">
        <v>95</v>
      </c>
      <c r="C96" s="19" t="s">
        <v>18</v>
      </c>
      <c r="D96" s="19" t="s">
        <v>355</v>
      </c>
      <c r="E96" s="19">
        <v>-3.8837160000000002</v>
      </c>
      <c r="F96" s="19">
        <v>40.414490999999998</v>
      </c>
      <c r="G96" s="19" t="s">
        <v>356</v>
      </c>
      <c r="H96" s="19">
        <v>4.5548520000000003</v>
      </c>
      <c r="I96" s="19" t="s">
        <v>27</v>
      </c>
      <c r="J96" s="19">
        <f>VLOOKUP($I96,Distritos!$E$6:$P$14,8,FALSE)</f>
        <v>33950</v>
      </c>
      <c r="K96" s="19">
        <f>VLOOKUP($I96,Distritos!$E$6:$P$14,2,FALSE)</f>
        <v>2574</v>
      </c>
      <c r="L96" s="21">
        <f>VLOOKUP($I96,Distritos!$E$6:$P$14,9,FALSE)</f>
        <v>7110.4972375690613</v>
      </c>
      <c r="M96" s="21">
        <f>VLOOKUP($I96,Distritos!$E$6:$P$14,10,FALSE)</f>
        <v>1269.7666666666667</v>
      </c>
      <c r="N96" s="16">
        <f t="shared" si="3"/>
        <v>0.85334392969355433</v>
      </c>
      <c r="O96" s="12">
        <v>1.4</v>
      </c>
      <c r="P96" s="52">
        <f t="shared" si="4"/>
        <v>0.49330484330484331</v>
      </c>
      <c r="Q96" s="14">
        <f t="shared" si="5"/>
        <v>16747.699430199431</v>
      </c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25"/>
      <c r="AG96" s="25"/>
      <c r="AH96" s="25"/>
      <c r="AI96" s="25"/>
    </row>
    <row r="97" spans="1:35" ht="34.799999999999997">
      <c r="A97" s="15" t="s">
        <v>20</v>
      </c>
      <c r="B97" s="15">
        <v>96</v>
      </c>
      <c r="C97" s="15" t="s">
        <v>78</v>
      </c>
      <c r="D97" s="15" t="s">
        <v>357</v>
      </c>
      <c r="E97" s="15">
        <v>-3.8519589999999999</v>
      </c>
      <c r="F97" s="15">
        <v>40.410308999999998</v>
      </c>
      <c r="G97" s="15" t="s">
        <v>358</v>
      </c>
      <c r="H97" s="15">
        <v>5.3179280000000002</v>
      </c>
      <c r="I97" s="15" t="s">
        <v>31</v>
      </c>
      <c r="J97" s="15">
        <f>VLOOKUP($I97,Distritos!$E$76:$P$81,8,FALSE)</f>
        <v>36750</v>
      </c>
      <c r="K97" s="15">
        <f>VLOOKUP($I97,Distritos!$E$76:$P$81,2,FALSE)</f>
        <v>2019</v>
      </c>
      <c r="L97" s="20">
        <f>VLOOKUP($I97,Distritos!$E$76:$P$81,9,FALSE)</f>
        <v>1654.9180327868853</v>
      </c>
      <c r="M97" s="20">
        <f>VLOOKUP($I97,Distritos!$E$76:$P$81,10,FALSE)</f>
        <v>865.28333333333342</v>
      </c>
      <c r="N97" s="12">
        <f t="shared" si="3"/>
        <v>0.80250603769343598</v>
      </c>
      <c r="O97" s="12">
        <v>1.4</v>
      </c>
      <c r="P97" s="52">
        <f t="shared" si="4"/>
        <v>0.42857024929833254</v>
      </c>
      <c r="Q97" s="14">
        <f t="shared" si="5"/>
        <v>15749.956661713721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25"/>
      <c r="AG97" s="25"/>
      <c r="AH97" s="25"/>
      <c r="AI97" s="25"/>
    </row>
    <row r="98" spans="1:35" ht="17.399999999999999">
      <c r="A98" s="19" t="s">
        <v>20</v>
      </c>
      <c r="B98" s="19">
        <v>97</v>
      </c>
      <c r="C98" s="19" t="s">
        <v>78</v>
      </c>
      <c r="D98" s="19" t="s">
        <v>359</v>
      </c>
      <c r="E98" s="19">
        <v>-3.8452639999999998</v>
      </c>
      <c r="F98" s="19">
        <v>40.411354000000003</v>
      </c>
      <c r="G98" s="19" t="s">
        <v>360</v>
      </c>
      <c r="H98" s="19">
        <v>5.4450209999999997</v>
      </c>
      <c r="I98" s="19" t="s">
        <v>31</v>
      </c>
      <c r="J98" s="19">
        <f>VLOOKUP($I98,Distritos!$E$76:$P$81,8,FALSE)</f>
        <v>36750</v>
      </c>
      <c r="K98" s="19">
        <f>VLOOKUP($I98,Distritos!$E$76:$P$81,2,FALSE)</f>
        <v>2019</v>
      </c>
      <c r="L98" s="21">
        <f>VLOOKUP($I98,Distritos!$E$76:$P$81,9,FALSE)</f>
        <v>1654.9180327868853</v>
      </c>
      <c r="M98" s="21">
        <f>VLOOKUP($I98,Distritos!$E$76:$P$81,10,FALSE)</f>
        <v>865.28333333333342</v>
      </c>
      <c r="N98" s="16">
        <f t="shared" si="3"/>
        <v>0.80250603769343598</v>
      </c>
      <c r="O98" s="12">
        <v>1.4</v>
      </c>
      <c r="P98" s="52">
        <f t="shared" si="4"/>
        <v>0.42857024929833254</v>
      </c>
      <c r="Q98" s="14">
        <f t="shared" si="5"/>
        <v>15749.956661713721</v>
      </c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25"/>
      <c r="AG98" s="25"/>
      <c r="AH98" s="25"/>
      <c r="AI98" s="25"/>
    </row>
    <row r="99" spans="1:35" ht="17.399999999999999">
      <c r="A99" s="15" t="s">
        <v>20</v>
      </c>
      <c r="B99" s="15">
        <v>98</v>
      </c>
      <c r="C99" s="15" t="s">
        <v>78</v>
      </c>
      <c r="D99" s="15" t="s">
        <v>361</v>
      </c>
      <c r="E99" s="15">
        <v>-3.8463799999999999</v>
      </c>
      <c r="F99" s="15">
        <v>40.407302000000001</v>
      </c>
      <c r="G99" s="15" t="s">
        <v>362</v>
      </c>
      <c r="H99" s="15">
        <v>5.8095230000000004</v>
      </c>
      <c r="I99" s="15" t="s">
        <v>31</v>
      </c>
      <c r="J99" s="15">
        <f>VLOOKUP($I99,Distritos!$E$76:$P$81,8,FALSE)</f>
        <v>36750</v>
      </c>
      <c r="K99" s="15">
        <f>VLOOKUP($I99,Distritos!$E$76:$P$81,2,FALSE)</f>
        <v>2019</v>
      </c>
      <c r="L99" s="20">
        <f>VLOOKUP($I99,Distritos!$E$76:$P$81,9,FALSE)</f>
        <v>1654.9180327868853</v>
      </c>
      <c r="M99" s="20">
        <f>VLOOKUP($I99,Distritos!$E$76:$P$81,10,FALSE)</f>
        <v>865.28333333333342</v>
      </c>
      <c r="N99" s="12">
        <f t="shared" si="3"/>
        <v>0.80250603769343598</v>
      </c>
      <c r="O99" s="12">
        <v>1.4</v>
      </c>
      <c r="P99" s="52">
        <f t="shared" si="4"/>
        <v>0.42857024929833254</v>
      </c>
      <c r="Q99" s="14">
        <f t="shared" si="5"/>
        <v>15749.956661713721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25"/>
      <c r="AG99" s="25"/>
      <c r="AH99" s="25"/>
      <c r="AI99" s="25"/>
    </row>
    <row r="100" spans="1:35" ht="34.799999999999997">
      <c r="A100" s="19" t="s">
        <v>20</v>
      </c>
      <c r="B100" s="19">
        <v>99</v>
      </c>
      <c r="C100" s="19" t="s">
        <v>78</v>
      </c>
      <c r="D100" s="19" t="s">
        <v>363</v>
      </c>
      <c r="E100" s="19">
        <v>-3.8404579999999999</v>
      </c>
      <c r="F100" s="19">
        <v>40.398217000000002</v>
      </c>
      <c r="G100" s="19" t="s">
        <v>364</v>
      </c>
      <c r="H100" s="43">
        <v>6.9367599999999996</v>
      </c>
      <c r="I100" s="19" t="s">
        <v>31</v>
      </c>
      <c r="J100" s="19">
        <f>VLOOKUP($I100,Distritos!$E$76:$P$81,8,FALSE)</f>
        <v>36750</v>
      </c>
      <c r="K100" s="19">
        <f>VLOOKUP($I100,Distritos!$E$76:$P$81,2,FALSE)</f>
        <v>2019</v>
      </c>
      <c r="L100" s="21">
        <f>VLOOKUP($I100,Distritos!$E$76:$P$81,9,FALSE)</f>
        <v>1654.9180327868853</v>
      </c>
      <c r="M100" s="21">
        <f>VLOOKUP($I100,Distritos!$E$76:$P$81,10,FALSE)</f>
        <v>865.28333333333342</v>
      </c>
      <c r="N100" s="16">
        <f t="shared" si="3"/>
        <v>0.80250603769343598</v>
      </c>
      <c r="O100" s="12">
        <v>1.4</v>
      </c>
      <c r="P100" s="52">
        <f t="shared" si="4"/>
        <v>0.42857024929833254</v>
      </c>
      <c r="Q100" s="14">
        <f t="shared" si="5"/>
        <v>15749.956661713721</v>
      </c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25"/>
      <c r="AG100" s="25"/>
      <c r="AH100" s="25"/>
      <c r="AI100" s="25"/>
    </row>
    <row r="101" spans="1:35" ht="34.799999999999997">
      <c r="A101" s="15" t="s">
        <v>20</v>
      </c>
      <c r="B101" s="15">
        <v>100</v>
      </c>
      <c r="C101" s="15" t="s">
        <v>78</v>
      </c>
      <c r="D101" s="15" t="s">
        <v>365</v>
      </c>
      <c r="E101" s="15">
        <v>-3.8508429999999998</v>
      </c>
      <c r="F101" s="15">
        <v>40.398479000000002</v>
      </c>
      <c r="G101" s="15" t="s">
        <v>366</v>
      </c>
      <c r="H101" s="44">
        <v>6.5896429999999997</v>
      </c>
      <c r="I101" s="15" t="s">
        <v>31</v>
      </c>
      <c r="J101" s="15">
        <f>VLOOKUP($I101,Distritos!$E$76:$P$81,8,FALSE)</f>
        <v>36750</v>
      </c>
      <c r="K101" s="15">
        <f>VLOOKUP($I101,Distritos!$E$76:$P$81,2,FALSE)</f>
        <v>2019</v>
      </c>
      <c r="L101" s="20">
        <f>VLOOKUP($I101,Distritos!$E$76:$P$81,9,FALSE)</f>
        <v>1654.9180327868853</v>
      </c>
      <c r="M101" s="20">
        <f>VLOOKUP($I101,Distritos!$E$76:$P$81,10,FALSE)</f>
        <v>865.28333333333342</v>
      </c>
      <c r="N101" s="12">
        <f t="shared" si="3"/>
        <v>0.80250603769343598</v>
      </c>
      <c r="O101" s="12">
        <v>1.4</v>
      </c>
      <c r="P101" s="52">
        <f t="shared" si="4"/>
        <v>0.42857024929833254</v>
      </c>
      <c r="Q101" s="14">
        <f t="shared" si="5"/>
        <v>15749.956661713721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25"/>
      <c r="AG101" s="25"/>
      <c r="AH101" s="25"/>
      <c r="AI101" s="25"/>
    </row>
    <row r="102" spans="1:35" ht="34.799999999999997">
      <c r="A102" s="19" t="s">
        <v>20</v>
      </c>
      <c r="B102" s="19">
        <v>101</v>
      </c>
      <c r="C102" s="19" t="s">
        <v>78</v>
      </c>
      <c r="D102" s="19" t="s">
        <v>367</v>
      </c>
      <c r="E102" s="19">
        <v>-3.8441480000000001</v>
      </c>
      <c r="F102" s="19">
        <v>40.403053999999997</v>
      </c>
      <c r="G102" s="19" t="s">
        <v>368</v>
      </c>
      <c r="H102" s="43">
        <v>6.317806</v>
      </c>
      <c r="I102" s="19" t="s">
        <v>31</v>
      </c>
      <c r="J102" s="19">
        <f>VLOOKUP($I102,Distritos!$E$76:$P$81,8,FALSE)</f>
        <v>36750</v>
      </c>
      <c r="K102" s="19">
        <f>VLOOKUP($I102,Distritos!$E$76:$P$81,2,FALSE)</f>
        <v>2019</v>
      </c>
      <c r="L102" s="21">
        <f>VLOOKUP($I102,Distritos!$E$76:$P$81,9,FALSE)</f>
        <v>1654.9180327868853</v>
      </c>
      <c r="M102" s="21">
        <f>VLOOKUP($I102,Distritos!$E$76:$P$81,10,FALSE)</f>
        <v>865.28333333333342</v>
      </c>
      <c r="N102" s="16">
        <f t="shared" si="3"/>
        <v>0.80250603769343598</v>
      </c>
      <c r="O102" s="12">
        <v>1.4</v>
      </c>
      <c r="P102" s="52">
        <f t="shared" si="4"/>
        <v>0.42857024929833254</v>
      </c>
      <c r="Q102" s="14">
        <f t="shared" si="5"/>
        <v>15749.956661713721</v>
      </c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25"/>
      <c r="AG102" s="25"/>
      <c r="AH102" s="25"/>
      <c r="AI102" s="25"/>
    </row>
    <row r="103" spans="1:35" ht="17.399999999999999">
      <c r="A103" s="15" t="s">
        <v>20</v>
      </c>
      <c r="B103" s="15">
        <v>102</v>
      </c>
      <c r="C103" s="15" t="s">
        <v>78</v>
      </c>
      <c r="D103" s="15" t="s">
        <v>369</v>
      </c>
      <c r="E103" s="15">
        <v>-3.8286989999999999</v>
      </c>
      <c r="F103" s="15">
        <v>40.414230000000003</v>
      </c>
      <c r="G103" s="15" t="s">
        <v>370</v>
      </c>
      <c r="H103" s="15">
        <v>5.967867</v>
      </c>
      <c r="I103" s="15" t="s">
        <v>47</v>
      </c>
      <c r="J103" s="15">
        <f>VLOOKUP($I103,Distritos!$E$76:$P$81,8,FALSE)</f>
        <v>31850</v>
      </c>
      <c r="K103" s="15">
        <f>VLOOKUP($I103,Distritos!$E$76:$P$81,2,FALSE)</f>
        <v>1897</v>
      </c>
      <c r="L103" s="20">
        <f>VLOOKUP($I103,Distritos!$E$76:$P$81,9,FALSE)</f>
        <v>2035.4077253218884</v>
      </c>
      <c r="M103" s="20">
        <f>VLOOKUP($I103,Distritos!$E$76:$P$81,10,FALSE)</f>
        <v>863.40000000000009</v>
      </c>
      <c r="N103" s="12">
        <f t="shared" si="3"/>
        <v>0.73862345663689055</v>
      </c>
      <c r="O103" s="12">
        <v>1.4</v>
      </c>
      <c r="P103" s="52">
        <f t="shared" si="4"/>
        <v>0.45513969425408546</v>
      </c>
      <c r="Q103" s="14">
        <f t="shared" si="5"/>
        <v>14496.199261992622</v>
      </c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25"/>
      <c r="AG103" s="25"/>
      <c r="AH103" s="25"/>
      <c r="AI103" s="25"/>
    </row>
    <row r="104" spans="1:35" ht="17.399999999999999">
      <c r="A104" s="19" t="s">
        <v>20</v>
      </c>
      <c r="B104" s="19">
        <v>103</v>
      </c>
      <c r="C104" s="19" t="s">
        <v>78</v>
      </c>
      <c r="D104" s="19" t="s">
        <v>371</v>
      </c>
      <c r="E104" s="19">
        <v>-3.8340200000000002</v>
      </c>
      <c r="F104" s="19">
        <v>40.415928999999998</v>
      </c>
      <c r="G104" s="19" t="s">
        <v>372</v>
      </c>
      <c r="H104" s="19">
        <v>5.5349820000000003</v>
      </c>
      <c r="I104" s="19" t="s">
        <v>47</v>
      </c>
      <c r="J104" s="19">
        <f>VLOOKUP($I104,Distritos!$E$76:$P$81,8,FALSE)</f>
        <v>31850</v>
      </c>
      <c r="K104" s="19">
        <f>VLOOKUP($I104,Distritos!$E$76:$P$81,2,FALSE)</f>
        <v>1897</v>
      </c>
      <c r="L104" s="21">
        <f>VLOOKUP($I104,Distritos!$E$76:$P$81,9,FALSE)</f>
        <v>2035.4077253218884</v>
      </c>
      <c r="M104" s="21">
        <f>VLOOKUP($I104,Distritos!$E$76:$P$81,10,FALSE)</f>
        <v>863.40000000000009</v>
      </c>
      <c r="N104" s="16">
        <f t="shared" si="3"/>
        <v>0.73862345663689055</v>
      </c>
      <c r="O104" s="12">
        <v>1.4</v>
      </c>
      <c r="P104" s="52">
        <f t="shared" si="4"/>
        <v>0.45513969425408546</v>
      </c>
      <c r="Q104" s="14">
        <f t="shared" si="5"/>
        <v>14496.199261992622</v>
      </c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25"/>
      <c r="AG104" s="25"/>
      <c r="AH104" s="25"/>
      <c r="AI104" s="25"/>
    </row>
    <row r="105" spans="1:35" ht="34.799999999999997">
      <c r="A105" s="15" t="s">
        <v>20</v>
      </c>
      <c r="B105" s="15">
        <v>104</v>
      </c>
      <c r="C105" s="15" t="s">
        <v>78</v>
      </c>
      <c r="D105" s="15" t="s">
        <v>373</v>
      </c>
      <c r="E105" s="15">
        <v>-3.835737</v>
      </c>
      <c r="F105" s="15">
        <v>40.420634</v>
      </c>
      <c r="G105" s="15" t="s">
        <v>374</v>
      </c>
      <c r="H105" s="15">
        <v>5.0395029999999998</v>
      </c>
      <c r="I105" s="15" t="s">
        <v>47</v>
      </c>
      <c r="J105" s="15">
        <f>VLOOKUP($I105,Distritos!$E$76:$P$81,8,FALSE)</f>
        <v>31850</v>
      </c>
      <c r="K105" s="15">
        <f>VLOOKUP($I105,Distritos!$E$76:$P$81,2,FALSE)</f>
        <v>1897</v>
      </c>
      <c r="L105" s="20">
        <f>VLOOKUP($I105,Distritos!$E$76:$P$81,9,FALSE)</f>
        <v>2035.4077253218884</v>
      </c>
      <c r="M105" s="20">
        <f>VLOOKUP($I105,Distritos!$E$76:$P$81,10,FALSE)</f>
        <v>863.40000000000009</v>
      </c>
      <c r="N105" s="12">
        <f t="shared" si="3"/>
        <v>0.73862345663689055</v>
      </c>
      <c r="O105" s="12">
        <v>1.4</v>
      </c>
      <c r="P105" s="52">
        <f t="shared" si="4"/>
        <v>0.45513969425408546</v>
      </c>
      <c r="Q105" s="14">
        <f t="shared" si="5"/>
        <v>14496.199261992622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25"/>
      <c r="AG105" s="25"/>
      <c r="AH105" s="25"/>
      <c r="AI105" s="25"/>
    </row>
    <row r="106" spans="1:35" ht="17.399999999999999">
      <c r="A106" s="19" t="s">
        <v>20</v>
      </c>
      <c r="B106" s="19">
        <v>105</v>
      </c>
      <c r="C106" s="19" t="s">
        <v>78</v>
      </c>
      <c r="D106" s="19" t="s">
        <v>375</v>
      </c>
      <c r="E106" s="19">
        <v>-3.8451780000000002</v>
      </c>
      <c r="F106" s="19">
        <v>40.421025999999998</v>
      </c>
      <c r="G106" s="19" t="s">
        <v>376</v>
      </c>
      <c r="H106" s="19">
        <v>4.5199590000000001</v>
      </c>
      <c r="I106" s="19" t="s">
        <v>26</v>
      </c>
      <c r="J106" s="19">
        <f>VLOOKUP($I106,Distritos!$E$76:$P$81,8,FALSE)</f>
        <v>36750</v>
      </c>
      <c r="K106" s="19">
        <f>VLOOKUP($I106,Distritos!$E$76:$P$81,2,FALSE)</f>
        <v>1478</v>
      </c>
      <c r="L106" s="21">
        <f>VLOOKUP($I106,Distritos!$E$76:$P$81,9,FALSE)</f>
        <v>739</v>
      </c>
      <c r="M106" s="21">
        <f>VLOOKUP($I106,Distritos!$E$76:$P$81,10,FALSE)</f>
        <v>656.76666666666654</v>
      </c>
      <c r="N106" s="16">
        <f t="shared" si="3"/>
        <v>0.83207592680396336</v>
      </c>
      <c r="O106" s="12">
        <v>1.4</v>
      </c>
      <c r="P106" s="52">
        <f t="shared" si="4"/>
        <v>0.44436175011276491</v>
      </c>
      <c r="Q106" s="14">
        <f t="shared" si="5"/>
        <v>16330.294316644111</v>
      </c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25"/>
      <c r="AG106" s="25"/>
      <c r="AH106" s="25"/>
      <c r="AI106" s="25"/>
    </row>
    <row r="107" spans="1:35" ht="34.799999999999997">
      <c r="A107" s="15" t="s">
        <v>20</v>
      </c>
      <c r="B107" s="15">
        <v>106</v>
      </c>
      <c r="C107" s="15" t="s">
        <v>78</v>
      </c>
      <c r="D107" s="15" t="s">
        <v>377</v>
      </c>
      <c r="E107" s="15">
        <v>-3.8408009999999999</v>
      </c>
      <c r="F107" s="15">
        <v>40.423966</v>
      </c>
      <c r="G107" s="15" t="s">
        <v>378</v>
      </c>
      <c r="H107" s="15">
        <v>4.4795150000000001</v>
      </c>
      <c r="I107" s="15" t="s">
        <v>26</v>
      </c>
      <c r="J107" s="15">
        <f>VLOOKUP($I107,Distritos!$E$76:$P$81,8,FALSE)</f>
        <v>36750</v>
      </c>
      <c r="K107" s="15">
        <f>VLOOKUP($I107,Distritos!$E$76:$P$81,2,FALSE)</f>
        <v>1478</v>
      </c>
      <c r="L107" s="20">
        <f>VLOOKUP($I107,Distritos!$E$76:$P$81,9,FALSE)</f>
        <v>739</v>
      </c>
      <c r="M107" s="20">
        <f>VLOOKUP($I107,Distritos!$E$76:$P$81,10,FALSE)</f>
        <v>656.76666666666654</v>
      </c>
      <c r="N107" s="12">
        <f t="shared" si="3"/>
        <v>0.83207592680396336</v>
      </c>
      <c r="O107" s="12">
        <v>1.4</v>
      </c>
      <c r="P107" s="52">
        <f t="shared" si="4"/>
        <v>0.44436175011276491</v>
      </c>
      <c r="Q107" s="14">
        <f t="shared" si="5"/>
        <v>16330.294316644111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25"/>
      <c r="AG107" s="25"/>
      <c r="AH107" s="25"/>
      <c r="AI107" s="25"/>
    </row>
    <row r="108" spans="1:35" ht="34.799999999999997">
      <c r="A108" s="19" t="s">
        <v>20</v>
      </c>
      <c r="B108" s="19">
        <v>107</v>
      </c>
      <c r="C108" s="19" t="s">
        <v>78</v>
      </c>
      <c r="D108" s="19" t="s">
        <v>379</v>
      </c>
      <c r="E108" s="19">
        <v>-3.8492120000000001</v>
      </c>
      <c r="F108" s="19">
        <v>40.425925999999997</v>
      </c>
      <c r="G108" s="19" t="s">
        <v>380</v>
      </c>
      <c r="H108" s="19">
        <v>3.877205</v>
      </c>
      <c r="I108" s="19" t="s">
        <v>26</v>
      </c>
      <c r="J108" s="19">
        <f>VLOOKUP($I108,Distritos!$E$76:$P$81,8,FALSE)</f>
        <v>36750</v>
      </c>
      <c r="K108" s="19">
        <f>VLOOKUP($I108,Distritos!$E$76:$P$81,2,FALSE)</f>
        <v>1478</v>
      </c>
      <c r="L108" s="21">
        <f>VLOOKUP($I108,Distritos!$E$76:$P$81,9,FALSE)</f>
        <v>739</v>
      </c>
      <c r="M108" s="21">
        <f>VLOOKUP($I108,Distritos!$E$76:$P$81,10,FALSE)</f>
        <v>656.76666666666654</v>
      </c>
      <c r="N108" s="16">
        <f t="shared" si="3"/>
        <v>0.83207592680396336</v>
      </c>
      <c r="O108" s="12">
        <v>1.4</v>
      </c>
      <c r="P108" s="52">
        <f t="shared" si="4"/>
        <v>0.44436175011276491</v>
      </c>
      <c r="Q108" s="14">
        <f t="shared" si="5"/>
        <v>16330.294316644111</v>
      </c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25"/>
      <c r="AG108" s="25"/>
      <c r="AH108" s="25"/>
      <c r="AI108" s="25"/>
    </row>
    <row r="109" spans="1:35" ht="17.399999999999999">
      <c r="A109" s="15" t="s">
        <v>20</v>
      </c>
      <c r="B109" s="15">
        <v>108</v>
      </c>
      <c r="C109" s="15" t="s">
        <v>78</v>
      </c>
      <c r="D109" s="15" t="s">
        <v>381</v>
      </c>
      <c r="E109" s="15">
        <v>-3.843547</v>
      </c>
      <c r="F109" s="15">
        <v>40.428213</v>
      </c>
      <c r="G109" s="15" t="s">
        <v>382</v>
      </c>
      <c r="H109" s="15">
        <v>3.970011</v>
      </c>
      <c r="I109" s="15" t="s">
        <v>26</v>
      </c>
      <c r="J109" s="15">
        <f>VLOOKUP($I109,Distritos!$E$76:$P$81,8,FALSE)</f>
        <v>36750</v>
      </c>
      <c r="K109" s="15">
        <f>VLOOKUP($I109,Distritos!$E$76:$P$81,2,FALSE)</f>
        <v>1478</v>
      </c>
      <c r="L109" s="20">
        <f>VLOOKUP($I109,Distritos!$E$76:$P$81,9,FALSE)</f>
        <v>739</v>
      </c>
      <c r="M109" s="20">
        <f>VLOOKUP($I109,Distritos!$E$76:$P$81,10,FALSE)</f>
        <v>656.76666666666654</v>
      </c>
      <c r="N109" s="12">
        <f t="shared" si="3"/>
        <v>0.83207592680396336</v>
      </c>
      <c r="O109" s="12">
        <v>1.4</v>
      </c>
      <c r="P109" s="52">
        <f t="shared" si="4"/>
        <v>0.44436175011276491</v>
      </c>
      <c r="Q109" s="14">
        <f t="shared" si="5"/>
        <v>16330.294316644111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25"/>
      <c r="AG109" s="25"/>
      <c r="AH109" s="25"/>
      <c r="AI109" s="25"/>
    </row>
    <row r="110" spans="1:35" ht="17.399999999999999">
      <c r="A110" s="19" t="s">
        <v>20</v>
      </c>
      <c r="B110" s="19">
        <v>109</v>
      </c>
      <c r="C110" s="19" t="s">
        <v>78</v>
      </c>
      <c r="D110" s="19" t="s">
        <v>383</v>
      </c>
      <c r="E110" s="19">
        <v>-3.8520449999999999</v>
      </c>
      <c r="F110" s="19">
        <v>40.431480000000001</v>
      </c>
      <c r="G110" s="19" t="s">
        <v>384</v>
      </c>
      <c r="H110" s="19">
        <v>3.234</v>
      </c>
      <c r="I110" s="19" t="s">
        <v>26</v>
      </c>
      <c r="J110" s="19">
        <f>VLOOKUP($I110,Distritos!$E$76:$P$81,8,FALSE)</f>
        <v>36750</v>
      </c>
      <c r="K110" s="19">
        <f>VLOOKUP($I110,Distritos!$E$76:$P$81,2,FALSE)</f>
        <v>1478</v>
      </c>
      <c r="L110" s="21">
        <f>VLOOKUP($I110,Distritos!$E$76:$P$81,9,FALSE)</f>
        <v>739</v>
      </c>
      <c r="M110" s="21">
        <f>VLOOKUP($I110,Distritos!$E$76:$P$81,10,FALSE)</f>
        <v>656.76666666666654</v>
      </c>
      <c r="N110" s="16">
        <f t="shared" si="3"/>
        <v>0.83207592680396336</v>
      </c>
      <c r="O110" s="12">
        <v>1.4</v>
      </c>
      <c r="P110" s="52">
        <f t="shared" si="4"/>
        <v>0.44436175011276491</v>
      </c>
      <c r="Q110" s="14">
        <f t="shared" si="5"/>
        <v>16330.294316644111</v>
      </c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25"/>
      <c r="AG110" s="25"/>
      <c r="AH110" s="25"/>
      <c r="AI110" s="25"/>
    </row>
    <row r="111" spans="1:35" ht="17.399999999999999">
      <c r="A111" s="15" t="s">
        <v>20</v>
      </c>
      <c r="B111" s="15">
        <v>110</v>
      </c>
      <c r="C111" s="15" t="s">
        <v>78</v>
      </c>
      <c r="D111" s="15" t="s">
        <v>385</v>
      </c>
      <c r="E111" s="15">
        <v>-3.8471519999999999</v>
      </c>
      <c r="F111" s="15">
        <v>40.433504999999997</v>
      </c>
      <c r="G111" s="15" t="s">
        <v>386</v>
      </c>
      <c r="H111" s="15">
        <v>3.3315869999999999</v>
      </c>
      <c r="I111" s="15" t="s">
        <v>26</v>
      </c>
      <c r="J111" s="15">
        <f>VLOOKUP($I111,Distritos!$E$76:$P$81,8,FALSE)</f>
        <v>36750</v>
      </c>
      <c r="K111" s="15">
        <f>VLOOKUP($I111,Distritos!$E$76:$P$81,2,FALSE)</f>
        <v>1478</v>
      </c>
      <c r="L111" s="20">
        <f>VLOOKUP($I111,Distritos!$E$76:$P$81,9,FALSE)</f>
        <v>739</v>
      </c>
      <c r="M111" s="20">
        <f>VLOOKUP($I111,Distritos!$E$76:$P$81,10,FALSE)</f>
        <v>656.76666666666654</v>
      </c>
      <c r="N111" s="12">
        <f t="shared" si="3"/>
        <v>0.83207592680396336</v>
      </c>
      <c r="O111" s="12">
        <v>1.4</v>
      </c>
      <c r="P111" s="52">
        <f t="shared" si="4"/>
        <v>0.44436175011276491</v>
      </c>
      <c r="Q111" s="14">
        <f t="shared" si="5"/>
        <v>16330.294316644111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25"/>
      <c r="AG111" s="25"/>
      <c r="AH111" s="25"/>
      <c r="AI111" s="25"/>
    </row>
    <row r="112" spans="1:35" ht="34.799999999999997">
      <c r="A112" s="19" t="s">
        <v>20</v>
      </c>
      <c r="B112" s="19">
        <v>111</v>
      </c>
      <c r="C112" s="19" t="s">
        <v>78</v>
      </c>
      <c r="D112" s="19" t="s">
        <v>387</v>
      </c>
      <c r="E112" s="19">
        <v>-3.8568509999999998</v>
      </c>
      <c r="F112" s="19">
        <v>40.438405000000003</v>
      </c>
      <c r="G112" s="19" t="s">
        <v>388</v>
      </c>
      <c r="H112" s="19">
        <v>2.376449</v>
      </c>
      <c r="I112" s="19" t="s">
        <v>26</v>
      </c>
      <c r="J112" s="19">
        <f>VLOOKUP($I112,Distritos!$E$76:$P$81,8,FALSE)</f>
        <v>36750</v>
      </c>
      <c r="K112" s="19">
        <f>VLOOKUP($I112,Distritos!$E$76:$P$81,2,FALSE)</f>
        <v>1478</v>
      </c>
      <c r="L112" s="21">
        <f>VLOOKUP($I112,Distritos!$E$76:$P$81,9,FALSE)</f>
        <v>739</v>
      </c>
      <c r="M112" s="21">
        <f>VLOOKUP($I112,Distritos!$E$76:$P$81,10,FALSE)</f>
        <v>656.76666666666654</v>
      </c>
      <c r="N112" s="16">
        <f t="shared" si="3"/>
        <v>0.83207592680396336</v>
      </c>
      <c r="O112" s="12">
        <v>1.4</v>
      </c>
      <c r="P112" s="52">
        <f t="shared" si="4"/>
        <v>0.44436175011276491</v>
      </c>
      <c r="Q112" s="14">
        <f t="shared" si="5"/>
        <v>16330.294316644111</v>
      </c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25"/>
      <c r="AG112" s="25"/>
      <c r="AH112" s="25"/>
      <c r="AI112" s="25"/>
    </row>
    <row r="113" spans="1:35" ht="34.799999999999997">
      <c r="A113" s="15" t="s">
        <v>20</v>
      </c>
      <c r="B113" s="15">
        <v>112</v>
      </c>
      <c r="C113" s="15" t="s">
        <v>78</v>
      </c>
      <c r="D113" s="15" t="s">
        <v>389</v>
      </c>
      <c r="E113" s="15">
        <v>-3.8503280000000002</v>
      </c>
      <c r="F113" s="15">
        <v>40.438077999999997</v>
      </c>
      <c r="G113" s="15" t="s">
        <v>390</v>
      </c>
      <c r="H113" s="15">
        <v>2.785301</v>
      </c>
      <c r="I113" s="15" t="s">
        <v>56</v>
      </c>
      <c r="J113" s="15">
        <f>VLOOKUP($I113,Distritos!$E$76:$P$81,8,FALSE)</f>
        <v>36750</v>
      </c>
      <c r="K113" s="15">
        <f>VLOOKUP($I113,Distritos!$E$76:$P$81,2,FALSE)</f>
        <v>1010</v>
      </c>
      <c r="L113" s="20">
        <f>VLOOKUP($I113,Distritos!$E$76:$P$81,9,FALSE)</f>
        <v>1105.0328227571115</v>
      </c>
      <c r="M113" s="20">
        <f>VLOOKUP($I113,Distritos!$E$76:$P$81,10,FALSE)</f>
        <v>440.00000000000006</v>
      </c>
      <c r="N113" s="12">
        <f t="shared" si="3"/>
        <v>0.81575095623346339</v>
      </c>
      <c r="O113" s="12">
        <v>1.4</v>
      </c>
      <c r="P113" s="52">
        <f t="shared" si="4"/>
        <v>0.4356435643564357</v>
      </c>
      <c r="Q113" s="14">
        <f t="shared" si="5"/>
        <v>16009.900990099011</v>
      </c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25"/>
      <c r="AG113" s="25"/>
      <c r="AH113" s="25"/>
      <c r="AI113" s="25"/>
    </row>
    <row r="114" spans="1:35" ht="17.399999999999999">
      <c r="A114" s="19" t="s">
        <v>20</v>
      </c>
      <c r="B114" s="19">
        <v>113</v>
      </c>
      <c r="C114" s="19" t="s">
        <v>78</v>
      </c>
      <c r="D114" s="19" t="s">
        <v>391</v>
      </c>
      <c r="E114" s="19">
        <v>-3.8601130000000001</v>
      </c>
      <c r="F114" s="19">
        <v>40.442455000000002</v>
      </c>
      <c r="G114" s="19" t="s">
        <v>392</v>
      </c>
      <c r="H114" s="19">
        <v>1.8549199999999999</v>
      </c>
      <c r="I114" s="19" t="s">
        <v>26</v>
      </c>
      <c r="J114" s="19">
        <f>VLOOKUP($I114,Distritos!$E$76:$P$81,8,FALSE)</f>
        <v>36750</v>
      </c>
      <c r="K114" s="19">
        <f>VLOOKUP($I114,Distritos!$E$76:$P$81,2,FALSE)</f>
        <v>1478</v>
      </c>
      <c r="L114" s="21">
        <f>VLOOKUP($I114,Distritos!$E$76:$P$81,9,FALSE)</f>
        <v>739</v>
      </c>
      <c r="M114" s="21">
        <f>VLOOKUP($I114,Distritos!$E$76:$P$81,10,FALSE)</f>
        <v>656.76666666666654</v>
      </c>
      <c r="N114" s="16">
        <f t="shared" si="3"/>
        <v>0.83207592680396336</v>
      </c>
      <c r="O114" s="12">
        <v>1.4</v>
      </c>
      <c r="P114" s="52">
        <f t="shared" si="4"/>
        <v>0.44436175011276491</v>
      </c>
      <c r="Q114" s="14">
        <f t="shared" si="5"/>
        <v>16330.294316644111</v>
      </c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25"/>
      <c r="AG114" s="25"/>
      <c r="AH114" s="25"/>
      <c r="AI114" s="25"/>
    </row>
    <row r="115" spans="1:35" ht="17.399999999999999">
      <c r="A115" s="15" t="s">
        <v>20</v>
      </c>
      <c r="B115" s="15">
        <v>114</v>
      </c>
      <c r="C115" s="15" t="s">
        <v>78</v>
      </c>
      <c r="D115" s="15" t="s">
        <v>393</v>
      </c>
      <c r="E115" s="15">
        <v>-3.85419</v>
      </c>
      <c r="F115" s="15">
        <v>40.442912</v>
      </c>
      <c r="G115" s="15" t="s">
        <v>394</v>
      </c>
      <c r="H115" s="15">
        <v>2.189686</v>
      </c>
      <c r="I115" s="15" t="s">
        <v>56</v>
      </c>
      <c r="J115" s="15">
        <f>VLOOKUP($I115,Distritos!$E$76:$P$81,8,FALSE)</f>
        <v>36750</v>
      </c>
      <c r="K115" s="15">
        <f>VLOOKUP($I115,Distritos!$E$76:$P$81,2,FALSE)</f>
        <v>1010</v>
      </c>
      <c r="L115" s="20">
        <f>VLOOKUP($I115,Distritos!$E$76:$P$81,9,FALSE)</f>
        <v>1105.0328227571115</v>
      </c>
      <c r="M115" s="20">
        <f>VLOOKUP($I115,Distritos!$E$76:$P$81,10,FALSE)</f>
        <v>440.00000000000006</v>
      </c>
      <c r="N115" s="12">
        <f t="shared" si="3"/>
        <v>0.81575095623346339</v>
      </c>
      <c r="O115" s="12">
        <v>1.4</v>
      </c>
      <c r="P115" s="52">
        <f t="shared" si="4"/>
        <v>0.4356435643564357</v>
      </c>
      <c r="Q115" s="14">
        <f t="shared" si="5"/>
        <v>16009.900990099011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25"/>
      <c r="AG115" s="25"/>
      <c r="AH115" s="25"/>
      <c r="AI115" s="25"/>
    </row>
    <row r="116" spans="1:35" ht="17.399999999999999">
      <c r="A116" s="19" t="s">
        <v>20</v>
      </c>
      <c r="B116" s="19">
        <v>115</v>
      </c>
      <c r="C116" s="19" t="s">
        <v>78</v>
      </c>
      <c r="D116" s="19" t="s">
        <v>395</v>
      </c>
      <c r="E116" s="19">
        <v>-3.8484400000000001</v>
      </c>
      <c r="F116" s="19">
        <v>40.441932000000001</v>
      </c>
      <c r="G116" s="19" t="s">
        <v>396</v>
      </c>
      <c r="H116" s="19">
        <v>2.6505779999999999</v>
      </c>
      <c r="I116" s="19" t="s">
        <v>56</v>
      </c>
      <c r="J116" s="19">
        <f>VLOOKUP($I116,Distritos!$E$76:$P$81,8,FALSE)</f>
        <v>36750</v>
      </c>
      <c r="K116" s="19">
        <f>VLOOKUP($I116,Distritos!$E$76:$P$81,2,FALSE)</f>
        <v>1010</v>
      </c>
      <c r="L116" s="21">
        <f>VLOOKUP($I116,Distritos!$E$76:$P$81,9,FALSE)</f>
        <v>1105.0328227571115</v>
      </c>
      <c r="M116" s="21">
        <f>VLOOKUP($I116,Distritos!$E$76:$P$81,10,FALSE)</f>
        <v>440.00000000000006</v>
      </c>
      <c r="N116" s="16">
        <f t="shared" si="3"/>
        <v>0.81575095623346339</v>
      </c>
      <c r="O116" s="12">
        <v>1.4</v>
      </c>
      <c r="P116" s="52">
        <f t="shared" si="4"/>
        <v>0.4356435643564357</v>
      </c>
      <c r="Q116" s="14">
        <f t="shared" si="5"/>
        <v>16009.900990099011</v>
      </c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25"/>
      <c r="AG116" s="25"/>
      <c r="AH116" s="25"/>
      <c r="AI116" s="25"/>
    </row>
    <row r="117" spans="1:35" ht="34.799999999999997">
      <c r="A117" s="15" t="s">
        <v>20</v>
      </c>
      <c r="B117" s="15">
        <v>116</v>
      </c>
      <c r="C117" s="15" t="s">
        <v>78</v>
      </c>
      <c r="D117" s="15" t="s">
        <v>397</v>
      </c>
      <c r="E117" s="15">
        <v>-3.847925</v>
      </c>
      <c r="F117" s="15">
        <v>40.447288</v>
      </c>
      <c r="G117" s="15" t="s">
        <v>398</v>
      </c>
      <c r="H117" s="15">
        <v>2.4209070000000001</v>
      </c>
      <c r="I117" s="15" t="s">
        <v>28</v>
      </c>
      <c r="J117" s="15">
        <f>VLOOKUP($I117,Distritos!$E$76:$P$81,8,FALSE)</f>
        <v>36750</v>
      </c>
      <c r="K117" s="15">
        <f>VLOOKUP($I117,Distritos!$E$76:$P$81,2,FALSE)</f>
        <v>1311</v>
      </c>
      <c r="L117" s="20">
        <f>VLOOKUP($I117,Distritos!$E$76:$P$81,9,FALSE)</f>
        <v>1181.081081081081</v>
      </c>
      <c r="M117" s="20">
        <f>VLOOKUP($I117,Distritos!$E$76:$P$81,10,FALSE)</f>
        <v>562.91666666666663</v>
      </c>
      <c r="N117" s="12">
        <f t="shared" si="3"/>
        <v>0.80402157826124743</v>
      </c>
      <c r="O117" s="12">
        <v>1.4</v>
      </c>
      <c r="P117" s="52">
        <f t="shared" si="4"/>
        <v>0.42937960844139333</v>
      </c>
      <c r="Q117" s="14">
        <f t="shared" si="5"/>
        <v>15779.700610221205</v>
      </c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25"/>
      <c r="AG117" s="25"/>
      <c r="AH117" s="25"/>
      <c r="AI117" s="25"/>
    </row>
    <row r="118" spans="1:35" ht="34.799999999999997">
      <c r="A118" s="19" t="s">
        <v>20</v>
      </c>
      <c r="B118" s="19">
        <v>117</v>
      </c>
      <c r="C118" s="19" t="s">
        <v>78</v>
      </c>
      <c r="D118" s="19" t="s">
        <v>399</v>
      </c>
      <c r="E118" s="19">
        <v>-3.8438050000000001</v>
      </c>
      <c r="F118" s="19">
        <v>40.444284000000003</v>
      </c>
      <c r="G118" s="19" t="s">
        <v>400</v>
      </c>
      <c r="H118" s="19">
        <v>2.870565</v>
      </c>
      <c r="I118" s="19" t="s">
        <v>28</v>
      </c>
      <c r="J118" s="19">
        <f>VLOOKUP($I118,Distritos!$E$76:$P$81,8,FALSE)</f>
        <v>36750</v>
      </c>
      <c r="K118" s="19">
        <f>VLOOKUP($I118,Distritos!$E$76:$P$81,2,FALSE)</f>
        <v>1311</v>
      </c>
      <c r="L118" s="21">
        <f>VLOOKUP($I118,Distritos!$E$76:$P$81,9,FALSE)</f>
        <v>1181.081081081081</v>
      </c>
      <c r="M118" s="21">
        <f>VLOOKUP($I118,Distritos!$E$76:$P$81,10,FALSE)</f>
        <v>562.91666666666663</v>
      </c>
      <c r="N118" s="16">
        <f t="shared" si="3"/>
        <v>0.80402157826124743</v>
      </c>
      <c r="O118" s="12">
        <v>1.4</v>
      </c>
      <c r="P118" s="52">
        <f t="shared" si="4"/>
        <v>0.42937960844139333</v>
      </c>
      <c r="Q118" s="14">
        <f t="shared" si="5"/>
        <v>15779.700610221205</v>
      </c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25"/>
      <c r="AG118" s="25"/>
      <c r="AH118" s="25"/>
      <c r="AI118" s="25"/>
    </row>
    <row r="119" spans="1:35" ht="17.399999999999999">
      <c r="A119" s="15" t="s">
        <v>20</v>
      </c>
      <c r="B119" s="15">
        <v>118</v>
      </c>
      <c r="C119" s="15" t="s">
        <v>78</v>
      </c>
      <c r="D119" s="15" t="s">
        <v>401</v>
      </c>
      <c r="E119" s="15">
        <v>-3.8397709999999998</v>
      </c>
      <c r="F119" s="15">
        <v>40.441540000000003</v>
      </c>
      <c r="G119" s="15" t="s">
        <v>402</v>
      </c>
      <c r="H119" s="15">
        <v>3.3100040000000002</v>
      </c>
      <c r="I119" s="15" t="s">
        <v>28</v>
      </c>
      <c r="J119" s="15">
        <f>VLOOKUP($I119,Distritos!$E$76:$P$81,8,FALSE)</f>
        <v>36750</v>
      </c>
      <c r="K119" s="15">
        <f>VLOOKUP($I119,Distritos!$E$76:$P$81,2,FALSE)</f>
        <v>1311</v>
      </c>
      <c r="L119" s="20">
        <f>VLOOKUP($I119,Distritos!$E$76:$P$81,9,FALSE)</f>
        <v>1181.081081081081</v>
      </c>
      <c r="M119" s="20">
        <f>VLOOKUP($I119,Distritos!$E$76:$P$81,10,FALSE)</f>
        <v>562.91666666666663</v>
      </c>
      <c r="N119" s="12">
        <f t="shared" si="3"/>
        <v>0.80402157826124743</v>
      </c>
      <c r="O119" s="12">
        <v>1.4</v>
      </c>
      <c r="P119" s="52">
        <f t="shared" si="4"/>
        <v>0.42937960844139333</v>
      </c>
      <c r="Q119" s="14">
        <f t="shared" si="5"/>
        <v>15779.700610221205</v>
      </c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25"/>
      <c r="AG119" s="25"/>
      <c r="AH119" s="25"/>
      <c r="AI119" s="25"/>
    </row>
    <row r="120" spans="1:35" ht="34.799999999999997">
      <c r="A120" s="19" t="s">
        <v>20</v>
      </c>
      <c r="B120" s="19">
        <v>119</v>
      </c>
      <c r="C120" s="19" t="s">
        <v>78</v>
      </c>
      <c r="D120" s="19" t="s">
        <v>403</v>
      </c>
      <c r="E120" s="19">
        <v>-3.8389980000000001</v>
      </c>
      <c r="F120" s="19">
        <v>40.447091999999998</v>
      </c>
      <c r="G120" s="19" t="s">
        <v>404</v>
      </c>
      <c r="H120" s="19">
        <v>3.1458520000000001</v>
      </c>
      <c r="I120" s="19" t="s">
        <v>28</v>
      </c>
      <c r="J120" s="19">
        <f>VLOOKUP($I120,Distritos!$E$76:$P$81,8,FALSE)</f>
        <v>36750</v>
      </c>
      <c r="K120" s="19">
        <f>VLOOKUP($I120,Distritos!$E$76:$P$81,2,FALSE)</f>
        <v>1311</v>
      </c>
      <c r="L120" s="21">
        <f>VLOOKUP($I120,Distritos!$E$76:$P$81,9,FALSE)</f>
        <v>1181.081081081081</v>
      </c>
      <c r="M120" s="21">
        <f>VLOOKUP($I120,Distritos!$E$76:$P$81,10,FALSE)</f>
        <v>562.91666666666663</v>
      </c>
      <c r="N120" s="16">
        <f t="shared" si="3"/>
        <v>0.80402157826124743</v>
      </c>
      <c r="O120" s="12">
        <v>1.4</v>
      </c>
      <c r="P120" s="52">
        <f t="shared" si="4"/>
        <v>0.42937960844139333</v>
      </c>
      <c r="Q120" s="14">
        <f t="shared" si="5"/>
        <v>15779.700610221205</v>
      </c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25"/>
      <c r="AG120" s="25"/>
      <c r="AH120" s="25"/>
      <c r="AI120" s="25"/>
    </row>
    <row r="121" spans="1:35" ht="17.399999999999999">
      <c r="A121" s="15" t="s">
        <v>20</v>
      </c>
      <c r="B121" s="15">
        <v>120</v>
      </c>
      <c r="C121" s="15" t="s">
        <v>78</v>
      </c>
      <c r="D121" s="15" t="s">
        <v>405</v>
      </c>
      <c r="E121" s="15">
        <v>-3.824236</v>
      </c>
      <c r="F121" s="15">
        <v>40.437489999999997</v>
      </c>
      <c r="G121" s="15" t="s">
        <v>406</v>
      </c>
      <c r="H121" s="15">
        <v>4.6908050000000001</v>
      </c>
      <c r="I121" s="15" t="s">
        <v>31</v>
      </c>
      <c r="J121" s="15">
        <f>VLOOKUP($I121,Distritos!$E$76:$P$81,8,FALSE)</f>
        <v>36750</v>
      </c>
      <c r="K121" s="15">
        <f>VLOOKUP($I121,Distritos!$E$76:$P$81,2,FALSE)</f>
        <v>2019</v>
      </c>
      <c r="L121" s="20">
        <f>VLOOKUP($I121,Distritos!$E$76:$P$81,9,FALSE)</f>
        <v>1654.9180327868853</v>
      </c>
      <c r="M121" s="20">
        <f>VLOOKUP($I121,Distritos!$E$76:$P$81,10,FALSE)</f>
        <v>865.28333333333342</v>
      </c>
      <c r="N121" s="12">
        <f t="shared" si="3"/>
        <v>0.80250603769343598</v>
      </c>
      <c r="O121" s="12">
        <v>1.4</v>
      </c>
      <c r="P121" s="52">
        <f t="shared" si="4"/>
        <v>0.42857024929833254</v>
      </c>
      <c r="Q121" s="14">
        <f t="shared" si="5"/>
        <v>15749.956661713721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25"/>
      <c r="AG121" s="25"/>
      <c r="AH121" s="25"/>
      <c r="AI121" s="25"/>
    </row>
    <row r="122" spans="1:35" ht="17.399999999999999">
      <c r="A122" s="19" t="s">
        <v>20</v>
      </c>
      <c r="B122" s="19">
        <v>121</v>
      </c>
      <c r="C122" s="19" t="s">
        <v>78</v>
      </c>
      <c r="D122" s="19" t="s">
        <v>407</v>
      </c>
      <c r="E122" s="19">
        <v>-3.8184849999999999</v>
      </c>
      <c r="F122" s="19">
        <v>40.441540000000003</v>
      </c>
      <c r="G122" s="19" t="s">
        <v>408</v>
      </c>
      <c r="H122" s="19">
        <v>4.9859749999999998</v>
      </c>
      <c r="I122" s="19" t="s">
        <v>31</v>
      </c>
      <c r="J122" s="19">
        <f>VLOOKUP($I122,Distritos!$E$76:$P$81,8,FALSE)</f>
        <v>36750</v>
      </c>
      <c r="K122" s="19">
        <f>VLOOKUP($I122,Distritos!$E$76:$P$81,2,FALSE)</f>
        <v>2019</v>
      </c>
      <c r="L122" s="21">
        <f>VLOOKUP($I122,Distritos!$E$76:$P$81,9,FALSE)</f>
        <v>1654.9180327868853</v>
      </c>
      <c r="M122" s="21">
        <f>VLOOKUP($I122,Distritos!$E$76:$P$81,10,FALSE)</f>
        <v>865.28333333333342</v>
      </c>
      <c r="N122" s="16">
        <f t="shared" si="3"/>
        <v>0.80250603769343598</v>
      </c>
      <c r="O122" s="12">
        <v>1.4</v>
      </c>
      <c r="P122" s="52">
        <f t="shared" si="4"/>
        <v>0.42857024929833254</v>
      </c>
      <c r="Q122" s="14">
        <f t="shared" si="5"/>
        <v>15749.956661713721</v>
      </c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25"/>
      <c r="AG122" s="25"/>
      <c r="AH122" s="25"/>
      <c r="AI122" s="25"/>
    </row>
    <row r="123" spans="1:35" ht="17.399999999999999">
      <c r="A123" s="15" t="s">
        <v>20</v>
      </c>
      <c r="B123" s="15">
        <v>122</v>
      </c>
      <c r="C123" s="15" t="s">
        <v>78</v>
      </c>
      <c r="D123" s="15" t="s">
        <v>409</v>
      </c>
      <c r="E123" s="15">
        <v>-3.8227769999999999</v>
      </c>
      <c r="F123" s="15">
        <v>40.445720999999999</v>
      </c>
      <c r="G123" s="15" t="s">
        <v>410</v>
      </c>
      <c r="H123" s="15">
        <v>4.5133029999999996</v>
      </c>
      <c r="I123" s="15" t="s">
        <v>31</v>
      </c>
      <c r="J123" s="15">
        <f>VLOOKUP($I123,Distritos!$E$76:$P$81,8,FALSE)</f>
        <v>36750</v>
      </c>
      <c r="K123" s="15">
        <f>VLOOKUP($I123,Distritos!$E$76:$P$81,2,FALSE)</f>
        <v>2019</v>
      </c>
      <c r="L123" s="20">
        <f>VLOOKUP($I123,Distritos!$E$76:$P$81,9,FALSE)</f>
        <v>1654.9180327868853</v>
      </c>
      <c r="M123" s="20">
        <f>VLOOKUP($I123,Distritos!$E$76:$P$81,10,FALSE)</f>
        <v>865.28333333333342</v>
      </c>
      <c r="N123" s="12">
        <f t="shared" si="3"/>
        <v>0.80250603769343598</v>
      </c>
      <c r="O123" s="12">
        <v>1.4</v>
      </c>
      <c r="P123" s="52">
        <f t="shared" si="4"/>
        <v>0.42857024929833254</v>
      </c>
      <c r="Q123" s="14">
        <f t="shared" si="5"/>
        <v>15749.956661713721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25"/>
      <c r="AG123" s="25"/>
      <c r="AH123" s="25"/>
      <c r="AI123" s="25"/>
    </row>
    <row r="124" spans="1:35" ht="17.399999999999999">
      <c r="A124" s="19" t="s">
        <v>20</v>
      </c>
      <c r="B124" s="19">
        <v>123</v>
      </c>
      <c r="C124" s="19" t="s">
        <v>78</v>
      </c>
      <c r="D124" s="19" t="s">
        <v>411</v>
      </c>
      <c r="E124" s="19">
        <v>-3.8161670000000001</v>
      </c>
      <c r="F124" s="19">
        <v>40.446635000000001</v>
      </c>
      <c r="G124" s="19" t="s">
        <v>412</v>
      </c>
      <c r="H124" s="19">
        <v>5.0402560000000003</v>
      </c>
      <c r="I124" s="19" t="s">
        <v>31</v>
      </c>
      <c r="J124" s="19">
        <f>VLOOKUP($I124,Distritos!$E$76:$P$81,8,FALSE)</f>
        <v>36750</v>
      </c>
      <c r="K124" s="19">
        <f>VLOOKUP($I124,Distritos!$E$76:$P$81,2,FALSE)</f>
        <v>2019</v>
      </c>
      <c r="L124" s="21">
        <f>VLOOKUP($I124,Distritos!$E$76:$P$81,9,FALSE)</f>
        <v>1654.9180327868853</v>
      </c>
      <c r="M124" s="21">
        <f>VLOOKUP($I124,Distritos!$E$76:$P$81,10,FALSE)</f>
        <v>865.28333333333342</v>
      </c>
      <c r="N124" s="16">
        <f t="shared" si="3"/>
        <v>0.80250603769343598</v>
      </c>
      <c r="O124" s="12">
        <v>1.4</v>
      </c>
      <c r="P124" s="52">
        <f t="shared" si="4"/>
        <v>0.42857024929833254</v>
      </c>
      <c r="Q124" s="14">
        <f t="shared" si="5"/>
        <v>15749.956661713721</v>
      </c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25"/>
      <c r="AG124" s="25"/>
      <c r="AH124" s="25"/>
      <c r="AI124" s="25"/>
    </row>
    <row r="125" spans="1:35" ht="17.399999999999999">
      <c r="A125" s="15" t="s">
        <v>20</v>
      </c>
      <c r="B125" s="15">
        <v>124</v>
      </c>
      <c r="C125" s="15" t="s">
        <v>78</v>
      </c>
      <c r="D125" s="15" t="s">
        <v>413</v>
      </c>
      <c r="E125" s="15">
        <v>-3.814708</v>
      </c>
      <c r="F125" s="15">
        <v>40.451794999999997</v>
      </c>
      <c r="G125" s="15" t="s">
        <v>414</v>
      </c>
      <c r="H125" s="15">
        <v>5.0910019999999996</v>
      </c>
      <c r="I125" s="15" t="s">
        <v>79</v>
      </c>
      <c r="J125" s="15">
        <f>VLOOKUP($I125,Distritos!$E$76:$P$81,8,FALSE)</f>
        <v>36750</v>
      </c>
      <c r="K125" s="15">
        <f>VLOOKUP($I125,Distritos!$E$76:$P$81,2,FALSE)</f>
        <v>716</v>
      </c>
      <c r="L125" s="20">
        <f>VLOOKUP($I125,Distritos!$E$76:$P$81,9,FALSE)</f>
        <v>3808.5106382978724</v>
      </c>
      <c r="M125" s="20">
        <f>VLOOKUP($I125,Distritos!$E$76:$P$81,10,FALSE)</f>
        <v>298.76666666666671</v>
      </c>
      <c r="N125" s="12">
        <f t="shared" si="3"/>
        <v>0.78134962533093555</v>
      </c>
      <c r="O125" s="12">
        <v>1.4</v>
      </c>
      <c r="P125" s="52">
        <f t="shared" si="4"/>
        <v>0.41727188081936689</v>
      </c>
      <c r="Q125" s="14">
        <f t="shared" si="5"/>
        <v>15334.741620111734</v>
      </c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25"/>
      <c r="AG125" s="25"/>
      <c r="AH125" s="25"/>
      <c r="AI125" s="25"/>
    </row>
    <row r="126" spans="1:35" ht="34.799999999999997">
      <c r="A126" s="19" t="s">
        <v>20</v>
      </c>
      <c r="B126" s="19">
        <v>125</v>
      </c>
      <c r="C126" s="19" t="s">
        <v>78</v>
      </c>
      <c r="D126" s="19" t="s">
        <v>415</v>
      </c>
      <c r="E126" s="19">
        <v>-3.8408009999999999</v>
      </c>
      <c r="F126" s="19">
        <v>40.417824000000003</v>
      </c>
      <c r="G126" s="19" t="s">
        <v>416</v>
      </c>
      <c r="H126" s="19">
        <v>5.0228039999999998</v>
      </c>
      <c r="I126" s="19" t="s">
        <v>47</v>
      </c>
      <c r="J126" s="19">
        <f>VLOOKUP($I126,Distritos!$E$76:$P$81,8,FALSE)</f>
        <v>31850</v>
      </c>
      <c r="K126" s="19">
        <f>VLOOKUP($I126,Distritos!$E$76:$P$81,2,FALSE)</f>
        <v>1897</v>
      </c>
      <c r="L126" s="21">
        <f>VLOOKUP($I126,Distritos!$E$76:$P$81,9,FALSE)</f>
        <v>2035.4077253218884</v>
      </c>
      <c r="M126" s="21">
        <f>VLOOKUP($I126,Distritos!$E$76:$P$81,10,FALSE)</f>
        <v>863.40000000000009</v>
      </c>
      <c r="N126" s="16">
        <f t="shared" si="3"/>
        <v>0.73862345663689055</v>
      </c>
      <c r="O126" s="12">
        <v>1.4</v>
      </c>
      <c r="P126" s="52">
        <f t="shared" si="4"/>
        <v>0.45513969425408546</v>
      </c>
      <c r="Q126" s="14">
        <f t="shared" si="5"/>
        <v>14496.199261992622</v>
      </c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25"/>
      <c r="AG126" s="25"/>
      <c r="AH126" s="25"/>
      <c r="AI126" s="25"/>
    </row>
    <row r="127" spans="1:35" ht="34.799999999999997">
      <c r="A127" s="19" t="s">
        <v>20</v>
      </c>
      <c r="B127" s="19">
        <v>126</v>
      </c>
      <c r="C127" s="19" t="s">
        <v>45</v>
      </c>
      <c r="D127" s="19" t="s">
        <v>179</v>
      </c>
      <c r="E127" s="19">
        <v>-3.8767670000000001</v>
      </c>
      <c r="F127" s="19">
        <v>40.483148</v>
      </c>
      <c r="G127" s="19" t="s">
        <v>180</v>
      </c>
      <c r="H127" s="19">
        <v>3.147932</v>
      </c>
      <c r="I127" s="19" t="s">
        <v>58</v>
      </c>
      <c r="J127" s="19">
        <f>VLOOKUP($I127,Distritos!$E$26:$P$57,8,FALSE)</f>
        <v>25550</v>
      </c>
      <c r="K127" s="19">
        <f>VLOOKUP($I127,Distritos!$E$26:$P$57,2,FALSE)</f>
        <v>1795</v>
      </c>
      <c r="L127" s="21">
        <f>VLOOKUP($I127,Distritos!$E$26:$P$57,9,FALSE)</f>
        <v>22160.493827160491</v>
      </c>
      <c r="M127" s="21">
        <f>VLOOKUP($I127,Distritos!$E$26:$P$57,10,FALSE)</f>
        <v>887.93333333333339</v>
      </c>
      <c r="N127" s="16">
        <f t="shared" si="3"/>
        <v>0.64398500764364619</v>
      </c>
      <c r="O127" s="12">
        <v>1.4</v>
      </c>
      <c r="P127" s="52">
        <f t="shared" si="4"/>
        <v>0.49467038068709379</v>
      </c>
      <c r="Q127" s="14">
        <f t="shared" si="5"/>
        <v>12638.828226555246</v>
      </c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25"/>
      <c r="AG127" s="25"/>
      <c r="AH127" s="25"/>
      <c r="AI127" s="25"/>
    </row>
    <row r="128" spans="1:35" ht="34.799999999999997">
      <c r="A128" s="15" t="s">
        <v>33</v>
      </c>
      <c r="B128" s="15">
        <v>1</v>
      </c>
      <c r="C128" s="15" t="s">
        <v>32</v>
      </c>
      <c r="D128" s="15" t="s">
        <v>105</v>
      </c>
      <c r="E128" s="15">
        <v>-3.6477529999999998</v>
      </c>
      <c r="F128" s="15">
        <v>40.522725000000001</v>
      </c>
      <c r="G128" s="15" t="s">
        <v>106</v>
      </c>
      <c r="H128" s="15">
        <v>0.78530500000000003</v>
      </c>
      <c r="I128" s="15" t="s">
        <v>34</v>
      </c>
      <c r="J128" s="12">
        <f>VLOOKUP($I128,Distritos!$E$15:$P$25,8,FALSE)</f>
        <v>36750</v>
      </c>
      <c r="K128" s="13">
        <f>VLOOKUP($I128,Distritos!$E$15:$P$25,2,FALSE)</f>
        <v>2250</v>
      </c>
      <c r="L128" s="13">
        <f>VLOOKUP($I128,Distritos!$E$15:$P$25,9,FALSE)</f>
        <v>4966.8874172185433</v>
      </c>
      <c r="M128" s="13">
        <f>VLOOKUP($I128,Distritos!$E$15:$P$25,10,FALSE)</f>
        <v>1030.4166666666665</v>
      </c>
      <c r="N128" s="12">
        <f t="shared" si="3"/>
        <v>0.85754445955934688</v>
      </c>
      <c r="O128" s="12">
        <v>1.4</v>
      </c>
      <c r="P128" s="52">
        <f t="shared" si="4"/>
        <v>0.45796296296296291</v>
      </c>
      <c r="Q128" s="14">
        <f t="shared" si="5"/>
        <v>16830.138888888887</v>
      </c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25"/>
      <c r="AG128" s="25"/>
      <c r="AH128" s="25"/>
      <c r="AI128" s="25"/>
    </row>
    <row r="129" spans="1:35" ht="17.399999999999999">
      <c r="A129" s="19" t="s">
        <v>33</v>
      </c>
      <c r="B129" s="19">
        <v>2</v>
      </c>
      <c r="C129" s="19" t="s">
        <v>32</v>
      </c>
      <c r="D129" s="19" t="s">
        <v>107</v>
      </c>
      <c r="E129" s="19">
        <v>-3.6395</v>
      </c>
      <c r="F129" s="19">
        <v>40.528418000000002</v>
      </c>
      <c r="G129" s="19" t="s">
        <v>108</v>
      </c>
      <c r="H129" s="19">
        <v>1.7239629999999999</v>
      </c>
      <c r="I129" s="19" t="s">
        <v>34</v>
      </c>
      <c r="J129" s="16">
        <f>VLOOKUP($I129,Distritos!$E$15:$P$25,8,FALSE)</f>
        <v>36750</v>
      </c>
      <c r="K129" s="17">
        <f>VLOOKUP($I129,Distritos!$E$15:$P$25,2,FALSE)</f>
        <v>2250</v>
      </c>
      <c r="L129" s="17">
        <f>VLOOKUP($I129,Distritos!$E$15:$P$25,9,FALSE)</f>
        <v>4966.8874172185433</v>
      </c>
      <c r="M129" s="17">
        <f>VLOOKUP($I129,Distritos!$E$15:$P$25,10,FALSE)</f>
        <v>1030.4166666666665</v>
      </c>
      <c r="N129" s="16">
        <f t="shared" si="3"/>
        <v>0.85754445955934688</v>
      </c>
      <c r="O129" s="12">
        <v>1.4</v>
      </c>
      <c r="P129" s="52">
        <f t="shared" si="4"/>
        <v>0.45796296296296291</v>
      </c>
      <c r="Q129" s="14">
        <f t="shared" si="5"/>
        <v>16830.138888888887</v>
      </c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25"/>
      <c r="AG129" s="25"/>
      <c r="AH129" s="25"/>
      <c r="AI129" s="25"/>
    </row>
    <row r="130" spans="1:35" ht="17.399999999999999">
      <c r="A130" s="15" t="s">
        <v>33</v>
      </c>
      <c r="B130" s="15">
        <v>3</v>
      </c>
      <c r="C130" s="15" t="s">
        <v>32</v>
      </c>
      <c r="D130" s="15" t="s">
        <v>109</v>
      </c>
      <c r="E130" s="15">
        <v>-3.6421800000000002</v>
      </c>
      <c r="F130" s="15">
        <v>40.524785000000001</v>
      </c>
      <c r="G130" s="15" t="s">
        <v>110</v>
      </c>
      <c r="H130" s="15">
        <v>1.305078</v>
      </c>
      <c r="I130" s="15" t="s">
        <v>35</v>
      </c>
      <c r="J130" s="12">
        <f>VLOOKUP($I130,Distritos!$E$15:$P$25,8,FALSE)</f>
        <v>36750</v>
      </c>
      <c r="K130" s="13">
        <f>VLOOKUP($I130,Distritos!$E$15:$P$25,2,FALSE)</f>
        <v>2329</v>
      </c>
      <c r="L130" s="13">
        <f>VLOOKUP($I130,Distritos!$E$15:$P$25,9,FALSE)</f>
        <v>7661.1842105263158</v>
      </c>
      <c r="M130" s="13">
        <f>VLOOKUP($I130,Distritos!$E$15:$P$25,10,FALSE)</f>
        <v>1081.1500000000001</v>
      </c>
      <c r="N130" s="12">
        <f t="shared" ref="N130:N193" si="6">(J130*M130/K130)/19625.9665621735</f>
        <v>0.86924610425380278</v>
      </c>
      <c r="O130" s="12">
        <v>1.4</v>
      </c>
      <c r="P130" s="52">
        <f t="shared" si="4"/>
        <v>0.46421210820094466</v>
      </c>
      <c r="Q130" s="14">
        <f t="shared" si="5"/>
        <v>17059.794976384717</v>
      </c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25"/>
      <c r="AG130" s="25"/>
      <c r="AH130" s="25"/>
      <c r="AI130" s="25"/>
    </row>
    <row r="131" spans="1:35" ht="34.799999999999997">
      <c r="A131" s="19" t="s">
        <v>33</v>
      </c>
      <c r="B131" s="19">
        <v>4</v>
      </c>
      <c r="C131" s="19" t="s">
        <v>32</v>
      </c>
      <c r="D131" s="19" t="s">
        <v>111</v>
      </c>
      <c r="E131" s="19">
        <v>-3.6347689999999999</v>
      </c>
      <c r="F131" s="19">
        <v>40.527467000000001</v>
      </c>
      <c r="G131" s="19" t="s">
        <v>112</v>
      </c>
      <c r="H131" s="19">
        <v>1.996373</v>
      </c>
      <c r="I131" s="19" t="s">
        <v>36</v>
      </c>
      <c r="J131" s="16">
        <f>VLOOKUP($I131,Distritos!$E$15:$P$25,8,FALSE)</f>
        <v>36750</v>
      </c>
      <c r="K131" s="17">
        <f>VLOOKUP($I131,Distritos!$E$15:$P$25,2,FALSE)</f>
        <v>2876</v>
      </c>
      <c r="L131" s="17">
        <f>VLOOKUP($I131,Distritos!$E$15:$P$25,9,FALSE)</f>
        <v>9159.2356687898082</v>
      </c>
      <c r="M131" s="17">
        <f>VLOOKUP($I131,Distritos!$E$15:$P$25,10,FALSE)</f>
        <v>1304.1666666666667</v>
      </c>
      <c r="N131" s="16">
        <f t="shared" si="6"/>
        <v>0.84912280114059391</v>
      </c>
      <c r="O131" s="12">
        <v>1.4</v>
      </c>
      <c r="P131" s="52">
        <f t="shared" ref="P131:P194" si="7">M131/K131</f>
        <v>0.45346546128882709</v>
      </c>
      <c r="Q131" s="14">
        <f t="shared" ref="Q131:Q194" si="8">P131*J131</f>
        <v>16664.855702364395</v>
      </c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25"/>
      <c r="AG131" s="25"/>
      <c r="AH131" s="25"/>
      <c r="AI131" s="25"/>
    </row>
    <row r="132" spans="1:35" ht="17.399999999999999">
      <c r="A132" s="15" t="s">
        <v>33</v>
      </c>
      <c r="B132" s="15">
        <v>5</v>
      </c>
      <c r="C132" s="15" t="s">
        <v>32</v>
      </c>
      <c r="D132" s="15" t="s">
        <v>113</v>
      </c>
      <c r="E132" s="15">
        <v>-3.638871</v>
      </c>
      <c r="F132" s="15">
        <v>40.515403999999997</v>
      </c>
      <c r="G132" s="15" t="s">
        <v>114</v>
      </c>
      <c r="H132" s="15">
        <v>1.4397200000000001</v>
      </c>
      <c r="I132" s="15" t="s">
        <v>44</v>
      </c>
      <c r="J132" s="12">
        <f>VLOOKUP($I132,Distritos!$E$15:$P$25,8,FALSE)</f>
        <v>36750</v>
      </c>
      <c r="K132" s="13">
        <f>VLOOKUP($I132,Distritos!$E$15:$P$25,2,FALSE)</f>
        <v>2144</v>
      </c>
      <c r="L132" s="13">
        <f>VLOOKUP($I132,Distritos!$E$15:$P$25,9,FALSE)</f>
        <v>714.66666666666663</v>
      </c>
      <c r="M132" s="13">
        <f>VLOOKUP($I132,Distritos!$E$15:$P$25,10,FALSE)</f>
        <v>1006.1166666666667</v>
      </c>
      <c r="N132" s="12">
        <f t="shared" si="6"/>
        <v>0.8787186643963234</v>
      </c>
      <c r="O132" s="12">
        <v>1.4</v>
      </c>
      <c r="P132" s="52">
        <f t="shared" si="7"/>
        <v>0.46927083333333336</v>
      </c>
      <c r="Q132" s="14">
        <f t="shared" si="8"/>
        <v>17245.703125</v>
      </c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25"/>
      <c r="AG132" s="25"/>
      <c r="AH132" s="25"/>
      <c r="AI132" s="25"/>
    </row>
    <row r="133" spans="1:35" ht="34.799999999999997">
      <c r="A133" s="19" t="s">
        <v>33</v>
      </c>
      <c r="B133" s="19">
        <v>6</v>
      </c>
      <c r="C133" s="19" t="s">
        <v>32</v>
      </c>
      <c r="D133" s="19" t="s">
        <v>115</v>
      </c>
      <c r="E133" s="19">
        <v>-3.6260970000000001</v>
      </c>
      <c r="F133" s="19">
        <v>40.527455000000003</v>
      </c>
      <c r="G133" s="19" t="s">
        <v>116</v>
      </c>
      <c r="H133" s="19">
        <v>2.6591149999999999</v>
      </c>
      <c r="I133" s="19" t="s">
        <v>37</v>
      </c>
      <c r="J133" s="16">
        <f>VLOOKUP($I133,Distritos!$E$15:$P$25,8,FALSE)</f>
        <v>36750</v>
      </c>
      <c r="K133" s="17">
        <f>VLOOKUP($I133,Distritos!$E$15:$P$25,2,FALSE)</f>
        <v>1977</v>
      </c>
      <c r="L133" s="17">
        <f>VLOOKUP($I133,Distritos!$E$15:$P$25,9,FALSE)</f>
        <v>1259.2356687898089</v>
      </c>
      <c r="M133" s="17">
        <f>VLOOKUP($I133,Distritos!$E$15:$P$25,10,FALSE)</f>
        <v>897.06666666666661</v>
      </c>
      <c r="N133" s="16">
        <f t="shared" si="6"/>
        <v>0.84965836787819438</v>
      </c>
      <c r="O133" s="12">
        <v>1.4</v>
      </c>
      <c r="P133" s="52">
        <f t="shared" si="7"/>
        <v>0.45375147529927495</v>
      </c>
      <c r="Q133" s="14">
        <f t="shared" si="8"/>
        <v>16675.366717248355</v>
      </c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25"/>
      <c r="AG133" s="25"/>
      <c r="AH133" s="25"/>
      <c r="AI133" s="25"/>
    </row>
    <row r="134" spans="1:35" ht="34.799999999999997">
      <c r="A134" s="15" t="s">
        <v>33</v>
      </c>
      <c r="B134" s="15">
        <v>7</v>
      </c>
      <c r="C134" s="15" t="s">
        <v>32</v>
      </c>
      <c r="D134" s="15" t="s">
        <v>117</v>
      </c>
      <c r="E134" s="15">
        <v>-3.608314</v>
      </c>
      <c r="F134" s="15">
        <v>40.527723999999999</v>
      </c>
      <c r="G134" s="15" t="s">
        <v>118</v>
      </c>
      <c r="H134" s="15">
        <v>4.1016550000000001</v>
      </c>
      <c r="I134" s="15" t="s">
        <v>37</v>
      </c>
      <c r="J134" s="12">
        <f>VLOOKUP($I134,Distritos!$E$15:$P$25,8,FALSE)</f>
        <v>36750</v>
      </c>
      <c r="K134" s="13">
        <f>VLOOKUP($I134,Distritos!$E$15:$P$25,2,FALSE)</f>
        <v>1977</v>
      </c>
      <c r="L134" s="13">
        <f>VLOOKUP($I134,Distritos!$E$15:$P$25,9,FALSE)</f>
        <v>1259.2356687898089</v>
      </c>
      <c r="M134" s="13">
        <f>VLOOKUP($I134,Distritos!$E$15:$P$25,10,FALSE)</f>
        <v>897.06666666666661</v>
      </c>
      <c r="N134" s="12">
        <f t="shared" si="6"/>
        <v>0.84965836787819438</v>
      </c>
      <c r="O134" s="12">
        <v>1.4</v>
      </c>
      <c r="P134" s="52">
        <f t="shared" si="7"/>
        <v>0.45375147529927495</v>
      </c>
      <c r="Q134" s="14">
        <f t="shared" si="8"/>
        <v>16675.366717248355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25"/>
      <c r="AG134" s="25"/>
      <c r="AH134" s="25"/>
      <c r="AI134" s="25"/>
    </row>
    <row r="135" spans="1:35" ht="17.399999999999999">
      <c r="A135" s="19" t="s">
        <v>33</v>
      </c>
      <c r="B135" s="19">
        <v>8</v>
      </c>
      <c r="C135" s="19" t="s">
        <v>32</v>
      </c>
      <c r="D135" s="19" t="s">
        <v>119</v>
      </c>
      <c r="E135" s="19">
        <v>-3.6174430000000002</v>
      </c>
      <c r="F135" s="19">
        <v>40.527611</v>
      </c>
      <c r="G135" s="19" t="s">
        <v>120</v>
      </c>
      <c r="H135" s="19">
        <v>3.3552780000000002</v>
      </c>
      <c r="I135" s="19" t="s">
        <v>37</v>
      </c>
      <c r="J135" s="16">
        <f>VLOOKUP($I135,Distritos!$E$15:$P$25,8,FALSE)</f>
        <v>36750</v>
      </c>
      <c r="K135" s="17">
        <f>VLOOKUP($I135,Distritos!$E$15:$P$25,2,FALSE)</f>
        <v>1977</v>
      </c>
      <c r="L135" s="17">
        <f>VLOOKUP($I135,Distritos!$E$15:$P$25,9,FALSE)</f>
        <v>1259.2356687898089</v>
      </c>
      <c r="M135" s="17">
        <f>VLOOKUP($I135,Distritos!$E$15:$P$25,10,FALSE)</f>
        <v>897.06666666666661</v>
      </c>
      <c r="N135" s="16">
        <f t="shared" si="6"/>
        <v>0.84965836787819438</v>
      </c>
      <c r="O135" s="12">
        <v>1.4</v>
      </c>
      <c r="P135" s="52">
        <f t="shared" si="7"/>
        <v>0.45375147529927495</v>
      </c>
      <c r="Q135" s="14">
        <f t="shared" si="8"/>
        <v>16675.366717248355</v>
      </c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25"/>
      <c r="AG135" s="25"/>
      <c r="AH135" s="25"/>
      <c r="AI135" s="25"/>
    </row>
    <row r="136" spans="1:35" ht="17.399999999999999">
      <c r="A136" s="15" t="s">
        <v>33</v>
      </c>
      <c r="B136" s="15">
        <v>9</v>
      </c>
      <c r="C136" s="15" t="s">
        <v>32</v>
      </c>
      <c r="D136" s="15" t="s">
        <v>121</v>
      </c>
      <c r="E136" s="15">
        <v>-3.6438410000000001</v>
      </c>
      <c r="F136" s="15">
        <v>40.521279999999997</v>
      </c>
      <c r="G136" s="15" t="s">
        <v>122</v>
      </c>
      <c r="H136" s="15">
        <v>1.0157160000000001</v>
      </c>
      <c r="I136" s="15" t="s">
        <v>41</v>
      </c>
      <c r="J136" s="12">
        <f>VLOOKUP($I136,Distritos!$E$15:$P$25,8,FALSE)</f>
        <v>36750</v>
      </c>
      <c r="K136" s="13">
        <f>VLOOKUP($I136,Distritos!$E$15:$P$25,2,FALSE)</f>
        <v>1455</v>
      </c>
      <c r="L136" s="13">
        <f>VLOOKUP($I136,Distritos!$E$15:$P$25,9,FALSE)</f>
        <v>9897.9591836734708</v>
      </c>
      <c r="M136" s="13">
        <f>VLOOKUP($I136,Distritos!$E$15:$P$25,10,FALSE)</f>
        <v>658.06666666666661</v>
      </c>
      <c r="N136" s="12">
        <f t="shared" si="6"/>
        <v>0.84690205830160581</v>
      </c>
      <c r="O136" s="12">
        <v>1.4</v>
      </c>
      <c r="P136" s="52">
        <f t="shared" si="7"/>
        <v>0.45227949599083617</v>
      </c>
      <c r="Q136" s="14">
        <f t="shared" si="8"/>
        <v>16621.271477663227</v>
      </c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25"/>
      <c r="AG136" s="25"/>
      <c r="AH136" s="25"/>
      <c r="AI136" s="25"/>
    </row>
    <row r="137" spans="1:35" ht="17.399999999999999">
      <c r="A137" s="19" t="s">
        <v>33</v>
      </c>
      <c r="B137" s="19">
        <v>10</v>
      </c>
      <c r="C137" s="19" t="s">
        <v>32</v>
      </c>
      <c r="D137" s="19" t="s">
        <v>123</v>
      </c>
      <c r="E137" s="19">
        <v>-3.6387130000000001</v>
      </c>
      <c r="F137" s="19">
        <v>40.518833999999998</v>
      </c>
      <c r="G137" s="19" t="s">
        <v>124</v>
      </c>
      <c r="H137" s="19">
        <v>1.406785</v>
      </c>
      <c r="I137" s="19" t="s">
        <v>42</v>
      </c>
      <c r="J137" s="16">
        <f>VLOOKUP($I137,Distritos!$E$15:$P$25,8,FALSE)</f>
        <v>36750</v>
      </c>
      <c r="K137" s="17">
        <f>VLOOKUP($I137,Distritos!$E$15:$P$25,2,FALSE)</f>
        <v>920</v>
      </c>
      <c r="L137" s="17">
        <f>VLOOKUP($I137,Distritos!$E$15:$P$25,9,FALSE)</f>
        <v>433.96226415094338</v>
      </c>
      <c r="M137" s="17">
        <f>VLOOKUP($I137,Distritos!$E$15:$P$25,10,FALSE)</f>
        <v>413.93333333333334</v>
      </c>
      <c r="N137" s="16">
        <f t="shared" si="6"/>
        <v>0.84249796840021574</v>
      </c>
      <c r="O137" s="12">
        <v>1.4</v>
      </c>
      <c r="P137" s="52">
        <f t="shared" si="7"/>
        <v>0.44992753623188408</v>
      </c>
      <c r="Q137" s="14">
        <f t="shared" si="8"/>
        <v>16534.83695652174</v>
      </c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25"/>
      <c r="AG137" s="25"/>
      <c r="AH137" s="25"/>
      <c r="AI137" s="25"/>
    </row>
    <row r="138" spans="1:35" ht="34.799999999999997">
      <c r="A138" s="15" t="s">
        <v>33</v>
      </c>
      <c r="B138" s="15">
        <v>11</v>
      </c>
      <c r="C138" s="15" t="s">
        <v>32</v>
      </c>
      <c r="D138" s="15" t="s">
        <v>125</v>
      </c>
      <c r="E138" s="15">
        <v>-3.6353870000000001</v>
      </c>
      <c r="F138" s="15">
        <v>40.523432999999997</v>
      </c>
      <c r="G138" s="15" t="s">
        <v>126</v>
      </c>
      <c r="H138" s="15">
        <v>1.769093</v>
      </c>
      <c r="I138" s="15" t="s">
        <v>43</v>
      </c>
      <c r="J138" s="12">
        <f>VLOOKUP($I138,Distritos!$E$15:$P$25,8,FALSE)</f>
        <v>36750</v>
      </c>
      <c r="K138" s="13">
        <f>VLOOKUP($I138,Distritos!$E$15:$P$25,2,FALSE)</f>
        <v>2213</v>
      </c>
      <c r="L138" s="13">
        <f>VLOOKUP($I138,Distritos!$E$15:$P$25,9,FALSE)</f>
        <v>6322.8571428571431</v>
      </c>
      <c r="M138" s="13">
        <f>VLOOKUP($I138,Distritos!$E$15:$P$25,10,FALSE)</f>
        <v>963.25</v>
      </c>
      <c r="N138" s="12">
        <f t="shared" si="6"/>
        <v>0.81504932596414004</v>
      </c>
      <c r="O138" s="12">
        <v>1.4</v>
      </c>
      <c r="P138" s="52">
        <f t="shared" si="7"/>
        <v>0.43526886579304114</v>
      </c>
      <c r="Q138" s="14">
        <f t="shared" si="8"/>
        <v>15996.130817894262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25"/>
      <c r="AG138" s="25"/>
      <c r="AH138" s="25"/>
      <c r="AI138" s="25"/>
    </row>
    <row r="139" spans="1:35" ht="17.399999999999999">
      <c r="A139" s="19" t="s">
        <v>33</v>
      </c>
      <c r="B139" s="19">
        <v>12</v>
      </c>
      <c r="C139" s="19" t="s">
        <v>32</v>
      </c>
      <c r="D139" s="19" t="s">
        <v>127</v>
      </c>
      <c r="E139" s="19">
        <v>-3.646744</v>
      </c>
      <c r="F139" s="19">
        <v>40.516244999999998</v>
      </c>
      <c r="G139" s="19" t="s">
        <v>128</v>
      </c>
      <c r="H139" s="19">
        <v>0.77592799999999995</v>
      </c>
      <c r="I139" s="19" t="s">
        <v>42</v>
      </c>
      <c r="J139" s="16">
        <f>VLOOKUP($I139,Distritos!$E$15:$P$25,8,FALSE)</f>
        <v>36750</v>
      </c>
      <c r="K139" s="17">
        <f>VLOOKUP($I139,Distritos!$E$15:$P$25,2,FALSE)</f>
        <v>920</v>
      </c>
      <c r="L139" s="17">
        <f>VLOOKUP($I139,Distritos!$E$15:$P$25,9,FALSE)</f>
        <v>433.96226415094338</v>
      </c>
      <c r="M139" s="17">
        <f>VLOOKUP($I139,Distritos!$E$15:$P$25,10,FALSE)</f>
        <v>413.93333333333334</v>
      </c>
      <c r="N139" s="16">
        <f t="shared" si="6"/>
        <v>0.84249796840021574</v>
      </c>
      <c r="O139" s="12">
        <v>1.4</v>
      </c>
      <c r="P139" s="52">
        <f t="shared" si="7"/>
        <v>0.44992753623188408</v>
      </c>
      <c r="Q139" s="14">
        <f t="shared" si="8"/>
        <v>16534.83695652174</v>
      </c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25"/>
      <c r="AG139" s="25"/>
      <c r="AH139" s="25"/>
      <c r="AI139" s="25"/>
    </row>
    <row r="140" spans="1:35" ht="34.799999999999997">
      <c r="A140" s="15" t="s">
        <v>33</v>
      </c>
      <c r="B140" s="15">
        <v>13</v>
      </c>
      <c r="C140" s="15" t="s">
        <v>32</v>
      </c>
      <c r="D140" s="15" t="s">
        <v>129</v>
      </c>
      <c r="E140" s="15">
        <v>-3.6277309999999998</v>
      </c>
      <c r="F140" s="15">
        <v>40.520766999999999</v>
      </c>
      <c r="G140" s="15" t="s">
        <v>130</v>
      </c>
      <c r="H140" s="15">
        <v>2.3466089999999999</v>
      </c>
      <c r="I140" s="15" t="s">
        <v>42</v>
      </c>
      <c r="J140" s="12">
        <f>VLOOKUP($I140,Distritos!$E$15:$P$25,8,FALSE)</f>
        <v>36750</v>
      </c>
      <c r="K140" s="13">
        <f>VLOOKUP($I140,Distritos!$E$15:$P$25,2,FALSE)</f>
        <v>920</v>
      </c>
      <c r="L140" s="13">
        <f>VLOOKUP($I140,Distritos!$E$15:$P$25,9,FALSE)</f>
        <v>433.96226415094338</v>
      </c>
      <c r="M140" s="13">
        <f>VLOOKUP($I140,Distritos!$E$15:$P$25,10,FALSE)</f>
        <v>413.93333333333334</v>
      </c>
      <c r="N140" s="12">
        <f t="shared" si="6"/>
        <v>0.84249796840021574</v>
      </c>
      <c r="O140" s="12">
        <v>1.4</v>
      </c>
      <c r="P140" s="52">
        <f t="shared" si="7"/>
        <v>0.44992753623188408</v>
      </c>
      <c r="Q140" s="14">
        <f t="shared" si="8"/>
        <v>16534.83695652174</v>
      </c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25"/>
      <c r="AG140" s="25"/>
      <c r="AH140" s="25"/>
      <c r="AI140" s="25"/>
    </row>
    <row r="141" spans="1:35" ht="17.399999999999999">
      <c r="A141" s="19" t="s">
        <v>33</v>
      </c>
      <c r="B141" s="19">
        <v>14</v>
      </c>
      <c r="C141" s="19" t="s">
        <v>32</v>
      </c>
      <c r="D141" s="19" t="s">
        <v>131</v>
      </c>
      <c r="E141" s="19">
        <v>-3.619405</v>
      </c>
      <c r="F141" s="19">
        <v>40.52093</v>
      </c>
      <c r="G141" s="19" t="s">
        <v>132</v>
      </c>
      <c r="H141" s="19">
        <v>3.049137</v>
      </c>
      <c r="I141" s="19" t="s">
        <v>42</v>
      </c>
      <c r="J141" s="16">
        <f>VLOOKUP($I141,Distritos!$E$15:$P$25,8,FALSE)</f>
        <v>36750</v>
      </c>
      <c r="K141" s="17">
        <f>VLOOKUP($I141,Distritos!$E$15:$P$25,2,FALSE)</f>
        <v>920</v>
      </c>
      <c r="L141" s="17">
        <f>VLOOKUP($I141,Distritos!$E$15:$P$25,9,FALSE)</f>
        <v>433.96226415094338</v>
      </c>
      <c r="M141" s="17">
        <f>VLOOKUP($I141,Distritos!$E$15:$P$25,10,FALSE)</f>
        <v>413.93333333333334</v>
      </c>
      <c r="N141" s="16">
        <f t="shared" si="6"/>
        <v>0.84249796840021574</v>
      </c>
      <c r="O141" s="12">
        <v>1.4</v>
      </c>
      <c r="P141" s="52">
        <f t="shared" si="7"/>
        <v>0.44992753623188408</v>
      </c>
      <c r="Q141" s="14">
        <f t="shared" si="8"/>
        <v>16534.83695652174</v>
      </c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25"/>
      <c r="AG141" s="25"/>
      <c r="AH141" s="25"/>
      <c r="AI141" s="25"/>
    </row>
    <row r="142" spans="1:35" ht="17.399999999999999">
      <c r="A142" s="15" t="s">
        <v>33</v>
      </c>
      <c r="B142" s="15">
        <v>15</v>
      </c>
      <c r="C142" s="15" t="s">
        <v>32</v>
      </c>
      <c r="D142" s="15" t="s">
        <v>133</v>
      </c>
      <c r="E142" s="15">
        <v>-3.6133760000000001</v>
      </c>
      <c r="F142" s="15">
        <v>40.52243</v>
      </c>
      <c r="G142" s="15" t="s">
        <v>134</v>
      </c>
      <c r="H142" s="15">
        <v>3.5729150000000001</v>
      </c>
      <c r="I142" s="15" t="s">
        <v>42</v>
      </c>
      <c r="J142" s="12">
        <f>VLOOKUP($I142,Distritos!$E$15:$P$25,8,FALSE)</f>
        <v>36750</v>
      </c>
      <c r="K142" s="13">
        <f>VLOOKUP($I142,Distritos!$E$15:$P$25,2,FALSE)</f>
        <v>920</v>
      </c>
      <c r="L142" s="13">
        <f>VLOOKUP($I142,Distritos!$E$15:$P$25,9,FALSE)</f>
        <v>433.96226415094338</v>
      </c>
      <c r="M142" s="13">
        <f>VLOOKUP($I142,Distritos!$E$15:$P$25,10,FALSE)</f>
        <v>413.93333333333334</v>
      </c>
      <c r="N142" s="12">
        <f t="shared" si="6"/>
        <v>0.84249796840021574</v>
      </c>
      <c r="O142" s="12">
        <v>1.4</v>
      </c>
      <c r="P142" s="52">
        <f t="shared" si="7"/>
        <v>0.44992753623188408</v>
      </c>
      <c r="Q142" s="14">
        <f t="shared" si="8"/>
        <v>16534.83695652174</v>
      </c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25"/>
      <c r="AG142" s="25"/>
      <c r="AH142" s="25"/>
      <c r="AI142" s="25"/>
    </row>
    <row r="143" spans="1:35" ht="17.399999999999999">
      <c r="A143" s="19" t="s">
        <v>33</v>
      </c>
      <c r="B143" s="19">
        <v>16</v>
      </c>
      <c r="C143" s="19" t="s">
        <v>32</v>
      </c>
      <c r="D143" s="19" t="s">
        <v>135</v>
      </c>
      <c r="E143" s="19">
        <v>-3.6069599999999999</v>
      </c>
      <c r="F143" s="19">
        <v>40.521974</v>
      </c>
      <c r="G143" s="19" t="s">
        <v>136</v>
      </c>
      <c r="H143" s="19">
        <v>4.1071569999999999</v>
      </c>
      <c r="I143" s="19" t="s">
        <v>44</v>
      </c>
      <c r="J143" s="16">
        <f>VLOOKUP($I143,Distritos!$E$15:$P$25,8,FALSE)</f>
        <v>36750</v>
      </c>
      <c r="K143" s="17">
        <f>VLOOKUP($I143,Distritos!$E$15:$P$25,2,FALSE)</f>
        <v>2144</v>
      </c>
      <c r="L143" s="17">
        <f>VLOOKUP($I143,Distritos!$E$15:$P$25,9,FALSE)</f>
        <v>714.66666666666663</v>
      </c>
      <c r="M143" s="17">
        <f>VLOOKUP($I143,Distritos!$E$15:$P$25,10,FALSE)</f>
        <v>1006.1166666666667</v>
      </c>
      <c r="N143" s="16">
        <f t="shared" si="6"/>
        <v>0.8787186643963234</v>
      </c>
      <c r="O143" s="12">
        <v>1.4</v>
      </c>
      <c r="P143" s="52">
        <f t="shared" si="7"/>
        <v>0.46927083333333336</v>
      </c>
      <c r="Q143" s="14">
        <f t="shared" si="8"/>
        <v>17245.703125</v>
      </c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25"/>
      <c r="AG143" s="25"/>
      <c r="AH143" s="25"/>
      <c r="AI143" s="25"/>
    </row>
    <row r="144" spans="1:35" ht="17.399999999999999">
      <c r="A144" s="15" t="s">
        <v>33</v>
      </c>
      <c r="B144" s="15">
        <v>17</v>
      </c>
      <c r="C144" s="15" t="s">
        <v>32</v>
      </c>
      <c r="D144" s="15" t="s">
        <v>137</v>
      </c>
      <c r="E144" s="15">
        <v>-3.6535229999999999</v>
      </c>
      <c r="F144" s="15">
        <v>40.513165000000001</v>
      </c>
      <c r="G144" s="15" t="s">
        <v>138</v>
      </c>
      <c r="H144" s="15">
        <v>0.63074699999999995</v>
      </c>
      <c r="I144" s="15" t="s">
        <v>38</v>
      </c>
      <c r="J144" s="12">
        <f>VLOOKUP($I144,Distritos!$E$15:$P$25,8,FALSE)</f>
        <v>36750</v>
      </c>
      <c r="K144" s="13">
        <f>VLOOKUP($I144,Distritos!$E$15:$P$25,2,FALSE)</f>
        <v>3255</v>
      </c>
      <c r="L144" s="13">
        <f>VLOOKUP($I144,Distritos!$E$15:$P$25,9,FALSE)</f>
        <v>7045.454545454545</v>
      </c>
      <c r="M144" s="13">
        <f>VLOOKUP($I144,Distritos!$E$15:$P$25,10,FALSE)</f>
        <v>1483.8500000000001</v>
      </c>
      <c r="N144" s="12">
        <f t="shared" si="6"/>
        <v>0.85362140550977172</v>
      </c>
      <c r="O144" s="12">
        <v>1.4</v>
      </c>
      <c r="P144" s="52">
        <f t="shared" si="7"/>
        <v>0.45586789554531493</v>
      </c>
      <c r="Q144" s="14">
        <f t="shared" si="8"/>
        <v>16753.145161290322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25"/>
      <c r="AG144" s="25"/>
      <c r="AH144" s="25"/>
      <c r="AI144" s="25"/>
    </row>
    <row r="145" spans="1:35" ht="17.399999999999999">
      <c r="A145" s="19" t="s">
        <v>33</v>
      </c>
      <c r="B145" s="19">
        <v>18</v>
      </c>
      <c r="C145" s="19" t="s">
        <v>32</v>
      </c>
      <c r="D145" s="19" t="s">
        <v>139</v>
      </c>
      <c r="E145" s="19">
        <v>-3.64561</v>
      </c>
      <c r="F145" s="19">
        <v>40.512858000000001</v>
      </c>
      <c r="G145" s="19" t="s">
        <v>140</v>
      </c>
      <c r="H145" s="19">
        <v>1.0465500000000001</v>
      </c>
      <c r="I145" s="19" t="s">
        <v>44</v>
      </c>
      <c r="J145" s="16">
        <f>VLOOKUP($I145,Distritos!$E$15:$P$25,8,FALSE)</f>
        <v>36750</v>
      </c>
      <c r="K145" s="17">
        <f>VLOOKUP($I145,Distritos!$E$15:$P$25,2,FALSE)</f>
        <v>2144</v>
      </c>
      <c r="L145" s="17">
        <f>VLOOKUP($I145,Distritos!$E$15:$P$25,9,FALSE)</f>
        <v>714.66666666666663</v>
      </c>
      <c r="M145" s="17">
        <f>VLOOKUP($I145,Distritos!$E$15:$P$25,10,FALSE)</f>
        <v>1006.1166666666667</v>
      </c>
      <c r="N145" s="16">
        <f t="shared" si="6"/>
        <v>0.8787186643963234</v>
      </c>
      <c r="O145" s="12">
        <v>1.4</v>
      </c>
      <c r="P145" s="52">
        <f t="shared" si="7"/>
        <v>0.46927083333333336</v>
      </c>
      <c r="Q145" s="14">
        <f t="shared" si="8"/>
        <v>17245.703125</v>
      </c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25"/>
      <c r="AG145" s="25"/>
      <c r="AH145" s="25"/>
      <c r="AI145" s="25"/>
    </row>
    <row r="146" spans="1:35" ht="17.399999999999999">
      <c r="A146" s="15" t="s">
        <v>33</v>
      </c>
      <c r="B146" s="15">
        <v>19</v>
      </c>
      <c r="C146" s="15" t="s">
        <v>32</v>
      </c>
      <c r="D146" s="15" t="s">
        <v>141</v>
      </c>
      <c r="E146" s="15">
        <v>-3.64697</v>
      </c>
      <c r="F146" s="15">
        <v>40.508760000000002</v>
      </c>
      <c r="G146" s="15" t="s">
        <v>142</v>
      </c>
      <c r="H146" s="15">
        <v>1.3096300000000001</v>
      </c>
      <c r="I146" s="15" t="s">
        <v>40</v>
      </c>
      <c r="J146" s="12">
        <f>VLOOKUP($I146,Distritos!$E$15:$P$25,8,FALSE)</f>
        <v>36750</v>
      </c>
      <c r="K146" s="13">
        <f>VLOOKUP($I146,Distritos!$E$15:$P$25,2,FALSE)</f>
        <v>1815</v>
      </c>
      <c r="L146" s="13">
        <f>VLOOKUP($I146,Distritos!$E$15:$P$25,9,FALSE)</f>
        <v>3437.5</v>
      </c>
      <c r="M146" s="13">
        <f>VLOOKUP($I146,Distritos!$E$15:$P$25,10,FALSE)</f>
        <v>845.23333333333335</v>
      </c>
      <c r="N146" s="12">
        <f t="shared" si="6"/>
        <v>0.87201965803422865</v>
      </c>
      <c r="O146" s="12">
        <v>1.4</v>
      </c>
      <c r="P146" s="52">
        <f t="shared" si="7"/>
        <v>0.46569329660238751</v>
      </c>
      <c r="Q146" s="14">
        <f t="shared" si="8"/>
        <v>17114.228650137742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25"/>
      <c r="AG146" s="25"/>
      <c r="AH146" s="25"/>
      <c r="AI146" s="25"/>
    </row>
    <row r="147" spans="1:35" ht="17.399999999999999">
      <c r="A147" s="19" t="s">
        <v>33</v>
      </c>
      <c r="B147" s="19">
        <v>20</v>
      </c>
      <c r="C147" s="19" t="s">
        <v>32</v>
      </c>
      <c r="D147" s="19" t="s">
        <v>143</v>
      </c>
      <c r="E147" s="19">
        <v>-3.6411910000000001</v>
      </c>
      <c r="F147" s="19">
        <v>40.505940000000002</v>
      </c>
      <c r="G147" s="19" t="s">
        <v>144</v>
      </c>
      <c r="H147" s="19">
        <v>1.8534649999999999</v>
      </c>
      <c r="I147" s="19" t="s">
        <v>39</v>
      </c>
      <c r="J147" s="16">
        <f>VLOOKUP($I147,Distritos!$E$15:$P$25,8,FALSE)</f>
        <v>36750</v>
      </c>
      <c r="K147" s="17">
        <f>VLOOKUP($I147,Distritos!$E$15:$P$25,2,FALSE)</f>
        <v>2545</v>
      </c>
      <c r="L147" s="17">
        <f>VLOOKUP($I147,Distritos!$E$15:$P$25,9,FALSE)</f>
        <v>4528.4697508896788</v>
      </c>
      <c r="M147" s="17">
        <f>VLOOKUP($I147,Distritos!$E$15:$P$25,10,FALSE)</f>
        <v>1185.3000000000002</v>
      </c>
      <c r="N147" s="16">
        <f t="shared" si="6"/>
        <v>0.87210100420410741</v>
      </c>
      <c r="O147" s="12">
        <v>1.4</v>
      </c>
      <c r="P147" s="52">
        <f t="shared" si="7"/>
        <v>0.46573673870333998</v>
      </c>
      <c r="Q147" s="14">
        <f t="shared" si="8"/>
        <v>17115.825147347743</v>
      </c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25"/>
      <c r="AG147" s="25"/>
      <c r="AH147" s="25"/>
      <c r="AI147" s="25"/>
    </row>
    <row r="148" spans="1:35" ht="34.799999999999997">
      <c r="A148" s="15" t="s">
        <v>33</v>
      </c>
      <c r="B148" s="15">
        <v>21</v>
      </c>
      <c r="C148" s="15" t="s">
        <v>32</v>
      </c>
      <c r="D148" s="15" t="s">
        <v>145</v>
      </c>
      <c r="E148" s="15">
        <v>-3.6334810000000002</v>
      </c>
      <c r="F148" s="15">
        <v>40.504686</v>
      </c>
      <c r="G148" s="15" t="s">
        <v>146</v>
      </c>
      <c r="H148" s="15">
        <v>2.4155769999999999</v>
      </c>
      <c r="I148" s="15" t="s">
        <v>39</v>
      </c>
      <c r="J148" s="12">
        <f>VLOOKUP($I148,Distritos!$E$15:$P$25,8,FALSE)</f>
        <v>36750</v>
      </c>
      <c r="K148" s="13">
        <f>VLOOKUP($I148,Distritos!$E$15:$P$25,2,FALSE)</f>
        <v>2545</v>
      </c>
      <c r="L148" s="13">
        <f>VLOOKUP($I148,Distritos!$E$15:$P$25,9,FALSE)</f>
        <v>4528.4697508896788</v>
      </c>
      <c r="M148" s="13">
        <f>VLOOKUP($I148,Distritos!$E$15:$P$25,10,FALSE)</f>
        <v>1185.3000000000002</v>
      </c>
      <c r="N148" s="12">
        <f t="shared" si="6"/>
        <v>0.87210100420410741</v>
      </c>
      <c r="O148" s="12">
        <v>1.4</v>
      </c>
      <c r="P148" s="52">
        <f t="shared" si="7"/>
        <v>0.46573673870333998</v>
      </c>
      <c r="Q148" s="14">
        <f t="shared" si="8"/>
        <v>17115.825147347743</v>
      </c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25"/>
      <c r="AG148" s="25"/>
      <c r="AH148" s="25"/>
      <c r="AI148" s="25"/>
    </row>
    <row r="149" spans="1:35" ht="34.799999999999997">
      <c r="A149" s="19" t="s">
        <v>33</v>
      </c>
      <c r="B149" s="19">
        <v>22</v>
      </c>
      <c r="C149" s="19" t="s">
        <v>32</v>
      </c>
      <c r="D149" s="19" t="s">
        <v>147</v>
      </c>
      <c r="E149" s="19">
        <v>-3.642792</v>
      </c>
      <c r="F149" s="19">
        <v>40.500771999999998</v>
      </c>
      <c r="G149" s="19" t="s">
        <v>148</v>
      </c>
      <c r="H149" s="19">
        <v>2.2552080000000001</v>
      </c>
      <c r="I149" s="19" t="s">
        <v>40</v>
      </c>
      <c r="J149" s="16">
        <f>VLOOKUP($I149,Distritos!$E$15:$P$25,8,FALSE)</f>
        <v>36750</v>
      </c>
      <c r="K149" s="17">
        <f>VLOOKUP($I149,Distritos!$E$15:$P$25,2,FALSE)</f>
        <v>1815</v>
      </c>
      <c r="L149" s="17">
        <f>VLOOKUP($I149,Distritos!$E$15:$P$25,9,FALSE)</f>
        <v>3437.5</v>
      </c>
      <c r="M149" s="17">
        <f>VLOOKUP($I149,Distritos!$E$15:$P$25,10,FALSE)</f>
        <v>845.23333333333335</v>
      </c>
      <c r="N149" s="16">
        <f>(J149*M149/K149)/19625.9665621735</f>
        <v>0.87201965803422865</v>
      </c>
      <c r="O149" s="12">
        <v>1.4</v>
      </c>
      <c r="P149" s="52">
        <f t="shared" si="7"/>
        <v>0.46569329660238751</v>
      </c>
      <c r="Q149" s="14">
        <f t="shared" si="8"/>
        <v>17114.228650137742</v>
      </c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25"/>
      <c r="AG149" s="25"/>
      <c r="AH149" s="25"/>
      <c r="AI149" s="25"/>
    </row>
    <row r="150" spans="1:35" ht="34.799999999999997">
      <c r="A150" s="15" t="s">
        <v>33</v>
      </c>
      <c r="B150" s="15">
        <v>23</v>
      </c>
      <c r="C150" s="15" t="s">
        <v>32</v>
      </c>
      <c r="D150" s="15" t="s">
        <v>149</v>
      </c>
      <c r="E150" s="15">
        <v>-3.6309459999999998</v>
      </c>
      <c r="F150" s="15">
        <v>40.516778000000002</v>
      </c>
      <c r="G150" s="15" t="s">
        <v>150</v>
      </c>
      <c r="H150" s="15">
        <v>2.0738620000000001</v>
      </c>
      <c r="I150" s="15" t="s">
        <v>44</v>
      </c>
      <c r="J150" s="12">
        <f>VLOOKUP($I150,Distritos!$E$15:$P$25,8,FALSE)</f>
        <v>36750</v>
      </c>
      <c r="K150" s="13">
        <f>VLOOKUP($I150,Distritos!$E$15:$P$25,2,FALSE)</f>
        <v>2144</v>
      </c>
      <c r="L150" s="13">
        <f>VLOOKUP($I150,Distritos!$E$15:$P$25,9,FALSE)</f>
        <v>714.66666666666663</v>
      </c>
      <c r="M150" s="13">
        <f>VLOOKUP($I150,Distritos!$E$15:$P$25,10,FALSE)</f>
        <v>1006.1166666666667</v>
      </c>
      <c r="N150" s="12">
        <f t="shared" si="6"/>
        <v>0.8787186643963234</v>
      </c>
      <c r="O150" s="12">
        <v>1.4</v>
      </c>
      <c r="P150" s="52">
        <f t="shared" si="7"/>
        <v>0.46927083333333336</v>
      </c>
      <c r="Q150" s="14">
        <f t="shared" si="8"/>
        <v>17245.703125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25"/>
      <c r="AG150" s="25"/>
      <c r="AH150" s="25"/>
      <c r="AI150" s="25"/>
    </row>
    <row r="151" spans="1:35" ht="17.399999999999999">
      <c r="A151" s="19" t="s">
        <v>33</v>
      </c>
      <c r="B151" s="19">
        <v>24</v>
      </c>
      <c r="C151" s="19" t="s">
        <v>32</v>
      </c>
      <c r="D151" s="19" t="s">
        <v>151</v>
      </c>
      <c r="E151" s="19">
        <v>-3.6314609999999998</v>
      </c>
      <c r="F151" s="19">
        <v>40.509721999999996</v>
      </c>
      <c r="G151" s="19" t="s">
        <v>152</v>
      </c>
      <c r="H151" s="19">
        <v>2.2512780000000001</v>
      </c>
      <c r="I151" s="19" t="s">
        <v>44</v>
      </c>
      <c r="J151" s="16">
        <f>VLOOKUP($I151,Distritos!$E$15:$P$25,8,FALSE)</f>
        <v>36750</v>
      </c>
      <c r="K151" s="17">
        <f>VLOOKUP($I151,Distritos!$E$15:$P$25,2,FALSE)</f>
        <v>2144</v>
      </c>
      <c r="L151" s="17">
        <f>VLOOKUP($I151,Distritos!$E$15:$P$25,9,FALSE)</f>
        <v>714.66666666666663</v>
      </c>
      <c r="M151" s="17">
        <f>VLOOKUP($I151,Distritos!$E$15:$P$25,10,FALSE)</f>
        <v>1006.1166666666667</v>
      </c>
      <c r="N151" s="16">
        <f t="shared" si="6"/>
        <v>0.8787186643963234</v>
      </c>
      <c r="O151" s="12">
        <v>1.4</v>
      </c>
      <c r="P151" s="52">
        <f t="shared" si="7"/>
        <v>0.46927083333333336</v>
      </c>
      <c r="Q151" s="14">
        <f t="shared" si="8"/>
        <v>17245.703125</v>
      </c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25"/>
      <c r="AG151" s="25"/>
      <c r="AH151" s="25"/>
      <c r="AI151" s="25"/>
    </row>
    <row r="152" spans="1:35" ht="17.399999999999999">
      <c r="A152" s="15" t="s">
        <v>33</v>
      </c>
      <c r="B152" s="15">
        <v>25</v>
      </c>
      <c r="C152" s="15" t="s">
        <v>32</v>
      </c>
      <c r="D152" s="15" t="s">
        <v>153</v>
      </c>
      <c r="E152" s="15">
        <v>-3.6398299999999999</v>
      </c>
      <c r="F152" s="15">
        <v>40.509689999999999</v>
      </c>
      <c r="G152" s="15" t="s">
        <v>154</v>
      </c>
      <c r="H152" s="15">
        <v>1.6486160000000001</v>
      </c>
      <c r="I152" s="15" t="s">
        <v>38</v>
      </c>
      <c r="J152" s="12">
        <f>VLOOKUP($I152,Distritos!$E$15:$P$25,8,FALSE)</f>
        <v>36750</v>
      </c>
      <c r="K152" s="13">
        <f>VLOOKUP($I152,Distritos!$E$15:$P$25,2,FALSE)</f>
        <v>3255</v>
      </c>
      <c r="L152" s="13">
        <f>VLOOKUP($I152,Distritos!$E$15:$P$25,9,FALSE)</f>
        <v>7045.454545454545</v>
      </c>
      <c r="M152" s="13">
        <f>VLOOKUP($I152,Distritos!$E$15:$P$25,10,FALSE)</f>
        <v>1483.8500000000001</v>
      </c>
      <c r="N152" s="12">
        <f t="shared" si="6"/>
        <v>0.85362140550977172</v>
      </c>
      <c r="O152" s="12">
        <v>1.4</v>
      </c>
      <c r="P152" s="52">
        <f t="shared" si="7"/>
        <v>0.45586789554531493</v>
      </c>
      <c r="Q152" s="14">
        <f t="shared" si="8"/>
        <v>16753.145161290322</v>
      </c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25"/>
      <c r="AG152" s="25"/>
      <c r="AH152" s="25"/>
      <c r="AI152" s="25"/>
    </row>
    <row r="153" spans="1:35" ht="17.399999999999999">
      <c r="A153" s="19" t="s">
        <v>33</v>
      </c>
      <c r="B153" s="19">
        <v>26</v>
      </c>
      <c r="C153" s="19" t="s">
        <v>32</v>
      </c>
      <c r="D153" s="19" t="s">
        <v>155</v>
      </c>
      <c r="E153" s="19">
        <v>-3.6235219999999999</v>
      </c>
      <c r="F153" s="19">
        <v>40.511108999999998</v>
      </c>
      <c r="G153" s="19" t="s">
        <v>156</v>
      </c>
      <c r="H153" s="19">
        <v>2.8189869999999999</v>
      </c>
      <c r="I153" s="19" t="s">
        <v>44</v>
      </c>
      <c r="J153" s="16">
        <f>VLOOKUP($I153,Distritos!$E$15:$P$25,8,FALSE)</f>
        <v>36750</v>
      </c>
      <c r="K153" s="17">
        <f>VLOOKUP($I153,Distritos!$E$15:$P$25,2,FALSE)</f>
        <v>2144</v>
      </c>
      <c r="L153" s="17">
        <f>VLOOKUP($I153,Distritos!$E$15:$P$25,9,FALSE)</f>
        <v>714.66666666666663</v>
      </c>
      <c r="M153" s="17">
        <f>VLOOKUP($I153,Distritos!$E$15:$P$25,10,FALSE)</f>
        <v>1006.1166666666667</v>
      </c>
      <c r="N153" s="16">
        <f t="shared" si="6"/>
        <v>0.8787186643963234</v>
      </c>
      <c r="O153" s="12">
        <v>1.4</v>
      </c>
      <c r="P153" s="52">
        <f t="shared" si="7"/>
        <v>0.46927083333333336</v>
      </c>
      <c r="Q153" s="14">
        <f t="shared" si="8"/>
        <v>17245.703125</v>
      </c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25"/>
      <c r="AG153" s="25"/>
      <c r="AH153" s="25"/>
      <c r="AI153" s="25"/>
    </row>
    <row r="154" spans="1:35" ht="34.799999999999997">
      <c r="A154" s="15" t="s">
        <v>33</v>
      </c>
      <c r="B154" s="15">
        <v>27</v>
      </c>
      <c r="C154" s="15" t="s">
        <v>32</v>
      </c>
      <c r="D154" s="15" t="s">
        <v>157</v>
      </c>
      <c r="E154" s="15">
        <v>-3.6238220000000001</v>
      </c>
      <c r="F154" s="15">
        <v>40.515023999999997</v>
      </c>
      <c r="G154" s="15" t="s">
        <v>158</v>
      </c>
      <c r="H154" s="15">
        <v>2.6960199999999999</v>
      </c>
      <c r="I154" s="15" t="s">
        <v>44</v>
      </c>
      <c r="J154" s="12">
        <f>VLOOKUP($I154,Distritos!$E$15:$P$25,8,FALSE)</f>
        <v>36750</v>
      </c>
      <c r="K154" s="13">
        <f>VLOOKUP($I154,Distritos!$E$15:$P$25,2,FALSE)</f>
        <v>2144</v>
      </c>
      <c r="L154" s="13">
        <f>VLOOKUP($I154,Distritos!$E$15:$P$25,9,FALSE)</f>
        <v>714.66666666666663</v>
      </c>
      <c r="M154" s="13">
        <f>VLOOKUP($I154,Distritos!$E$15:$P$25,10,FALSE)</f>
        <v>1006.1166666666667</v>
      </c>
      <c r="N154" s="12">
        <f t="shared" si="6"/>
        <v>0.8787186643963234</v>
      </c>
      <c r="O154" s="12">
        <v>1.4</v>
      </c>
      <c r="P154" s="52">
        <f t="shared" si="7"/>
        <v>0.46927083333333336</v>
      </c>
      <c r="Q154" s="14">
        <f t="shared" si="8"/>
        <v>17245.703125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25"/>
      <c r="AG154" s="25"/>
      <c r="AH154" s="25"/>
      <c r="AI154" s="25"/>
    </row>
    <row r="155" spans="1:35" ht="17.399999999999999">
      <c r="A155" s="19" t="s">
        <v>33</v>
      </c>
      <c r="B155" s="19">
        <v>28</v>
      </c>
      <c r="C155" s="19" t="s">
        <v>32</v>
      </c>
      <c r="D155" s="19" t="s">
        <v>159</v>
      </c>
      <c r="E155" s="19">
        <v>-3.6162800000000002</v>
      </c>
      <c r="F155" s="19">
        <v>40.516105000000003</v>
      </c>
      <c r="G155" s="19" t="s">
        <v>160</v>
      </c>
      <c r="H155" s="19">
        <v>3.315213</v>
      </c>
      <c r="I155" s="19" t="s">
        <v>44</v>
      </c>
      <c r="J155" s="16">
        <f>VLOOKUP($I155,Distritos!$E$15:$P$25,8,FALSE)</f>
        <v>36750</v>
      </c>
      <c r="K155" s="17">
        <f>VLOOKUP($I155,Distritos!$E$15:$P$25,2,FALSE)</f>
        <v>2144</v>
      </c>
      <c r="L155" s="17">
        <f>VLOOKUP($I155,Distritos!$E$15:$P$25,9,FALSE)</f>
        <v>714.66666666666663</v>
      </c>
      <c r="M155" s="17">
        <f>VLOOKUP($I155,Distritos!$E$15:$P$25,10,FALSE)</f>
        <v>1006.1166666666667</v>
      </c>
      <c r="N155" s="16">
        <f t="shared" si="6"/>
        <v>0.8787186643963234</v>
      </c>
      <c r="O155" s="12">
        <v>1.4</v>
      </c>
      <c r="P155" s="52">
        <f t="shared" si="7"/>
        <v>0.46927083333333336</v>
      </c>
      <c r="Q155" s="14">
        <f t="shared" si="8"/>
        <v>17245.703125</v>
      </c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25"/>
      <c r="AG155" s="25"/>
      <c r="AH155" s="25"/>
      <c r="AI155" s="25"/>
    </row>
    <row r="156" spans="1:35" ht="17.399999999999999">
      <c r="A156" s="15" t="s">
        <v>33</v>
      </c>
      <c r="B156" s="15">
        <v>29</v>
      </c>
      <c r="C156" s="15" t="s">
        <v>32</v>
      </c>
      <c r="D156" s="15" t="s">
        <v>161</v>
      </c>
      <c r="E156" s="15">
        <v>-3.6153360000000001</v>
      </c>
      <c r="F156" s="15">
        <v>40.511814999999999</v>
      </c>
      <c r="G156" s="15" t="s">
        <v>162</v>
      </c>
      <c r="H156" s="15">
        <v>3.4675500000000001</v>
      </c>
      <c r="I156" s="15" t="s">
        <v>44</v>
      </c>
      <c r="J156" s="12">
        <f>VLOOKUP($I156,Distritos!$E$15:$P$25,8,FALSE)</f>
        <v>36750</v>
      </c>
      <c r="K156" s="13">
        <f>VLOOKUP($I156,Distritos!$E$15:$P$25,2,FALSE)</f>
        <v>2144</v>
      </c>
      <c r="L156" s="13">
        <f>VLOOKUP($I156,Distritos!$E$15:$P$25,9,FALSE)</f>
        <v>714.66666666666663</v>
      </c>
      <c r="M156" s="13">
        <f>VLOOKUP($I156,Distritos!$E$15:$P$25,10,FALSE)</f>
        <v>1006.1166666666667</v>
      </c>
      <c r="N156" s="12">
        <f t="shared" si="6"/>
        <v>0.8787186643963234</v>
      </c>
      <c r="O156" s="12">
        <v>1.4</v>
      </c>
      <c r="P156" s="52">
        <f t="shared" si="7"/>
        <v>0.46927083333333336</v>
      </c>
      <c r="Q156" s="14">
        <f t="shared" si="8"/>
        <v>17245.703125</v>
      </c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25"/>
      <c r="AG156" s="25"/>
      <c r="AH156" s="25"/>
      <c r="AI156" s="25"/>
    </row>
    <row r="157" spans="1:35" ht="17.399999999999999">
      <c r="A157" s="19" t="s">
        <v>33</v>
      </c>
      <c r="B157" s="19">
        <v>30</v>
      </c>
      <c r="C157" s="19" t="s">
        <v>32</v>
      </c>
      <c r="D157" s="19" t="s">
        <v>163</v>
      </c>
      <c r="E157" s="19">
        <v>-3.610023</v>
      </c>
      <c r="F157" s="19">
        <v>40.51493</v>
      </c>
      <c r="G157" s="19" t="s">
        <v>164</v>
      </c>
      <c r="H157" s="19">
        <v>3.8543539999999998</v>
      </c>
      <c r="I157" s="19" t="s">
        <v>44</v>
      </c>
      <c r="J157" s="16">
        <f>VLOOKUP($I157,Distritos!$E$15:$P$25,8,FALSE)</f>
        <v>36750</v>
      </c>
      <c r="K157" s="17">
        <f>VLOOKUP($I157,Distritos!$E$15:$P$25,2,FALSE)</f>
        <v>2144</v>
      </c>
      <c r="L157" s="17">
        <f>VLOOKUP($I157,Distritos!$E$15:$P$25,9,FALSE)</f>
        <v>714.66666666666663</v>
      </c>
      <c r="M157" s="17">
        <f>VLOOKUP($I157,Distritos!$E$15:$P$25,10,FALSE)</f>
        <v>1006.1166666666667</v>
      </c>
      <c r="N157" s="16">
        <f t="shared" si="6"/>
        <v>0.8787186643963234</v>
      </c>
      <c r="O157" s="12">
        <v>1.4</v>
      </c>
      <c r="P157" s="52">
        <f t="shared" si="7"/>
        <v>0.46927083333333336</v>
      </c>
      <c r="Q157" s="14">
        <f t="shared" si="8"/>
        <v>17245.703125</v>
      </c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25"/>
      <c r="AG157" s="25"/>
      <c r="AH157" s="25"/>
      <c r="AI157" s="25"/>
    </row>
    <row r="158" spans="1:35" ht="34.799999999999997">
      <c r="A158" s="19" t="s">
        <v>46</v>
      </c>
      <c r="B158" s="19">
        <v>1</v>
      </c>
      <c r="C158" s="19" t="s">
        <v>45</v>
      </c>
      <c r="D158" s="19" t="s">
        <v>424</v>
      </c>
      <c r="E158" s="19">
        <v>-3.8951720000000001</v>
      </c>
      <c r="F158" s="19">
        <v>40.504393999999998</v>
      </c>
      <c r="G158" s="19" t="s">
        <v>425</v>
      </c>
      <c r="H158" s="19">
        <v>1.341377</v>
      </c>
      <c r="I158" s="19" t="s">
        <v>36</v>
      </c>
      <c r="J158" s="19">
        <f>VLOOKUP($I158,Distritos!$E$26:$P$57,8,FALSE)</f>
        <v>31850</v>
      </c>
      <c r="K158" s="19">
        <f>VLOOKUP($I158,Distritos!$E$26:$P$57,2,FALSE)</f>
        <v>1491</v>
      </c>
      <c r="L158" s="21">
        <f>VLOOKUP($I158,Distritos!$E$26:$P$57,9,FALSE)</f>
        <v>3435.483870967742</v>
      </c>
      <c r="M158" s="21">
        <f>VLOOKUP($I158,Distritos!$E$26:$P$57,10,FALSE)</f>
        <v>701.23333333333335</v>
      </c>
      <c r="N158" s="16">
        <f t="shared" si="6"/>
        <v>0.76324381011422282</v>
      </c>
      <c r="O158" s="12">
        <v>1.4</v>
      </c>
      <c r="P158" s="52">
        <f t="shared" si="7"/>
        <v>0.47031075340934497</v>
      </c>
      <c r="Q158" s="14">
        <f t="shared" si="8"/>
        <v>14979.397496087637</v>
      </c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25"/>
      <c r="AG158" s="25"/>
      <c r="AH158" s="25"/>
      <c r="AI158" s="25"/>
    </row>
    <row r="159" spans="1:35" ht="34.799999999999997">
      <c r="A159" s="15" t="s">
        <v>46</v>
      </c>
      <c r="B159" s="15">
        <v>2</v>
      </c>
      <c r="C159" s="15" t="s">
        <v>45</v>
      </c>
      <c r="D159" s="15" t="s">
        <v>426</v>
      </c>
      <c r="E159" s="15">
        <v>-3.9065880000000002</v>
      </c>
      <c r="F159" s="15">
        <v>40.505960000000002</v>
      </c>
      <c r="G159" s="15" t="s">
        <v>427</v>
      </c>
      <c r="H159" s="15">
        <v>1.3465100000000001</v>
      </c>
      <c r="I159" s="15" t="s">
        <v>36</v>
      </c>
      <c r="J159" s="15">
        <f>VLOOKUP($I159,Distritos!$E$26:$P$57,8,FALSE)</f>
        <v>31850</v>
      </c>
      <c r="K159" s="15">
        <f>VLOOKUP($I159,Distritos!$E$26:$P$57,2,FALSE)</f>
        <v>1491</v>
      </c>
      <c r="L159" s="20">
        <f>VLOOKUP($I159,Distritos!$E$26:$P$57,9,FALSE)</f>
        <v>3435.483870967742</v>
      </c>
      <c r="M159" s="20">
        <f>VLOOKUP($I159,Distritos!$E$26:$P$57,10,FALSE)</f>
        <v>701.23333333333335</v>
      </c>
      <c r="N159" s="12">
        <f t="shared" si="6"/>
        <v>0.76324381011422282</v>
      </c>
      <c r="O159" s="12">
        <v>1.4</v>
      </c>
      <c r="P159" s="52">
        <f t="shared" si="7"/>
        <v>0.47031075340934497</v>
      </c>
      <c r="Q159" s="14">
        <f t="shared" si="8"/>
        <v>14979.397496087637</v>
      </c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25"/>
      <c r="AG159" s="25"/>
      <c r="AH159" s="25"/>
      <c r="AI159" s="25"/>
    </row>
    <row r="160" spans="1:35" ht="34.799999999999997">
      <c r="A160" s="19" t="s">
        <v>46</v>
      </c>
      <c r="B160" s="19">
        <v>3</v>
      </c>
      <c r="C160" s="19" t="s">
        <v>45</v>
      </c>
      <c r="D160" s="19" t="s">
        <v>428</v>
      </c>
      <c r="E160" s="19">
        <v>-3.9051279999999999</v>
      </c>
      <c r="F160" s="19">
        <v>40.510266999999999</v>
      </c>
      <c r="G160" s="19" t="s">
        <v>429</v>
      </c>
      <c r="H160" s="19">
        <v>0.88718900000000001</v>
      </c>
      <c r="I160" s="19" t="s">
        <v>36</v>
      </c>
      <c r="J160" s="19">
        <f>VLOOKUP($I160,Distritos!$E$26:$P$57,8,FALSE)</f>
        <v>31850</v>
      </c>
      <c r="K160" s="19">
        <f>VLOOKUP($I160,Distritos!$E$26:$P$57,2,FALSE)</f>
        <v>1491</v>
      </c>
      <c r="L160" s="21">
        <f>VLOOKUP($I160,Distritos!$E$26:$P$57,9,FALSE)</f>
        <v>3435.483870967742</v>
      </c>
      <c r="M160" s="21">
        <f>VLOOKUP($I160,Distritos!$E$26:$P$57,10,FALSE)</f>
        <v>701.23333333333335</v>
      </c>
      <c r="N160" s="16">
        <f t="shared" si="6"/>
        <v>0.76324381011422282</v>
      </c>
      <c r="O160" s="12">
        <v>1.4</v>
      </c>
      <c r="P160" s="52">
        <f t="shared" si="7"/>
        <v>0.47031075340934497</v>
      </c>
      <c r="Q160" s="14">
        <f t="shared" si="8"/>
        <v>14979.397496087637</v>
      </c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25"/>
      <c r="AG160" s="25"/>
      <c r="AH160" s="25"/>
      <c r="AI160" s="25"/>
    </row>
    <row r="161" spans="1:35" ht="17.399999999999999">
      <c r="A161" s="15" t="s">
        <v>46</v>
      </c>
      <c r="B161" s="15">
        <v>4</v>
      </c>
      <c r="C161" s="15" t="s">
        <v>45</v>
      </c>
      <c r="D161" s="15" t="s">
        <v>430</v>
      </c>
      <c r="E161" s="15">
        <v>-3.9128530000000001</v>
      </c>
      <c r="F161" s="15">
        <v>40.511963999999999</v>
      </c>
      <c r="G161" s="15" t="s">
        <v>431</v>
      </c>
      <c r="H161" s="15">
        <v>1.329186</v>
      </c>
      <c r="I161" s="15" t="s">
        <v>47</v>
      </c>
      <c r="J161" s="15">
        <f>VLOOKUP($I161,Distritos!$E$26:$P$57,8,FALSE)</f>
        <v>26950</v>
      </c>
      <c r="K161" s="15">
        <f>VLOOKUP($I161,Distritos!$E$26:$P$57,2,FALSE)</f>
        <v>1406</v>
      </c>
      <c r="L161" s="20">
        <f>VLOOKUP($I161,Distritos!$E$26:$P$57,9,FALSE)</f>
        <v>4286.585365853658</v>
      </c>
      <c r="M161" s="20">
        <f>VLOOKUP($I161,Distritos!$E$26:$P$57,10,FALSE)</f>
        <v>659.66666666666663</v>
      </c>
      <c r="N161" s="12">
        <f t="shared" si="6"/>
        <v>0.64426855295159002</v>
      </c>
      <c r="O161" s="12">
        <v>1.4</v>
      </c>
      <c r="P161" s="52">
        <f t="shared" si="7"/>
        <v>0.46917970602181125</v>
      </c>
      <c r="Q161" s="14">
        <f t="shared" si="8"/>
        <v>12644.393077287814</v>
      </c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25"/>
      <c r="AG161" s="25"/>
      <c r="AH161" s="25"/>
      <c r="AI161" s="25"/>
    </row>
    <row r="162" spans="1:35" ht="17.399999999999999">
      <c r="A162" s="19" t="s">
        <v>46</v>
      </c>
      <c r="B162" s="19">
        <v>5</v>
      </c>
      <c r="C162" s="19" t="s">
        <v>45</v>
      </c>
      <c r="D162" s="19" t="s">
        <v>432</v>
      </c>
      <c r="E162" s="19">
        <v>-3.9089049999999999</v>
      </c>
      <c r="F162" s="19">
        <v>40.515160999999999</v>
      </c>
      <c r="G162" s="19" t="s">
        <v>433</v>
      </c>
      <c r="H162" s="19">
        <v>0.91536399999999996</v>
      </c>
      <c r="I162" s="19" t="s">
        <v>47</v>
      </c>
      <c r="J162" s="19">
        <f>VLOOKUP($I162,Distritos!$E$26:$P$57,8,FALSE)</f>
        <v>26950</v>
      </c>
      <c r="K162" s="19">
        <f>VLOOKUP($I162,Distritos!$E$26:$P$57,2,FALSE)</f>
        <v>1406</v>
      </c>
      <c r="L162" s="21">
        <f>VLOOKUP($I162,Distritos!$E$26:$P$57,9,FALSE)</f>
        <v>4286.585365853658</v>
      </c>
      <c r="M162" s="21">
        <f>VLOOKUP($I162,Distritos!$E$26:$P$57,10,FALSE)</f>
        <v>659.66666666666663</v>
      </c>
      <c r="N162" s="16">
        <f t="shared" si="6"/>
        <v>0.64426855295159002</v>
      </c>
      <c r="O162" s="12">
        <v>1.4</v>
      </c>
      <c r="P162" s="52">
        <f t="shared" si="7"/>
        <v>0.46917970602181125</v>
      </c>
      <c r="Q162" s="14">
        <f t="shared" si="8"/>
        <v>12644.393077287814</v>
      </c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25"/>
      <c r="AG162" s="25"/>
      <c r="AH162" s="25"/>
      <c r="AI162" s="25"/>
    </row>
    <row r="163" spans="1:35" ht="34.799999999999997">
      <c r="A163" s="15" t="s">
        <v>46</v>
      </c>
      <c r="B163" s="15">
        <v>6</v>
      </c>
      <c r="C163" s="15" t="s">
        <v>45</v>
      </c>
      <c r="D163" s="15" t="s">
        <v>434</v>
      </c>
      <c r="E163" s="15">
        <v>-3.9055580000000001</v>
      </c>
      <c r="F163" s="15">
        <v>40.518228000000001</v>
      </c>
      <c r="G163" s="15" t="s">
        <v>435</v>
      </c>
      <c r="H163" s="15">
        <v>0.66248799999999997</v>
      </c>
      <c r="I163" s="15" t="s">
        <v>47</v>
      </c>
      <c r="J163" s="15">
        <f>VLOOKUP($I163,Distritos!$E$26:$P$57,8,FALSE)</f>
        <v>26950</v>
      </c>
      <c r="K163" s="15">
        <f>VLOOKUP($I163,Distritos!$E$26:$P$57,2,FALSE)</f>
        <v>1406</v>
      </c>
      <c r="L163" s="20">
        <f>VLOOKUP($I163,Distritos!$E$26:$P$57,9,FALSE)</f>
        <v>4286.585365853658</v>
      </c>
      <c r="M163" s="20">
        <f>VLOOKUP($I163,Distritos!$E$26:$P$57,10,FALSE)</f>
        <v>659.66666666666663</v>
      </c>
      <c r="N163" s="12">
        <f t="shared" si="6"/>
        <v>0.64426855295159002</v>
      </c>
      <c r="O163" s="12">
        <v>1.4</v>
      </c>
      <c r="P163" s="52">
        <f t="shared" si="7"/>
        <v>0.46917970602181125</v>
      </c>
      <c r="Q163" s="14">
        <f t="shared" si="8"/>
        <v>12644.393077287814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25"/>
      <c r="AG163" s="25"/>
      <c r="AH163" s="25"/>
      <c r="AI163" s="25"/>
    </row>
    <row r="164" spans="1:35" ht="34.799999999999997">
      <c r="A164" s="19" t="s">
        <v>46</v>
      </c>
      <c r="B164" s="19">
        <v>7</v>
      </c>
      <c r="C164" s="19" t="s">
        <v>45</v>
      </c>
      <c r="D164" s="19" t="s">
        <v>436</v>
      </c>
      <c r="E164" s="19">
        <v>-3.916029</v>
      </c>
      <c r="F164" s="19">
        <v>40.515878999999998</v>
      </c>
      <c r="G164" s="19" t="s">
        <v>437</v>
      </c>
      <c r="H164" s="19">
        <v>1.5102089999999999</v>
      </c>
      <c r="I164" s="19" t="s">
        <v>27</v>
      </c>
      <c r="J164" s="19">
        <f>VLOOKUP($I164,Distritos!$E$26:$P$57,8,FALSE)</f>
        <v>27650</v>
      </c>
      <c r="K164" s="19">
        <f>VLOOKUP($I164,Distritos!$E$26:$P$57,2,FALSE)</f>
        <v>1266</v>
      </c>
      <c r="L164" s="21">
        <f>VLOOKUP($I164,Distritos!$E$26:$P$57,9,FALSE)</f>
        <v>6880.434782608696</v>
      </c>
      <c r="M164" s="21">
        <f>VLOOKUP($I164,Distritos!$E$26:$P$57,10,FALSE)</f>
        <v>595.9666666666667</v>
      </c>
      <c r="N164" s="16">
        <f t="shared" si="6"/>
        <v>0.66321195328202054</v>
      </c>
      <c r="O164" s="12">
        <v>1.4</v>
      </c>
      <c r="P164" s="52">
        <f t="shared" si="7"/>
        <v>0.47074776197998947</v>
      </c>
      <c r="Q164" s="14">
        <f t="shared" si="8"/>
        <v>13016.175618746709</v>
      </c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25"/>
      <c r="AG164" s="25"/>
      <c r="AH164" s="25"/>
      <c r="AI164" s="25"/>
    </row>
    <row r="165" spans="1:35" ht="17.399999999999999">
      <c r="A165" s="15" t="s">
        <v>46</v>
      </c>
      <c r="B165" s="15">
        <v>8</v>
      </c>
      <c r="C165" s="15" t="s">
        <v>45</v>
      </c>
      <c r="D165" s="15" t="s">
        <v>438</v>
      </c>
      <c r="E165" s="15">
        <v>-3.9122520000000001</v>
      </c>
      <c r="F165" s="15">
        <v>40.519272000000001</v>
      </c>
      <c r="G165" s="15" t="s">
        <v>439</v>
      </c>
      <c r="H165" s="15">
        <v>1.237187</v>
      </c>
      <c r="I165" s="15" t="s">
        <v>48</v>
      </c>
      <c r="J165" s="15">
        <f>VLOOKUP($I165,Distritos!$E$26:$P$57,8,FALSE)</f>
        <v>31850</v>
      </c>
      <c r="K165" s="15">
        <f>VLOOKUP($I165,Distritos!$E$26:$P$57,2,FALSE)</f>
        <v>1341</v>
      </c>
      <c r="L165" s="20">
        <f>VLOOKUP($I165,Distritos!$E$26:$P$57,9,FALSE)</f>
        <v>2187.6019575856444</v>
      </c>
      <c r="M165" s="20">
        <f>VLOOKUP($I165,Distritos!$E$26:$P$57,10,FALSE)</f>
        <v>604.79999999999995</v>
      </c>
      <c r="N165" s="12">
        <f t="shared" si="6"/>
        <v>0.73191624539272837</v>
      </c>
      <c r="O165" s="12">
        <v>1.4</v>
      </c>
      <c r="P165" s="52">
        <f t="shared" si="7"/>
        <v>0.45100671140939597</v>
      </c>
      <c r="Q165" s="14">
        <f t="shared" si="8"/>
        <v>14364.563758389262</v>
      </c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25"/>
      <c r="AG165" s="25"/>
      <c r="AH165" s="25"/>
      <c r="AI165" s="25"/>
    </row>
    <row r="166" spans="1:35" ht="17.399999999999999">
      <c r="A166" s="19" t="s">
        <v>46</v>
      </c>
      <c r="B166" s="19">
        <v>9</v>
      </c>
      <c r="C166" s="19" t="s">
        <v>45</v>
      </c>
      <c r="D166" s="19" t="s">
        <v>440</v>
      </c>
      <c r="E166" s="19">
        <v>-3.9205779999999999</v>
      </c>
      <c r="F166" s="19">
        <v>40.517510000000001</v>
      </c>
      <c r="G166" s="19" t="s">
        <v>441</v>
      </c>
      <c r="H166" s="19">
        <v>1.8994500000000001</v>
      </c>
      <c r="I166" s="19" t="s">
        <v>35</v>
      </c>
      <c r="J166" s="19">
        <f>VLOOKUP($I166,Distritos!$E$26:$P$57,8,FALSE)</f>
        <v>33250</v>
      </c>
      <c r="K166" s="19">
        <f>VLOOKUP($I166,Distritos!$E$26:$P$57,2,FALSE)</f>
        <v>1509</v>
      </c>
      <c r="L166" s="21">
        <f>VLOOKUP($I166,Distritos!$E$26:$P$57,9,FALSE)</f>
        <v>6209.8765432098771</v>
      </c>
      <c r="M166" s="21">
        <f>VLOOKUP($I166,Distritos!$E$26:$P$57,10,FALSE)</f>
        <v>695.51666666666665</v>
      </c>
      <c r="N166" s="16">
        <f t="shared" si="6"/>
        <v>0.78087028518686408</v>
      </c>
      <c r="O166" s="12">
        <v>1.4</v>
      </c>
      <c r="P166" s="52">
        <f t="shared" si="7"/>
        <v>0.46091230395405347</v>
      </c>
      <c r="Q166" s="14">
        <f t="shared" si="8"/>
        <v>15325.334106472277</v>
      </c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25"/>
      <c r="AG166" s="25"/>
      <c r="AH166" s="25"/>
      <c r="AI166" s="25"/>
    </row>
    <row r="167" spans="1:35" ht="17.399999999999999">
      <c r="A167" s="15" t="s">
        <v>46</v>
      </c>
      <c r="B167" s="15">
        <v>10</v>
      </c>
      <c r="C167" s="15" t="s">
        <v>45</v>
      </c>
      <c r="D167" s="15" t="s">
        <v>442</v>
      </c>
      <c r="E167" s="15">
        <v>-3.9179170000000001</v>
      </c>
      <c r="F167" s="15">
        <v>40.521425000000001</v>
      </c>
      <c r="G167" s="15" t="s">
        <v>443</v>
      </c>
      <c r="H167" s="15">
        <v>1.76597</v>
      </c>
      <c r="I167" s="15" t="s">
        <v>48</v>
      </c>
      <c r="J167" s="15">
        <f>VLOOKUP($I167,Distritos!$E$26:$P$57,8,FALSE)</f>
        <v>31850</v>
      </c>
      <c r="K167" s="15">
        <f>VLOOKUP($I167,Distritos!$E$26:$P$57,2,FALSE)</f>
        <v>1341</v>
      </c>
      <c r="L167" s="20">
        <f>VLOOKUP($I167,Distritos!$E$26:$P$57,9,FALSE)</f>
        <v>2187.6019575856444</v>
      </c>
      <c r="M167" s="20">
        <f>VLOOKUP($I167,Distritos!$E$26:$P$57,10,FALSE)</f>
        <v>604.79999999999995</v>
      </c>
      <c r="N167" s="12">
        <f t="shared" si="6"/>
        <v>0.73191624539272837</v>
      </c>
      <c r="O167" s="12">
        <v>1.4</v>
      </c>
      <c r="P167" s="52">
        <f t="shared" si="7"/>
        <v>0.45100671140939597</v>
      </c>
      <c r="Q167" s="14">
        <f t="shared" si="8"/>
        <v>14364.563758389262</v>
      </c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25"/>
      <c r="AG167" s="25"/>
      <c r="AH167" s="25"/>
      <c r="AI167" s="25"/>
    </row>
    <row r="168" spans="1:35" ht="17.399999999999999">
      <c r="A168" s="19" t="s">
        <v>46</v>
      </c>
      <c r="B168" s="19">
        <v>11</v>
      </c>
      <c r="C168" s="19" t="s">
        <v>45</v>
      </c>
      <c r="D168" s="19" t="s">
        <v>444</v>
      </c>
      <c r="E168" s="19">
        <v>-3.9153419999999999</v>
      </c>
      <c r="F168" s="19">
        <v>40.525274000000003</v>
      </c>
      <c r="G168" s="19" t="s">
        <v>445</v>
      </c>
      <c r="H168" s="19">
        <v>1.7652030000000001</v>
      </c>
      <c r="I168" s="19" t="s">
        <v>49</v>
      </c>
      <c r="J168" s="19">
        <f>VLOOKUP($I168,Distritos!$E$26:$P$57,8,FALSE)</f>
        <v>31850</v>
      </c>
      <c r="K168" s="19">
        <f>VLOOKUP($I168,Distritos!$E$26:$P$57,2,FALSE)</f>
        <v>2320</v>
      </c>
      <c r="L168" s="21">
        <f>VLOOKUP($I168,Distritos!$E$26:$P$57,9,FALSE)</f>
        <v>4187.7256317689526</v>
      </c>
      <c r="M168" s="21">
        <f>VLOOKUP($I168,Distritos!$E$26:$P$57,10,FALSE)</f>
        <v>1077.7666666666667</v>
      </c>
      <c r="N168" s="16">
        <f t="shared" si="6"/>
        <v>0.75390243277490854</v>
      </c>
      <c r="O168" s="12">
        <v>1.4</v>
      </c>
      <c r="P168" s="52">
        <f t="shared" si="7"/>
        <v>0.46455459770114943</v>
      </c>
      <c r="Q168" s="14">
        <f t="shared" si="8"/>
        <v>14796.063936781609</v>
      </c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25"/>
      <c r="AG168" s="25"/>
      <c r="AH168" s="25"/>
      <c r="AI168" s="25"/>
    </row>
    <row r="169" spans="1:35" ht="34.799999999999997">
      <c r="A169" s="15" t="s">
        <v>46</v>
      </c>
      <c r="B169" s="15">
        <v>12</v>
      </c>
      <c r="C169" s="15" t="s">
        <v>45</v>
      </c>
      <c r="D169" s="15" t="s">
        <v>446</v>
      </c>
      <c r="E169" s="15">
        <v>-3.9098489999999999</v>
      </c>
      <c r="F169" s="15">
        <v>40.523643</v>
      </c>
      <c r="G169" s="15" t="s">
        <v>447</v>
      </c>
      <c r="H169" s="15">
        <v>1.2853760000000001</v>
      </c>
      <c r="I169" s="15" t="s">
        <v>49</v>
      </c>
      <c r="J169" s="15">
        <f>VLOOKUP($I169,Distritos!$E$26:$P$57,8,FALSE)</f>
        <v>31850</v>
      </c>
      <c r="K169" s="15">
        <f>VLOOKUP($I169,Distritos!$E$26:$P$57,2,FALSE)</f>
        <v>2320</v>
      </c>
      <c r="L169" s="20">
        <f>VLOOKUP($I169,Distritos!$E$26:$P$57,9,FALSE)</f>
        <v>4187.7256317689526</v>
      </c>
      <c r="M169" s="20">
        <f>VLOOKUP($I169,Distritos!$E$26:$P$57,10,FALSE)</f>
        <v>1077.7666666666667</v>
      </c>
      <c r="N169" s="12">
        <f t="shared" si="6"/>
        <v>0.75390243277490854</v>
      </c>
      <c r="O169" s="12">
        <v>1.4</v>
      </c>
      <c r="P169" s="52">
        <f t="shared" si="7"/>
        <v>0.46455459770114943</v>
      </c>
      <c r="Q169" s="14">
        <f t="shared" si="8"/>
        <v>14796.063936781609</v>
      </c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25"/>
      <c r="AG169" s="25"/>
      <c r="AH169" s="25"/>
      <c r="AI169" s="25"/>
    </row>
    <row r="170" spans="1:35" ht="34.799999999999997">
      <c r="A170" s="19" t="s">
        <v>46</v>
      </c>
      <c r="B170" s="19">
        <v>13</v>
      </c>
      <c r="C170" s="19" t="s">
        <v>45</v>
      </c>
      <c r="D170" s="19" t="s">
        <v>448</v>
      </c>
      <c r="E170" s="19">
        <v>-3.9060730000000001</v>
      </c>
      <c r="F170" s="19">
        <v>40.522077000000003</v>
      </c>
      <c r="G170" s="19" t="s">
        <v>449</v>
      </c>
      <c r="H170" s="19">
        <v>0.93141200000000002</v>
      </c>
      <c r="I170" s="19" t="s">
        <v>49</v>
      </c>
      <c r="J170" s="19">
        <f>VLOOKUP($I170,Distritos!$E$26:$P$57,8,FALSE)</f>
        <v>31850</v>
      </c>
      <c r="K170" s="19">
        <f>VLOOKUP($I170,Distritos!$E$26:$P$57,2,FALSE)</f>
        <v>2320</v>
      </c>
      <c r="L170" s="21">
        <f>VLOOKUP($I170,Distritos!$E$26:$P$57,9,FALSE)</f>
        <v>4187.7256317689526</v>
      </c>
      <c r="M170" s="21">
        <f>VLOOKUP($I170,Distritos!$E$26:$P$57,10,FALSE)</f>
        <v>1077.7666666666667</v>
      </c>
      <c r="N170" s="16">
        <f t="shared" si="6"/>
        <v>0.75390243277490854</v>
      </c>
      <c r="O170" s="12">
        <v>1.4</v>
      </c>
      <c r="P170" s="52">
        <f t="shared" si="7"/>
        <v>0.46455459770114943</v>
      </c>
      <c r="Q170" s="14">
        <f t="shared" si="8"/>
        <v>14796.063936781609</v>
      </c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25"/>
      <c r="AG170" s="25"/>
      <c r="AH170" s="25"/>
      <c r="AI170" s="25"/>
    </row>
    <row r="171" spans="1:35" ht="17.399999999999999">
      <c r="A171" s="15" t="s">
        <v>46</v>
      </c>
      <c r="B171" s="15">
        <v>14</v>
      </c>
      <c r="C171" s="15" t="s">
        <v>45</v>
      </c>
      <c r="D171" s="15" t="s">
        <v>450</v>
      </c>
      <c r="E171" s="15">
        <v>-3.9210929999999999</v>
      </c>
      <c r="F171" s="15">
        <v>40.522990999999998</v>
      </c>
      <c r="G171" s="15" t="s">
        <v>451</v>
      </c>
      <c r="H171" s="15">
        <v>2.077979</v>
      </c>
      <c r="I171" s="15" t="s">
        <v>24</v>
      </c>
      <c r="J171" s="15">
        <f>VLOOKUP($I171,Distritos!$E$26:$P$57,8,FALSE)</f>
        <v>29750</v>
      </c>
      <c r="K171" s="15">
        <f>VLOOKUP($I171,Distritos!$E$26:$P$57,2,FALSE)</f>
        <v>972</v>
      </c>
      <c r="L171" s="20">
        <f>VLOOKUP($I171,Distritos!$E$26:$P$57,9,FALSE)</f>
        <v>2042.0168067226891</v>
      </c>
      <c r="M171" s="20">
        <f>VLOOKUP($I171,Distritos!$E$26:$P$57,10,FALSE)</f>
        <v>438.53333333333336</v>
      </c>
      <c r="N171" s="12">
        <f t="shared" si="6"/>
        <v>0.68389945973610966</v>
      </c>
      <c r="O171" s="12">
        <v>1.4</v>
      </c>
      <c r="P171" s="52">
        <f t="shared" si="7"/>
        <v>0.45116598079561043</v>
      </c>
      <c r="Q171" s="14">
        <f t="shared" si="8"/>
        <v>13422.187928669411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25"/>
      <c r="AG171" s="25"/>
      <c r="AH171" s="25"/>
      <c r="AI171" s="25"/>
    </row>
    <row r="172" spans="1:35" ht="34.799999999999997">
      <c r="A172" s="19" t="s">
        <v>46</v>
      </c>
      <c r="B172" s="19">
        <v>15</v>
      </c>
      <c r="C172" s="19" t="s">
        <v>45</v>
      </c>
      <c r="D172" s="19" t="s">
        <v>452</v>
      </c>
      <c r="E172" s="19">
        <v>-3.9313069999999999</v>
      </c>
      <c r="F172" s="19">
        <v>40.520902999999997</v>
      </c>
      <c r="G172" s="19" t="s">
        <v>453</v>
      </c>
      <c r="H172" s="19">
        <v>2.848652</v>
      </c>
      <c r="I172" s="19" t="s">
        <v>24</v>
      </c>
      <c r="J172" s="19">
        <f>VLOOKUP($I172,Distritos!$E$26:$P$57,8,FALSE)</f>
        <v>29750</v>
      </c>
      <c r="K172" s="19">
        <f>VLOOKUP($I172,Distritos!$E$26:$P$57,2,FALSE)</f>
        <v>972</v>
      </c>
      <c r="L172" s="21">
        <f>VLOOKUP($I172,Distritos!$E$26:$P$57,9,FALSE)</f>
        <v>2042.0168067226891</v>
      </c>
      <c r="M172" s="21">
        <f>VLOOKUP($I172,Distritos!$E$26:$P$57,10,FALSE)</f>
        <v>438.53333333333336</v>
      </c>
      <c r="N172" s="16">
        <f t="shared" si="6"/>
        <v>0.68389945973610966</v>
      </c>
      <c r="O172" s="12">
        <v>1.4</v>
      </c>
      <c r="P172" s="52">
        <f t="shared" si="7"/>
        <v>0.45116598079561043</v>
      </c>
      <c r="Q172" s="14">
        <f t="shared" si="8"/>
        <v>13422.187928669411</v>
      </c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25"/>
      <c r="AG172" s="25"/>
      <c r="AH172" s="25"/>
      <c r="AI172" s="25"/>
    </row>
    <row r="173" spans="1:35" ht="17.399999999999999">
      <c r="A173" s="15" t="s">
        <v>46</v>
      </c>
      <c r="B173" s="15">
        <v>16</v>
      </c>
      <c r="C173" s="15" t="s">
        <v>45</v>
      </c>
      <c r="D173" s="15" t="s">
        <v>454</v>
      </c>
      <c r="E173" s="15">
        <v>-3.9259849999999998</v>
      </c>
      <c r="F173" s="15">
        <v>40.522143</v>
      </c>
      <c r="G173" s="15" t="s">
        <v>455</v>
      </c>
      <c r="H173" s="15">
        <v>2.4410799999999999</v>
      </c>
      <c r="I173" s="15" t="s">
        <v>24</v>
      </c>
      <c r="J173" s="15">
        <f>VLOOKUP($I173,Distritos!$E$26:$P$57,8,FALSE)</f>
        <v>29750</v>
      </c>
      <c r="K173" s="15">
        <f>VLOOKUP($I173,Distritos!$E$26:$P$57,2,FALSE)</f>
        <v>972</v>
      </c>
      <c r="L173" s="20">
        <f>VLOOKUP($I173,Distritos!$E$26:$P$57,9,FALSE)</f>
        <v>2042.0168067226891</v>
      </c>
      <c r="M173" s="20">
        <f>VLOOKUP($I173,Distritos!$E$26:$P$57,10,FALSE)</f>
        <v>438.53333333333336</v>
      </c>
      <c r="N173" s="12">
        <f t="shared" si="6"/>
        <v>0.68389945973610966</v>
      </c>
      <c r="O173" s="12">
        <v>1.4</v>
      </c>
      <c r="P173" s="52">
        <f t="shared" si="7"/>
        <v>0.45116598079561043</v>
      </c>
      <c r="Q173" s="14">
        <f t="shared" si="8"/>
        <v>13422.187928669411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25"/>
      <c r="AG173" s="25"/>
      <c r="AH173" s="25"/>
      <c r="AI173" s="25"/>
    </row>
    <row r="174" spans="1:35" ht="34.799999999999997">
      <c r="A174" s="19" t="s">
        <v>46</v>
      </c>
      <c r="B174" s="19">
        <v>17</v>
      </c>
      <c r="C174" s="19" t="s">
        <v>45</v>
      </c>
      <c r="D174" s="19" t="s">
        <v>456</v>
      </c>
      <c r="E174" s="19">
        <v>-3.9090280000000002</v>
      </c>
      <c r="F174" s="19">
        <v>40.529980999999999</v>
      </c>
      <c r="G174" s="19" t="s">
        <v>457</v>
      </c>
      <c r="H174" s="19">
        <v>1.7823739999999999</v>
      </c>
      <c r="I174" s="19" t="s">
        <v>49</v>
      </c>
      <c r="J174" s="19">
        <f>VLOOKUP($I174,Distritos!$E$26:$P$57,8,FALSE)</f>
        <v>31850</v>
      </c>
      <c r="K174" s="19">
        <f>VLOOKUP($I174,Distritos!$E$26:$P$57,2,FALSE)</f>
        <v>2320</v>
      </c>
      <c r="L174" s="21">
        <f>VLOOKUP($I174,Distritos!$E$26:$P$57,9,FALSE)</f>
        <v>4187.7256317689526</v>
      </c>
      <c r="M174" s="21">
        <f>VLOOKUP($I174,Distritos!$E$26:$P$57,10,FALSE)</f>
        <v>1077.7666666666667</v>
      </c>
      <c r="N174" s="16">
        <f t="shared" si="6"/>
        <v>0.75390243277490854</v>
      </c>
      <c r="O174" s="12">
        <v>1.4</v>
      </c>
      <c r="P174" s="52">
        <f t="shared" si="7"/>
        <v>0.46455459770114943</v>
      </c>
      <c r="Q174" s="14">
        <f t="shared" si="8"/>
        <v>14796.063936781609</v>
      </c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25"/>
      <c r="AG174" s="25"/>
      <c r="AH174" s="25"/>
      <c r="AI174" s="25"/>
    </row>
    <row r="175" spans="1:35" ht="34.799999999999997">
      <c r="A175" s="15" t="s">
        <v>46</v>
      </c>
      <c r="B175" s="15">
        <v>18</v>
      </c>
      <c r="C175" s="15" t="s">
        <v>45</v>
      </c>
      <c r="D175" s="15" t="s">
        <v>458</v>
      </c>
      <c r="E175" s="15">
        <v>-3.907397</v>
      </c>
      <c r="F175" s="15">
        <v>40.534221000000002</v>
      </c>
      <c r="G175" s="15" t="s">
        <v>459</v>
      </c>
      <c r="H175" s="15">
        <v>2.146112</v>
      </c>
      <c r="I175" s="15" t="s">
        <v>50</v>
      </c>
      <c r="J175" s="15">
        <f>VLOOKUP($I175,Distritos!$E$26:$P$57,8,FALSE)</f>
        <v>36750</v>
      </c>
      <c r="K175" s="15">
        <f>VLOOKUP($I175,Distritos!$E$26:$P$57,2,FALSE)</f>
        <v>2757</v>
      </c>
      <c r="L175" s="20">
        <f>VLOOKUP($I175,Distritos!$E$26:$P$57,9,FALSE)</f>
        <v>2506.363636363636</v>
      </c>
      <c r="M175" s="20">
        <f>VLOOKUP($I175,Distritos!$E$26:$P$57,10,FALSE)</f>
        <v>1261.3500000000001</v>
      </c>
      <c r="N175" s="12">
        <f t="shared" si="6"/>
        <v>0.85669283421664677</v>
      </c>
      <c r="O175" s="12">
        <v>1.4</v>
      </c>
      <c r="P175" s="52">
        <f t="shared" si="7"/>
        <v>0.45750816104461378</v>
      </c>
      <c r="Q175" s="14">
        <f t="shared" si="8"/>
        <v>16813.424918389555</v>
      </c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25"/>
      <c r="AG175" s="25"/>
      <c r="AH175" s="25"/>
      <c r="AI175" s="25"/>
    </row>
    <row r="176" spans="1:35" ht="34.799999999999997">
      <c r="A176" s="19" t="s">
        <v>46</v>
      </c>
      <c r="B176" s="19">
        <v>19</v>
      </c>
      <c r="C176" s="19" t="s">
        <v>45</v>
      </c>
      <c r="D176" s="19" t="s">
        <v>460</v>
      </c>
      <c r="E176" s="19">
        <v>-3.9016470000000001</v>
      </c>
      <c r="F176" s="19">
        <v>40.535265000000003</v>
      </c>
      <c r="G176" s="19" t="s">
        <v>461</v>
      </c>
      <c r="H176" s="19">
        <v>2.1357979999999999</v>
      </c>
      <c r="I176" s="19" t="s">
        <v>50</v>
      </c>
      <c r="J176" s="19">
        <f>VLOOKUP($I176,Distritos!$E$26:$P$57,8,FALSE)</f>
        <v>36750</v>
      </c>
      <c r="K176" s="19">
        <f>VLOOKUP($I176,Distritos!$E$26:$P$57,2,FALSE)</f>
        <v>2757</v>
      </c>
      <c r="L176" s="21">
        <f>VLOOKUP($I176,Distritos!$E$26:$P$57,9,FALSE)</f>
        <v>2506.363636363636</v>
      </c>
      <c r="M176" s="21">
        <f>VLOOKUP($I176,Distritos!$E$26:$P$57,10,FALSE)</f>
        <v>1261.3500000000001</v>
      </c>
      <c r="N176" s="16">
        <f t="shared" si="6"/>
        <v>0.85669283421664677</v>
      </c>
      <c r="O176" s="12">
        <v>1.4</v>
      </c>
      <c r="P176" s="52">
        <f t="shared" si="7"/>
        <v>0.45750816104461378</v>
      </c>
      <c r="Q176" s="14">
        <f t="shared" si="8"/>
        <v>16813.424918389555</v>
      </c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25"/>
      <c r="AG176" s="25"/>
      <c r="AH176" s="25"/>
      <c r="AI176" s="25"/>
    </row>
    <row r="177" spans="1:35" ht="17.399999999999999">
      <c r="A177" s="15" t="s">
        <v>46</v>
      </c>
      <c r="B177" s="15">
        <v>20</v>
      </c>
      <c r="C177" s="15" t="s">
        <v>45</v>
      </c>
      <c r="D177" s="15" t="s">
        <v>462</v>
      </c>
      <c r="E177" s="15">
        <v>-3.900874</v>
      </c>
      <c r="F177" s="15">
        <v>40.531610999999998</v>
      </c>
      <c r="G177" s="15" t="s">
        <v>463</v>
      </c>
      <c r="H177" s="15">
        <v>1.7243900000000001</v>
      </c>
      <c r="I177" s="15" t="s">
        <v>55</v>
      </c>
      <c r="J177" s="15">
        <f>VLOOKUP($I177,Distritos!$E$26:$P$57,8,FALSE)</f>
        <v>27650</v>
      </c>
      <c r="K177" s="15">
        <f>VLOOKUP($I177,Distritos!$E$26:$P$57,2,FALSE)</f>
        <v>2027</v>
      </c>
      <c r="L177" s="20">
        <f>VLOOKUP($I177,Distritos!$E$26:$P$57,9,FALSE)</f>
        <v>8625.5319148936178</v>
      </c>
      <c r="M177" s="20">
        <f>VLOOKUP($I177,Distritos!$E$26:$P$57,10,FALSE)</f>
        <v>920</v>
      </c>
      <c r="N177" s="12">
        <f t="shared" si="6"/>
        <v>0.63943758496272818</v>
      </c>
      <c r="O177" s="12">
        <v>1.4</v>
      </c>
      <c r="P177" s="52">
        <f t="shared" si="7"/>
        <v>0.4538727183029107</v>
      </c>
      <c r="Q177" s="14">
        <f t="shared" si="8"/>
        <v>12549.580661075481</v>
      </c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25"/>
      <c r="AG177" s="25"/>
      <c r="AH177" s="25"/>
      <c r="AI177" s="25"/>
    </row>
    <row r="178" spans="1:35" ht="34.799999999999997">
      <c r="A178" s="19" t="s">
        <v>46</v>
      </c>
      <c r="B178" s="19">
        <v>21</v>
      </c>
      <c r="C178" s="19" t="s">
        <v>45</v>
      </c>
      <c r="D178" s="19" t="s">
        <v>464</v>
      </c>
      <c r="E178" s="19">
        <v>-3.894952</v>
      </c>
      <c r="F178" s="19">
        <v>40.533633999999999</v>
      </c>
      <c r="G178" s="19" t="s">
        <v>465</v>
      </c>
      <c r="H178" s="19">
        <v>1.9531559999999999</v>
      </c>
      <c r="I178" s="19" t="s">
        <v>55</v>
      </c>
      <c r="J178" s="19">
        <f>VLOOKUP($I178,Distritos!$E$26:$P$57,8,FALSE)</f>
        <v>27650</v>
      </c>
      <c r="K178" s="19">
        <f>VLOOKUP($I178,Distritos!$E$26:$P$57,2,FALSE)</f>
        <v>2027</v>
      </c>
      <c r="L178" s="21">
        <f>VLOOKUP($I178,Distritos!$E$26:$P$57,9,FALSE)</f>
        <v>8625.5319148936178</v>
      </c>
      <c r="M178" s="21">
        <f>VLOOKUP($I178,Distritos!$E$26:$P$57,10,FALSE)</f>
        <v>920</v>
      </c>
      <c r="N178" s="16">
        <f t="shared" si="6"/>
        <v>0.63943758496272818</v>
      </c>
      <c r="O178" s="12">
        <v>1.4</v>
      </c>
      <c r="P178" s="52">
        <f t="shared" si="7"/>
        <v>0.4538727183029107</v>
      </c>
      <c r="Q178" s="14">
        <f t="shared" si="8"/>
        <v>12549.580661075481</v>
      </c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25"/>
      <c r="AG178" s="25"/>
      <c r="AH178" s="25"/>
      <c r="AI178" s="25"/>
    </row>
    <row r="179" spans="1:35" ht="34.799999999999997">
      <c r="A179" s="15" t="s">
        <v>46</v>
      </c>
      <c r="B179" s="15">
        <v>22</v>
      </c>
      <c r="C179" s="15" t="s">
        <v>45</v>
      </c>
      <c r="D179" s="15" t="s">
        <v>466</v>
      </c>
      <c r="E179" s="15">
        <v>-3.8987289999999999</v>
      </c>
      <c r="F179" s="15">
        <v>40.539831</v>
      </c>
      <c r="G179" s="15" t="s">
        <v>467</v>
      </c>
      <c r="H179" s="15">
        <v>2.6236250000000001</v>
      </c>
      <c r="I179" s="15" t="s">
        <v>54</v>
      </c>
      <c r="J179" s="15">
        <f>VLOOKUP($I179,Distritos!$E$26:$P$57,8,FALSE)</f>
        <v>31150</v>
      </c>
      <c r="K179" s="15">
        <f>VLOOKUP($I179,Distritos!$E$26:$P$57,2,FALSE)</f>
        <v>2730</v>
      </c>
      <c r="L179" s="20">
        <f>VLOOKUP($I179,Distritos!$E$26:$P$57,9,FALSE)</f>
        <v>4756.0975609756106</v>
      </c>
      <c r="M179" s="20">
        <f>VLOOKUP($I179,Distritos!$E$26:$P$57,10,FALSE)</f>
        <v>1230.55</v>
      </c>
      <c r="N179" s="12">
        <f t="shared" si="6"/>
        <v>0.71542417955113702</v>
      </c>
      <c r="O179" s="12">
        <v>1.4</v>
      </c>
      <c r="P179" s="52">
        <f t="shared" si="7"/>
        <v>0.45075091575091575</v>
      </c>
      <c r="Q179" s="14">
        <f t="shared" si="8"/>
        <v>14040.891025641025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25"/>
      <c r="AG179" s="25"/>
      <c r="AH179" s="25"/>
      <c r="AI179" s="25"/>
    </row>
    <row r="180" spans="1:35" ht="34.799999999999997">
      <c r="A180" s="19" t="s">
        <v>46</v>
      </c>
      <c r="B180" s="19">
        <v>23</v>
      </c>
      <c r="C180" s="19" t="s">
        <v>45</v>
      </c>
      <c r="D180" s="19" t="s">
        <v>468</v>
      </c>
      <c r="E180" s="19">
        <v>-3.8938359999999999</v>
      </c>
      <c r="F180" s="19">
        <v>40.538004000000001</v>
      </c>
      <c r="G180" s="19" t="s">
        <v>469</v>
      </c>
      <c r="H180" s="19">
        <v>2.4476119999999999</v>
      </c>
      <c r="I180" s="19" t="s">
        <v>54</v>
      </c>
      <c r="J180" s="19">
        <f>VLOOKUP($I180,Distritos!$E$26:$P$57,8,FALSE)</f>
        <v>31150</v>
      </c>
      <c r="K180" s="19">
        <f>VLOOKUP($I180,Distritos!$E$26:$P$57,2,FALSE)</f>
        <v>2730</v>
      </c>
      <c r="L180" s="21">
        <f>VLOOKUP($I180,Distritos!$E$26:$P$57,9,FALSE)</f>
        <v>4756.0975609756106</v>
      </c>
      <c r="M180" s="21">
        <f>VLOOKUP($I180,Distritos!$E$26:$P$57,10,FALSE)</f>
        <v>1230.55</v>
      </c>
      <c r="N180" s="16">
        <f t="shared" si="6"/>
        <v>0.71542417955113702</v>
      </c>
      <c r="O180" s="12">
        <v>1.4</v>
      </c>
      <c r="P180" s="52">
        <f t="shared" si="7"/>
        <v>0.45075091575091575</v>
      </c>
      <c r="Q180" s="14">
        <f t="shared" si="8"/>
        <v>14040.891025641025</v>
      </c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25"/>
      <c r="AG180" s="25"/>
      <c r="AH180" s="25"/>
      <c r="AI180" s="25"/>
    </row>
    <row r="181" spans="1:35" ht="17.399999999999999">
      <c r="A181" s="15" t="s">
        <v>46</v>
      </c>
      <c r="B181" s="15">
        <v>24</v>
      </c>
      <c r="C181" s="15" t="s">
        <v>45</v>
      </c>
      <c r="D181" s="15" t="s">
        <v>470</v>
      </c>
      <c r="E181" s="15">
        <v>-3.9016470000000001</v>
      </c>
      <c r="F181" s="15">
        <v>40.544136000000002</v>
      </c>
      <c r="G181" s="15" t="s">
        <v>471</v>
      </c>
      <c r="H181" s="15">
        <v>3.1157819999999998</v>
      </c>
      <c r="I181" s="15" t="s">
        <v>61</v>
      </c>
      <c r="J181" s="15">
        <f>VLOOKUP($I181,Distritos!$E$26:$P$57,8,FALSE)</f>
        <v>31150</v>
      </c>
      <c r="K181" s="15">
        <f>VLOOKUP($I181,Distritos!$E$26:$P$57,2,FALSE)</f>
        <v>2715</v>
      </c>
      <c r="L181" s="20">
        <f>VLOOKUP($I181,Distritos!$E$26:$P$57,9,FALSE)</f>
        <v>1060.546875</v>
      </c>
      <c r="M181" s="20">
        <f>VLOOKUP($I181,Distritos!$E$26:$P$57,10,FALSE)</f>
        <v>1157.6666666666667</v>
      </c>
      <c r="N181" s="12">
        <f t="shared" si="6"/>
        <v>0.67676936439396274</v>
      </c>
      <c r="O181" s="12">
        <v>1.4</v>
      </c>
      <c r="P181" s="52">
        <f t="shared" si="7"/>
        <v>0.42639656230816453</v>
      </c>
      <c r="Q181" s="14">
        <f t="shared" si="8"/>
        <v>13282.252915899326</v>
      </c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25"/>
      <c r="AG181" s="25"/>
      <c r="AH181" s="25"/>
      <c r="AI181" s="25"/>
    </row>
    <row r="182" spans="1:35" ht="17.399999999999999">
      <c r="A182" s="19" t="s">
        <v>46</v>
      </c>
      <c r="B182" s="19">
        <v>25</v>
      </c>
      <c r="C182" s="19" t="s">
        <v>45</v>
      </c>
      <c r="D182" s="19" t="s">
        <v>472</v>
      </c>
      <c r="E182" s="19">
        <v>-3.8968400000000001</v>
      </c>
      <c r="F182" s="19">
        <v>40.546092000000002</v>
      </c>
      <c r="G182" s="19" t="s">
        <v>473</v>
      </c>
      <c r="H182" s="19">
        <v>3.321294</v>
      </c>
      <c r="I182" s="19" t="s">
        <v>61</v>
      </c>
      <c r="J182" s="19">
        <f>VLOOKUP($I182,Distritos!$E$26:$P$57,8,FALSE)</f>
        <v>31150</v>
      </c>
      <c r="K182" s="19">
        <f>VLOOKUP($I182,Distritos!$E$26:$P$57,2,FALSE)</f>
        <v>2715</v>
      </c>
      <c r="L182" s="21">
        <f>VLOOKUP($I182,Distritos!$E$26:$P$57,9,FALSE)</f>
        <v>1060.546875</v>
      </c>
      <c r="M182" s="21">
        <f>VLOOKUP($I182,Distritos!$E$26:$P$57,10,FALSE)</f>
        <v>1157.6666666666667</v>
      </c>
      <c r="N182" s="16">
        <f t="shared" si="6"/>
        <v>0.67676936439396274</v>
      </c>
      <c r="O182" s="12">
        <v>1.4</v>
      </c>
      <c r="P182" s="52">
        <f t="shared" si="7"/>
        <v>0.42639656230816453</v>
      </c>
      <c r="Q182" s="14">
        <f t="shared" si="8"/>
        <v>13282.252915899326</v>
      </c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25"/>
      <c r="AG182" s="25"/>
      <c r="AH182" s="25"/>
      <c r="AI182" s="25"/>
    </row>
    <row r="183" spans="1:35" ht="34.799999999999997">
      <c r="A183" s="15" t="s">
        <v>46</v>
      </c>
      <c r="B183" s="15">
        <v>26</v>
      </c>
      <c r="C183" s="15" t="s">
        <v>45</v>
      </c>
      <c r="D183" s="15" t="s">
        <v>474</v>
      </c>
      <c r="E183" s="15">
        <v>-3.9007879999999999</v>
      </c>
      <c r="F183" s="15">
        <v>40.548896999999997</v>
      </c>
      <c r="G183" s="15" t="s">
        <v>475</v>
      </c>
      <c r="H183" s="15">
        <v>3.6380270000000001</v>
      </c>
      <c r="I183" s="15" t="s">
        <v>61</v>
      </c>
      <c r="J183" s="15">
        <f>VLOOKUP($I183,Distritos!$E$26:$P$57,8,FALSE)</f>
        <v>31150</v>
      </c>
      <c r="K183" s="15">
        <f>VLOOKUP($I183,Distritos!$E$26:$P$57,2,FALSE)</f>
        <v>2715</v>
      </c>
      <c r="L183" s="20">
        <f>VLOOKUP($I183,Distritos!$E$26:$P$57,9,FALSE)</f>
        <v>1060.546875</v>
      </c>
      <c r="M183" s="20">
        <f>VLOOKUP($I183,Distritos!$E$26:$P$57,10,FALSE)</f>
        <v>1157.6666666666667</v>
      </c>
      <c r="N183" s="12">
        <f t="shared" si="6"/>
        <v>0.67676936439396274</v>
      </c>
      <c r="O183" s="12">
        <v>1.4</v>
      </c>
      <c r="P183" s="52">
        <f t="shared" si="7"/>
        <v>0.42639656230816453</v>
      </c>
      <c r="Q183" s="14">
        <f t="shared" si="8"/>
        <v>13282.252915899326</v>
      </c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25"/>
      <c r="AG183" s="25"/>
      <c r="AH183" s="25"/>
      <c r="AI183" s="25"/>
    </row>
    <row r="184" spans="1:35" ht="34.799999999999997">
      <c r="A184" s="19" t="s">
        <v>46</v>
      </c>
      <c r="B184" s="19">
        <v>27</v>
      </c>
      <c r="C184" s="19" t="s">
        <v>45</v>
      </c>
      <c r="D184" s="19" t="s">
        <v>476</v>
      </c>
      <c r="E184" s="19">
        <v>-3.906711</v>
      </c>
      <c r="F184" s="19">
        <v>40.548766000000001</v>
      </c>
      <c r="G184" s="19" t="s">
        <v>477</v>
      </c>
      <c r="H184" s="19">
        <v>3.688053</v>
      </c>
      <c r="I184" s="19" t="s">
        <v>61</v>
      </c>
      <c r="J184" s="19">
        <f>VLOOKUP($I184,Distritos!$E$26:$P$57,8,FALSE)</f>
        <v>31150</v>
      </c>
      <c r="K184" s="19">
        <f>VLOOKUP($I184,Distritos!$E$26:$P$57,2,FALSE)</f>
        <v>2715</v>
      </c>
      <c r="L184" s="21">
        <f>VLOOKUP($I184,Distritos!$E$26:$P$57,9,FALSE)</f>
        <v>1060.546875</v>
      </c>
      <c r="M184" s="21">
        <f>VLOOKUP($I184,Distritos!$E$26:$P$57,10,FALSE)</f>
        <v>1157.6666666666667</v>
      </c>
      <c r="N184" s="16">
        <f t="shared" si="6"/>
        <v>0.67676936439396274</v>
      </c>
      <c r="O184" s="12">
        <v>1.4</v>
      </c>
      <c r="P184" s="52">
        <f t="shared" si="7"/>
        <v>0.42639656230816453</v>
      </c>
      <c r="Q184" s="14">
        <f t="shared" si="8"/>
        <v>13282.252915899326</v>
      </c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25"/>
      <c r="AG184" s="25"/>
      <c r="AH184" s="25"/>
      <c r="AI184" s="25"/>
    </row>
    <row r="185" spans="1:35" ht="17.399999999999999">
      <c r="A185" s="15" t="s">
        <v>46</v>
      </c>
      <c r="B185" s="15">
        <v>28</v>
      </c>
      <c r="C185" s="15" t="s">
        <v>45</v>
      </c>
      <c r="D185" s="15" t="s">
        <v>478</v>
      </c>
      <c r="E185" s="15">
        <v>-3.9136630000000001</v>
      </c>
      <c r="F185" s="15">
        <v>40.542178999999997</v>
      </c>
      <c r="G185" s="15" t="s">
        <v>479</v>
      </c>
      <c r="H185" s="15">
        <v>3.1675960000000001</v>
      </c>
      <c r="I185" s="15" t="s">
        <v>61</v>
      </c>
      <c r="J185" s="15">
        <f>VLOOKUP($I185,Distritos!$E$26:$P$57,8,FALSE)</f>
        <v>31150</v>
      </c>
      <c r="K185" s="15">
        <f>VLOOKUP($I185,Distritos!$E$26:$P$57,2,FALSE)</f>
        <v>2715</v>
      </c>
      <c r="L185" s="20">
        <f>VLOOKUP($I185,Distritos!$E$26:$P$57,9,FALSE)</f>
        <v>1060.546875</v>
      </c>
      <c r="M185" s="20">
        <f>VLOOKUP($I185,Distritos!$E$26:$P$57,10,FALSE)</f>
        <v>1157.6666666666667</v>
      </c>
      <c r="N185" s="12">
        <f t="shared" si="6"/>
        <v>0.67676936439396274</v>
      </c>
      <c r="O185" s="12">
        <v>1.4</v>
      </c>
      <c r="P185" s="52">
        <f t="shared" si="7"/>
        <v>0.42639656230816453</v>
      </c>
      <c r="Q185" s="14">
        <f t="shared" si="8"/>
        <v>13282.252915899326</v>
      </c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25"/>
      <c r="AG185" s="25"/>
      <c r="AH185" s="25"/>
      <c r="AI185" s="25"/>
    </row>
    <row r="186" spans="1:35" ht="34.799999999999997">
      <c r="A186" s="19" t="s">
        <v>46</v>
      </c>
      <c r="B186" s="19">
        <v>29</v>
      </c>
      <c r="C186" s="19" t="s">
        <v>45</v>
      </c>
      <c r="D186" s="19" t="s">
        <v>480</v>
      </c>
      <c r="E186" s="19">
        <v>-3.9219889999999999</v>
      </c>
      <c r="F186" s="19">
        <v>40.547657000000001</v>
      </c>
      <c r="G186" s="19" t="s">
        <v>481</v>
      </c>
      <c r="H186" s="19">
        <v>4.031892</v>
      </c>
      <c r="I186" s="19" t="s">
        <v>61</v>
      </c>
      <c r="J186" s="19">
        <f>VLOOKUP($I186,Distritos!$E$26:$P$57,8,FALSE)</f>
        <v>31150</v>
      </c>
      <c r="K186" s="19">
        <f>VLOOKUP($I186,Distritos!$E$26:$P$57,2,FALSE)</f>
        <v>2715</v>
      </c>
      <c r="L186" s="21">
        <f>VLOOKUP($I186,Distritos!$E$26:$P$57,9,FALSE)</f>
        <v>1060.546875</v>
      </c>
      <c r="M186" s="21">
        <f>VLOOKUP($I186,Distritos!$E$26:$P$57,10,FALSE)</f>
        <v>1157.6666666666667</v>
      </c>
      <c r="N186" s="16">
        <f t="shared" si="6"/>
        <v>0.67676936439396274</v>
      </c>
      <c r="O186" s="12">
        <v>1.4</v>
      </c>
      <c r="P186" s="52">
        <f t="shared" si="7"/>
        <v>0.42639656230816453</v>
      </c>
      <c r="Q186" s="14">
        <f t="shared" si="8"/>
        <v>13282.252915899326</v>
      </c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25"/>
      <c r="AG186" s="25"/>
      <c r="AH186" s="25"/>
      <c r="AI186" s="25"/>
    </row>
    <row r="187" spans="1:35" ht="17.399999999999999">
      <c r="A187" s="15" t="s">
        <v>46</v>
      </c>
      <c r="B187" s="15">
        <v>30</v>
      </c>
      <c r="C187" s="15" t="s">
        <v>45</v>
      </c>
      <c r="D187" s="15" t="s">
        <v>482</v>
      </c>
      <c r="E187" s="15">
        <v>-3.9179550000000001</v>
      </c>
      <c r="F187" s="15">
        <v>40.544331</v>
      </c>
      <c r="G187" s="15" t="s">
        <v>483</v>
      </c>
      <c r="H187" s="15">
        <v>3.5429870000000001</v>
      </c>
      <c r="I187" s="15" t="s">
        <v>61</v>
      </c>
      <c r="J187" s="15">
        <f>VLOOKUP($I187,Distritos!$E$26:$P$57,8,FALSE)</f>
        <v>31150</v>
      </c>
      <c r="K187" s="15">
        <f>VLOOKUP($I187,Distritos!$E$26:$P$57,2,FALSE)</f>
        <v>2715</v>
      </c>
      <c r="L187" s="20">
        <f>VLOOKUP($I187,Distritos!$E$26:$P$57,9,FALSE)</f>
        <v>1060.546875</v>
      </c>
      <c r="M187" s="20">
        <f>VLOOKUP($I187,Distritos!$E$26:$P$57,10,FALSE)</f>
        <v>1157.6666666666667</v>
      </c>
      <c r="N187" s="12">
        <f t="shared" si="6"/>
        <v>0.67676936439396274</v>
      </c>
      <c r="O187" s="12">
        <v>1.4</v>
      </c>
      <c r="P187" s="52">
        <f t="shared" si="7"/>
        <v>0.42639656230816453</v>
      </c>
      <c r="Q187" s="14">
        <f t="shared" si="8"/>
        <v>13282.252915899326</v>
      </c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25"/>
      <c r="AG187" s="25"/>
      <c r="AH187" s="25"/>
      <c r="AI187" s="25"/>
    </row>
    <row r="188" spans="1:35" ht="34.799999999999997">
      <c r="A188" s="19" t="s">
        <v>46</v>
      </c>
      <c r="B188" s="19">
        <v>31</v>
      </c>
      <c r="C188" s="19" t="s">
        <v>45</v>
      </c>
      <c r="D188" s="19" t="s">
        <v>484</v>
      </c>
      <c r="E188" s="19">
        <v>-3.9243060000000001</v>
      </c>
      <c r="F188" s="19">
        <v>40.541983000000002</v>
      </c>
      <c r="G188" s="19" t="s">
        <v>485</v>
      </c>
      <c r="H188" s="19">
        <v>3.6156890000000002</v>
      </c>
      <c r="I188" s="19" t="s">
        <v>61</v>
      </c>
      <c r="J188" s="19">
        <f>VLOOKUP($I188,Distritos!$E$26:$P$57,8,FALSE)</f>
        <v>31150</v>
      </c>
      <c r="K188" s="19">
        <f>VLOOKUP($I188,Distritos!$E$26:$P$57,2,FALSE)</f>
        <v>2715</v>
      </c>
      <c r="L188" s="21">
        <f>VLOOKUP($I188,Distritos!$E$26:$P$57,9,FALSE)</f>
        <v>1060.546875</v>
      </c>
      <c r="M188" s="21">
        <f>VLOOKUP($I188,Distritos!$E$26:$P$57,10,FALSE)</f>
        <v>1157.6666666666667</v>
      </c>
      <c r="N188" s="16">
        <f t="shared" si="6"/>
        <v>0.67676936439396274</v>
      </c>
      <c r="O188" s="12">
        <v>1.4</v>
      </c>
      <c r="P188" s="52">
        <f t="shared" si="7"/>
        <v>0.42639656230816453</v>
      </c>
      <c r="Q188" s="14">
        <f t="shared" si="8"/>
        <v>13282.252915899326</v>
      </c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25"/>
      <c r="AG188" s="25"/>
      <c r="AH188" s="25"/>
      <c r="AI188" s="25"/>
    </row>
    <row r="189" spans="1:35" ht="34.799999999999997">
      <c r="A189" s="15" t="s">
        <v>46</v>
      </c>
      <c r="B189" s="15">
        <v>32</v>
      </c>
      <c r="C189" s="15" t="s">
        <v>45</v>
      </c>
      <c r="D189" s="15" t="s">
        <v>486</v>
      </c>
      <c r="E189" s="15">
        <v>-3.9195850000000001</v>
      </c>
      <c r="F189" s="15">
        <v>40.538851999999999</v>
      </c>
      <c r="G189" s="15" t="s">
        <v>487</v>
      </c>
      <c r="H189" s="15">
        <v>3.0980439999999998</v>
      </c>
      <c r="I189" s="15" t="s">
        <v>61</v>
      </c>
      <c r="J189" s="15">
        <f>VLOOKUP($I189,Distritos!$E$26:$P$57,8,FALSE)</f>
        <v>31150</v>
      </c>
      <c r="K189" s="15">
        <f>VLOOKUP($I189,Distritos!$E$26:$P$57,2,FALSE)</f>
        <v>2715</v>
      </c>
      <c r="L189" s="20">
        <f>VLOOKUP($I189,Distritos!$E$26:$P$57,9,FALSE)</f>
        <v>1060.546875</v>
      </c>
      <c r="M189" s="20">
        <f>VLOOKUP($I189,Distritos!$E$26:$P$57,10,FALSE)</f>
        <v>1157.6666666666667</v>
      </c>
      <c r="N189" s="12">
        <f t="shared" si="6"/>
        <v>0.67676936439396274</v>
      </c>
      <c r="O189" s="12">
        <v>1.4</v>
      </c>
      <c r="P189" s="52">
        <f t="shared" si="7"/>
        <v>0.42639656230816453</v>
      </c>
      <c r="Q189" s="14">
        <f t="shared" si="8"/>
        <v>13282.252915899326</v>
      </c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25"/>
      <c r="AG189" s="25"/>
      <c r="AH189" s="25"/>
      <c r="AI189" s="25"/>
    </row>
    <row r="190" spans="1:35" ht="17.399999999999999">
      <c r="A190" s="19" t="s">
        <v>46</v>
      </c>
      <c r="B190" s="19">
        <v>33</v>
      </c>
      <c r="C190" s="19" t="s">
        <v>45</v>
      </c>
      <c r="D190" s="19" t="s">
        <v>488</v>
      </c>
      <c r="E190" s="19">
        <v>-3.9227609999999999</v>
      </c>
      <c r="F190" s="19">
        <v>40.535525999999997</v>
      </c>
      <c r="G190" s="19" t="s">
        <v>489</v>
      </c>
      <c r="H190" s="19">
        <v>2.9864440000000001</v>
      </c>
      <c r="I190" s="19" t="s">
        <v>50</v>
      </c>
      <c r="J190" s="19">
        <f>VLOOKUP($I190,Distritos!$E$26:$P$57,8,FALSE)</f>
        <v>36750</v>
      </c>
      <c r="K190" s="19">
        <f>VLOOKUP($I190,Distritos!$E$26:$P$57,2,FALSE)</f>
        <v>2757</v>
      </c>
      <c r="L190" s="21">
        <f>VLOOKUP($I190,Distritos!$E$26:$P$57,9,FALSE)</f>
        <v>2506.363636363636</v>
      </c>
      <c r="M190" s="21">
        <f>VLOOKUP($I190,Distritos!$E$26:$P$57,10,FALSE)</f>
        <v>1261.3500000000001</v>
      </c>
      <c r="N190" s="16">
        <f t="shared" si="6"/>
        <v>0.85669283421664677</v>
      </c>
      <c r="O190" s="12">
        <v>1.4</v>
      </c>
      <c r="P190" s="52">
        <f t="shared" si="7"/>
        <v>0.45750816104461378</v>
      </c>
      <c r="Q190" s="14">
        <f t="shared" si="8"/>
        <v>16813.424918389555</v>
      </c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25"/>
      <c r="AG190" s="25"/>
      <c r="AH190" s="25"/>
      <c r="AI190" s="25"/>
    </row>
    <row r="191" spans="1:35" ht="34.799999999999997">
      <c r="A191" s="15" t="s">
        <v>46</v>
      </c>
      <c r="B191" s="15">
        <v>34</v>
      </c>
      <c r="C191" s="15" t="s">
        <v>45</v>
      </c>
      <c r="D191" s="15" t="s">
        <v>490</v>
      </c>
      <c r="E191" s="15">
        <v>-3.9276529999999998</v>
      </c>
      <c r="F191" s="15">
        <v>40.536633999999999</v>
      </c>
      <c r="G191" s="15" t="s">
        <v>491</v>
      </c>
      <c r="H191" s="15">
        <v>3.3692850000000001</v>
      </c>
      <c r="I191" s="15" t="s">
        <v>61</v>
      </c>
      <c r="J191" s="15">
        <f>VLOOKUP($I191,Distritos!$E$26:$P$57,8,FALSE)</f>
        <v>31150</v>
      </c>
      <c r="K191" s="15">
        <f>VLOOKUP($I191,Distritos!$E$26:$P$57,2,FALSE)</f>
        <v>2715</v>
      </c>
      <c r="L191" s="20">
        <f>VLOOKUP($I191,Distritos!$E$26:$P$57,9,FALSE)</f>
        <v>1060.546875</v>
      </c>
      <c r="M191" s="20">
        <f>VLOOKUP($I191,Distritos!$E$26:$P$57,10,FALSE)</f>
        <v>1157.6666666666667</v>
      </c>
      <c r="N191" s="12">
        <f t="shared" si="6"/>
        <v>0.67676936439396274</v>
      </c>
      <c r="O191" s="12">
        <v>1.4</v>
      </c>
      <c r="P191" s="52">
        <f t="shared" si="7"/>
        <v>0.42639656230816453</v>
      </c>
      <c r="Q191" s="14">
        <f t="shared" si="8"/>
        <v>13282.252915899326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25"/>
      <c r="AG191" s="25"/>
      <c r="AH191" s="25"/>
      <c r="AI191" s="25"/>
    </row>
    <row r="192" spans="1:35" ht="34.799999999999997">
      <c r="A192" s="19" t="s">
        <v>46</v>
      </c>
      <c r="B192" s="19">
        <v>35</v>
      </c>
      <c r="C192" s="19" t="s">
        <v>45</v>
      </c>
      <c r="D192" s="19" t="s">
        <v>492</v>
      </c>
      <c r="E192" s="19">
        <v>-3.922933</v>
      </c>
      <c r="F192" s="19">
        <v>40.530372</v>
      </c>
      <c r="G192" s="19" t="s">
        <v>493</v>
      </c>
      <c r="H192" s="19">
        <v>2.6172970000000002</v>
      </c>
      <c r="I192" s="19" t="s">
        <v>50</v>
      </c>
      <c r="J192" s="19">
        <f>VLOOKUP($I192,Distritos!$E$26:$P$57,8,FALSE)</f>
        <v>36750</v>
      </c>
      <c r="K192" s="19">
        <f>VLOOKUP($I192,Distritos!$E$26:$P$57,2,FALSE)</f>
        <v>2757</v>
      </c>
      <c r="L192" s="21">
        <f>VLOOKUP($I192,Distritos!$E$26:$P$57,9,FALSE)</f>
        <v>2506.363636363636</v>
      </c>
      <c r="M192" s="21">
        <f>VLOOKUP($I192,Distritos!$E$26:$P$57,10,FALSE)</f>
        <v>1261.3500000000001</v>
      </c>
      <c r="N192" s="16">
        <f t="shared" si="6"/>
        <v>0.85669283421664677</v>
      </c>
      <c r="O192" s="12">
        <v>1.4</v>
      </c>
      <c r="P192" s="52">
        <f t="shared" si="7"/>
        <v>0.45750816104461378</v>
      </c>
      <c r="Q192" s="14">
        <f t="shared" si="8"/>
        <v>16813.424918389555</v>
      </c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25"/>
      <c r="AG192" s="25"/>
      <c r="AH192" s="25"/>
      <c r="AI192" s="25"/>
    </row>
    <row r="193" spans="1:35" ht="17.399999999999999">
      <c r="A193" s="15" t="s">
        <v>46</v>
      </c>
      <c r="B193" s="15">
        <v>36</v>
      </c>
      <c r="C193" s="15" t="s">
        <v>45</v>
      </c>
      <c r="D193" s="15" t="s">
        <v>494</v>
      </c>
      <c r="E193" s="15">
        <v>-3.9317730000000002</v>
      </c>
      <c r="F193" s="15">
        <v>40.533437999999997</v>
      </c>
      <c r="G193" s="15" t="s">
        <v>495</v>
      </c>
      <c r="H193" s="15">
        <v>3.423988</v>
      </c>
      <c r="I193" s="15" t="s">
        <v>61</v>
      </c>
      <c r="J193" s="15">
        <f>VLOOKUP($I193,Distritos!$E$26:$P$57,8,FALSE)</f>
        <v>31150</v>
      </c>
      <c r="K193" s="15">
        <f>VLOOKUP($I193,Distritos!$E$26:$P$57,2,FALSE)</f>
        <v>2715</v>
      </c>
      <c r="L193" s="20">
        <f>VLOOKUP($I193,Distritos!$E$26:$P$57,9,FALSE)</f>
        <v>1060.546875</v>
      </c>
      <c r="M193" s="20">
        <f>VLOOKUP($I193,Distritos!$E$26:$P$57,10,FALSE)</f>
        <v>1157.6666666666667</v>
      </c>
      <c r="N193" s="12">
        <f t="shared" si="6"/>
        <v>0.67676936439396274</v>
      </c>
      <c r="O193" s="12">
        <v>1.4</v>
      </c>
      <c r="P193" s="52">
        <f t="shared" si="7"/>
        <v>0.42639656230816453</v>
      </c>
      <c r="Q193" s="14">
        <f t="shared" si="8"/>
        <v>13282.252915899326</v>
      </c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25"/>
      <c r="AG193" s="25"/>
      <c r="AH193" s="25"/>
      <c r="AI193" s="25"/>
    </row>
    <row r="194" spans="1:35" ht="17.399999999999999">
      <c r="A194" s="19" t="s">
        <v>46</v>
      </c>
      <c r="B194" s="19">
        <v>37</v>
      </c>
      <c r="C194" s="19" t="s">
        <v>45</v>
      </c>
      <c r="D194" s="19" t="s">
        <v>496</v>
      </c>
      <c r="E194" s="19">
        <v>-3.934606</v>
      </c>
      <c r="F194" s="19">
        <v>40.529719999999998</v>
      </c>
      <c r="G194" s="19" t="s">
        <v>497</v>
      </c>
      <c r="H194" s="19">
        <v>3.4251200000000002</v>
      </c>
      <c r="I194" s="19" t="s">
        <v>61</v>
      </c>
      <c r="J194" s="19">
        <f>VLOOKUP($I194,Distritos!$E$26:$P$57,8,FALSE)</f>
        <v>31150</v>
      </c>
      <c r="K194" s="19">
        <f>VLOOKUP($I194,Distritos!$E$26:$P$57,2,FALSE)</f>
        <v>2715</v>
      </c>
      <c r="L194" s="21">
        <f>VLOOKUP($I194,Distritos!$E$26:$P$57,9,FALSE)</f>
        <v>1060.546875</v>
      </c>
      <c r="M194" s="21">
        <f>VLOOKUP($I194,Distritos!$E$26:$P$57,10,FALSE)</f>
        <v>1157.6666666666667</v>
      </c>
      <c r="N194" s="16">
        <f t="shared" ref="N194:N215" si="9">(J194*M194/K194)/19625.9665621735</f>
        <v>0.67676936439396274</v>
      </c>
      <c r="O194" s="12">
        <v>1.4</v>
      </c>
      <c r="P194" s="52">
        <f t="shared" si="7"/>
        <v>0.42639656230816453</v>
      </c>
      <c r="Q194" s="14">
        <f t="shared" si="8"/>
        <v>13282.252915899326</v>
      </c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25"/>
      <c r="AG194" s="25"/>
      <c r="AH194" s="25"/>
      <c r="AI194" s="25"/>
    </row>
    <row r="195" spans="1:35" ht="17.399999999999999">
      <c r="A195" s="15" t="s">
        <v>46</v>
      </c>
      <c r="B195" s="15">
        <v>38</v>
      </c>
      <c r="C195" s="15" t="s">
        <v>45</v>
      </c>
      <c r="D195" s="15" t="s">
        <v>498</v>
      </c>
      <c r="E195" s="15">
        <v>-3.9327169999999998</v>
      </c>
      <c r="F195" s="15">
        <v>40.526653000000003</v>
      </c>
      <c r="G195" s="15" t="s">
        <v>499</v>
      </c>
      <c r="H195" s="15">
        <v>3.141308</v>
      </c>
      <c r="I195" s="15" t="s">
        <v>50</v>
      </c>
      <c r="J195" s="15">
        <f>VLOOKUP($I195,Distritos!$E$26:$P$57,8,FALSE)</f>
        <v>36750</v>
      </c>
      <c r="K195" s="15">
        <f>VLOOKUP($I195,Distritos!$E$26:$P$57,2,FALSE)</f>
        <v>2757</v>
      </c>
      <c r="L195" s="20">
        <f>VLOOKUP($I195,Distritos!$E$26:$P$57,9,FALSE)</f>
        <v>2506.363636363636</v>
      </c>
      <c r="M195" s="20">
        <f>VLOOKUP($I195,Distritos!$E$26:$P$57,10,FALSE)</f>
        <v>1261.3500000000001</v>
      </c>
      <c r="N195" s="12">
        <f t="shared" si="9"/>
        <v>0.85669283421664677</v>
      </c>
      <c r="O195" s="12">
        <v>1.4</v>
      </c>
      <c r="P195" s="52">
        <f t="shared" ref="P195:P215" si="10">M195/K195</f>
        <v>0.45750816104461378</v>
      </c>
      <c r="Q195" s="14">
        <f t="shared" ref="Q195:Q215" si="11">P195*J195</f>
        <v>16813.424918389555</v>
      </c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25"/>
      <c r="AG195" s="25"/>
      <c r="AH195" s="25"/>
      <c r="AI195" s="25"/>
    </row>
    <row r="196" spans="1:35" ht="17.399999999999999">
      <c r="A196" s="19" t="s">
        <v>46</v>
      </c>
      <c r="B196" s="19">
        <v>39</v>
      </c>
      <c r="C196" s="19" t="s">
        <v>45</v>
      </c>
      <c r="D196" s="19" t="s">
        <v>500</v>
      </c>
      <c r="E196" s="19">
        <v>-3.928426</v>
      </c>
      <c r="F196" s="19">
        <v>40.531416</v>
      </c>
      <c r="G196" s="19" t="s">
        <v>501</v>
      </c>
      <c r="H196" s="19">
        <v>3.0639189999999998</v>
      </c>
      <c r="I196" s="19" t="s">
        <v>50</v>
      </c>
      <c r="J196" s="19">
        <f>VLOOKUP($I196,Distritos!$E$26:$P$57,8,FALSE)</f>
        <v>36750</v>
      </c>
      <c r="K196" s="19">
        <f>VLOOKUP($I196,Distritos!$E$26:$P$57,2,FALSE)</f>
        <v>2757</v>
      </c>
      <c r="L196" s="21">
        <f>VLOOKUP($I196,Distritos!$E$26:$P$57,9,FALSE)</f>
        <v>2506.363636363636</v>
      </c>
      <c r="M196" s="21">
        <f>VLOOKUP($I196,Distritos!$E$26:$P$57,10,FALSE)</f>
        <v>1261.3500000000001</v>
      </c>
      <c r="N196" s="16">
        <f t="shared" si="9"/>
        <v>0.85669283421664677</v>
      </c>
      <c r="O196" s="12">
        <v>1.4</v>
      </c>
      <c r="P196" s="52">
        <f t="shared" si="10"/>
        <v>0.45750816104461378</v>
      </c>
      <c r="Q196" s="14">
        <f t="shared" si="11"/>
        <v>16813.424918389555</v>
      </c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25"/>
      <c r="AG196" s="25"/>
      <c r="AH196" s="25"/>
      <c r="AI196" s="25"/>
    </row>
    <row r="197" spans="1:35" ht="17.399999999999999">
      <c r="A197" s="15" t="s">
        <v>46</v>
      </c>
      <c r="B197" s="15">
        <v>40</v>
      </c>
      <c r="C197" s="15" t="s">
        <v>45</v>
      </c>
      <c r="D197" s="15" t="s">
        <v>502</v>
      </c>
      <c r="E197" s="15">
        <v>-3.9135770000000001</v>
      </c>
      <c r="F197" s="15">
        <v>40.547266</v>
      </c>
      <c r="G197" s="15" t="s">
        <v>503</v>
      </c>
      <c r="H197" s="15">
        <v>3.687478</v>
      </c>
      <c r="I197" s="15" t="s">
        <v>61</v>
      </c>
      <c r="J197" s="15">
        <f>VLOOKUP($I197,Distritos!$E$26:$P$57,8,FALSE)</f>
        <v>31150</v>
      </c>
      <c r="K197" s="15">
        <f>VLOOKUP($I197,Distritos!$E$26:$P$57,2,FALSE)</f>
        <v>2715</v>
      </c>
      <c r="L197" s="20">
        <f>VLOOKUP($I197,Distritos!$E$26:$P$57,9,FALSE)</f>
        <v>1060.546875</v>
      </c>
      <c r="M197" s="20">
        <f>VLOOKUP($I197,Distritos!$E$26:$P$57,10,FALSE)</f>
        <v>1157.6666666666667</v>
      </c>
      <c r="N197" s="12">
        <f t="shared" si="9"/>
        <v>0.67676936439396274</v>
      </c>
      <c r="O197" s="12">
        <v>1.4</v>
      </c>
      <c r="P197" s="52">
        <f t="shared" si="10"/>
        <v>0.42639656230816453</v>
      </c>
      <c r="Q197" s="14">
        <f t="shared" si="11"/>
        <v>13282.252915899326</v>
      </c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25"/>
      <c r="AG197" s="25"/>
      <c r="AH197" s="25"/>
      <c r="AI197" s="25"/>
    </row>
    <row r="198" spans="1:35" ht="34.799999999999997">
      <c r="A198" s="19" t="s">
        <v>46</v>
      </c>
      <c r="B198" s="19">
        <v>41</v>
      </c>
      <c r="C198" s="19" t="s">
        <v>45</v>
      </c>
      <c r="D198" s="19" t="s">
        <v>504</v>
      </c>
      <c r="E198" s="19">
        <v>-3.9080840000000001</v>
      </c>
      <c r="F198" s="19">
        <v>40.544462000000003</v>
      </c>
      <c r="G198" s="19" t="s">
        <v>505</v>
      </c>
      <c r="H198" s="19">
        <v>3.248075</v>
      </c>
      <c r="I198" s="19" t="s">
        <v>61</v>
      </c>
      <c r="J198" s="19">
        <f>VLOOKUP($I198,Distritos!$E$26:$P$57,8,FALSE)</f>
        <v>31150</v>
      </c>
      <c r="K198" s="19">
        <f>VLOOKUP($I198,Distritos!$E$26:$P$57,2,FALSE)</f>
        <v>2715</v>
      </c>
      <c r="L198" s="21">
        <f>VLOOKUP($I198,Distritos!$E$26:$P$57,9,FALSE)</f>
        <v>1060.546875</v>
      </c>
      <c r="M198" s="21">
        <f>VLOOKUP($I198,Distritos!$E$26:$P$57,10,FALSE)</f>
        <v>1157.6666666666667</v>
      </c>
      <c r="N198" s="16">
        <f t="shared" si="9"/>
        <v>0.67676936439396274</v>
      </c>
      <c r="O198" s="12">
        <v>1.4</v>
      </c>
      <c r="P198" s="52">
        <f t="shared" si="10"/>
        <v>0.42639656230816453</v>
      </c>
      <c r="Q198" s="14">
        <f t="shared" si="11"/>
        <v>13282.252915899326</v>
      </c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25"/>
      <c r="AG198" s="25"/>
      <c r="AH198" s="25"/>
      <c r="AI198" s="25"/>
    </row>
    <row r="199" spans="1:35" ht="17.399999999999999">
      <c r="A199" s="15" t="s">
        <v>46</v>
      </c>
      <c r="B199" s="15">
        <v>42</v>
      </c>
      <c r="C199" s="15" t="s">
        <v>45</v>
      </c>
      <c r="D199" s="15" t="s">
        <v>506</v>
      </c>
      <c r="E199" s="15">
        <v>-3.9013610000000001</v>
      </c>
      <c r="F199" s="15">
        <v>40.552933000000003</v>
      </c>
      <c r="G199" s="15" t="s">
        <v>507</v>
      </c>
      <c r="H199" s="15">
        <v>4.088978</v>
      </c>
      <c r="I199" s="15" t="s">
        <v>53</v>
      </c>
      <c r="J199" s="15">
        <f>VLOOKUP($I199,Distritos!$E$26:$P$57,8,FALSE)</f>
        <v>28350</v>
      </c>
      <c r="K199" s="15">
        <f>VLOOKUP($I199,Distritos!$E$26:$P$57,2,FALSE)</f>
        <v>2303</v>
      </c>
      <c r="L199" s="20">
        <f>VLOOKUP($I199,Distritos!$E$26:$P$57,9,FALSE)</f>
        <v>3720.5169628432955</v>
      </c>
      <c r="M199" s="20">
        <f>VLOOKUP($I199,Distritos!$E$26:$P$57,10,FALSE)</f>
        <v>1088.2333333333333</v>
      </c>
      <c r="N199" s="12">
        <f t="shared" si="9"/>
        <v>0.6825745559025741</v>
      </c>
      <c r="O199" s="12">
        <v>1.4</v>
      </c>
      <c r="P199" s="52">
        <f t="shared" si="10"/>
        <v>0.47252858590244612</v>
      </c>
      <c r="Q199" s="14">
        <f t="shared" si="11"/>
        <v>13396.185410334347</v>
      </c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25"/>
      <c r="AG199" s="25"/>
      <c r="AH199" s="25"/>
      <c r="AI199" s="25"/>
    </row>
    <row r="200" spans="1:35" ht="17.399999999999999">
      <c r="A200" s="19" t="s">
        <v>46</v>
      </c>
      <c r="B200" s="19">
        <v>43</v>
      </c>
      <c r="C200" s="19" t="s">
        <v>45</v>
      </c>
      <c r="D200" s="19" t="s">
        <v>508</v>
      </c>
      <c r="E200" s="19">
        <v>-3.9079700000000002</v>
      </c>
      <c r="F200" s="19">
        <v>40.557628000000001</v>
      </c>
      <c r="G200" s="19" t="s">
        <v>509</v>
      </c>
      <c r="H200" s="19">
        <v>4.6760570000000001</v>
      </c>
      <c r="I200" s="19" t="s">
        <v>53</v>
      </c>
      <c r="J200" s="19">
        <f>VLOOKUP($I200,Distritos!$E$26:$P$57,8,FALSE)</f>
        <v>28350</v>
      </c>
      <c r="K200" s="19">
        <f>VLOOKUP($I200,Distritos!$E$26:$P$57,2,FALSE)</f>
        <v>2303</v>
      </c>
      <c r="L200" s="21">
        <f>VLOOKUP($I200,Distritos!$E$26:$P$57,9,FALSE)</f>
        <v>3720.5169628432955</v>
      </c>
      <c r="M200" s="21">
        <f>VLOOKUP($I200,Distritos!$E$26:$P$57,10,FALSE)</f>
        <v>1088.2333333333333</v>
      </c>
      <c r="N200" s="16">
        <f t="shared" si="9"/>
        <v>0.6825745559025741</v>
      </c>
      <c r="O200" s="12">
        <v>1.4</v>
      </c>
      <c r="P200" s="52">
        <f t="shared" si="10"/>
        <v>0.47252858590244612</v>
      </c>
      <c r="Q200" s="14">
        <f t="shared" si="11"/>
        <v>13396.185410334347</v>
      </c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25"/>
      <c r="AG200" s="25"/>
      <c r="AH200" s="25"/>
      <c r="AI200" s="25"/>
    </row>
    <row r="201" spans="1:35" ht="34.799999999999997">
      <c r="A201" s="15" t="s">
        <v>46</v>
      </c>
      <c r="B201" s="15">
        <v>44</v>
      </c>
      <c r="C201" s="15" t="s">
        <v>45</v>
      </c>
      <c r="D201" s="15" t="s">
        <v>510</v>
      </c>
      <c r="E201" s="15">
        <v>-3.9403280000000001</v>
      </c>
      <c r="F201" s="15">
        <v>40.531604000000002</v>
      </c>
      <c r="G201" s="15" t="s">
        <v>511</v>
      </c>
      <c r="H201" s="15">
        <v>3.9516979999999999</v>
      </c>
      <c r="I201" s="15" t="s">
        <v>52</v>
      </c>
      <c r="J201" s="15">
        <f>VLOOKUP($I201,Distritos!$E$26:$P$57,8,FALSE)</f>
        <v>36050</v>
      </c>
      <c r="K201" s="15">
        <f>VLOOKUP($I201,Distritos!$E$26:$P$57,2,FALSE)</f>
        <v>1754</v>
      </c>
      <c r="L201" s="20">
        <f>VLOOKUP($I201,Distritos!$E$26:$P$57,9,FALSE)</f>
        <v>1609.1743119266055</v>
      </c>
      <c r="M201" s="20">
        <f>VLOOKUP($I201,Distritos!$E$26:$P$57,10,FALSE)</f>
        <v>792.38333333333333</v>
      </c>
      <c r="N201" s="12">
        <f t="shared" si="9"/>
        <v>0.82981247141165504</v>
      </c>
      <c r="O201" s="12">
        <v>1.4</v>
      </c>
      <c r="P201" s="52">
        <f t="shared" si="10"/>
        <v>0.45175788673508172</v>
      </c>
      <c r="Q201" s="14">
        <f t="shared" si="11"/>
        <v>16285.871816799696</v>
      </c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25"/>
      <c r="AG201" s="25"/>
      <c r="AH201" s="25"/>
      <c r="AI201" s="25"/>
    </row>
    <row r="202" spans="1:35" ht="17.399999999999999">
      <c r="A202" s="19" t="s">
        <v>46</v>
      </c>
      <c r="B202" s="19">
        <v>45</v>
      </c>
      <c r="C202" s="19" t="s">
        <v>45</v>
      </c>
      <c r="D202" s="19" t="s">
        <v>512</v>
      </c>
      <c r="E202" s="19">
        <v>-3.9433319999999998</v>
      </c>
      <c r="F202" s="19">
        <v>40.535713999999999</v>
      </c>
      <c r="G202" s="19" t="s">
        <v>513</v>
      </c>
      <c r="H202" s="19">
        <v>4.3885509999999996</v>
      </c>
      <c r="I202" s="19" t="s">
        <v>52</v>
      </c>
      <c r="J202" s="19">
        <f>VLOOKUP($I202,Distritos!$E$26:$P$57,8,FALSE)</f>
        <v>36050</v>
      </c>
      <c r="K202" s="19">
        <f>VLOOKUP($I202,Distritos!$E$26:$P$57,2,FALSE)</f>
        <v>1754</v>
      </c>
      <c r="L202" s="21">
        <f>VLOOKUP($I202,Distritos!$E$26:$P$57,9,FALSE)</f>
        <v>1609.1743119266055</v>
      </c>
      <c r="M202" s="21">
        <f>VLOOKUP($I202,Distritos!$E$26:$P$57,10,FALSE)</f>
        <v>792.38333333333333</v>
      </c>
      <c r="N202" s="16">
        <f t="shared" si="9"/>
        <v>0.82981247141165504</v>
      </c>
      <c r="O202" s="12">
        <v>1.4</v>
      </c>
      <c r="P202" s="52">
        <f t="shared" si="10"/>
        <v>0.45175788673508172</v>
      </c>
      <c r="Q202" s="14">
        <f t="shared" si="11"/>
        <v>16285.871816799696</v>
      </c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25"/>
      <c r="AG202" s="25"/>
      <c r="AH202" s="25"/>
      <c r="AI202" s="25"/>
    </row>
    <row r="203" spans="1:35" ht="17.399999999999999">
      <c r="A203" s="15" t="s">
        <v>46</v>
      </c>
      <c r="B203" s="15">
        <v>46</v>
      </c>
      <c r="C203" s="15" t="s">
        <v>45</v>
      </c>
      <c r="D203" s="15" t="s">
        <v>514</v>
      </c>
      <c r="E203" s="15">
        <v>-3.9466800000000002</v>
      </c>
      <c r="F203" s="15">
        <v>40.540345000000002</v>
      </c>
      <c r="G203" s="15" t="s">
        <v>515</v>
      </c>
      <c r="H203" s="15">
        <v>4.8983549999999996</v>
      </c>
      <c r="I203" s="15" t="s">
        <v>52</v>
      </c>
      <c r="J203" s="15">
        <f>VLOOKUP($I203,Distritos!$E$26:$P$57,8,FALSE)</f>
        <v>36050</v>
      </c>
      <c r="K203" s="15">
        <f>VLOOKUP($I203,Distritos!$E$26:$P$57,2,FALSE)</f>
        <v>1754</v>
      </c>
      <c r="L203" s="20">
        <f>VLOOKUP($I203,Distritos!$E$26:$P$57,9,FALSE)</f>
        <v>1609.1743119266055</v>
      </c>
      <c r="M203" s="20">
        <f>VLOOKUP($I203,Distritos!$E$26:$P$57,10,FALSE)</f>
        <v>792.38333333333333</v>
      </c>
      <c r="N203" s="12">
        <f t="shared" si="9"/>
        <v>0.82981247141165504</v>
      </c>
      <c r="O203" s="12">
        <v>1.4</v>
      </c>
      <c r="P203" s="52">
        <f t="shared" si="10"/>
        <v>0.45175788673508172</v>
      </c>
      <c r="Q203" s="14">
        <f t="shared" si="11"/>
        <v>16285.871816799696</v>
      </c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25"/>
      <c r="AG203" s="25"/>
      <c r="AH203" s="25"/>
      <c r="AI203" s="25"/>
    </row>
    <row r="204" spans="1:35" ht="17.399999999999999">
      <c r="A204" s="19" t="s">
        <v>46</v>
      </c>
      <c r="B204" s="19">
        <v>47</v>
      </c>
      <c r="C204" s="19" t="s">
        <v>45</v>
      </c>
      <c r="D204" s="19" t="s">
        <v>516</v>
      </c>
      <c r="E204" s="19">
        <v>-3.9384399999999999</v>
      </c>
      <c r="F204" s="19">
        <v>40.538975000000001</v>
      </c>
      <c r="G204" s="19" t="s">
        <v>517</v>
      </c>
      <c r="H204" s="19">
        <v>4.2397030000000004</v>
      </c>
      <c r="I204" s="19" t="s">
        <v>52</v>
      </c>
      <c r="J204" s="19">
        <f>VLOOKUP($I204,Distritos!$E$26:$P$57,8,FALSE)</f>
        <v>36050</v>
      </c>
      <c r="K204" s="19">
        <f>VLOOKUP($I204,Distritos!$E$26:$P$57,2,FALSE)</f>
        <v>1754</v>
      </c>
      <c r="L204" s="21">
        <f>VLOOKUP($I204,Distritos!$E$26:$P$57,9,FALSE)</f>
        <v>1609.1743119266055</v>
      </c>
      <c r="M204" s="21">
        <f>VLOOKUP($I204,Distritos!$E$26:$P$57,10,FALSE)</f>
        <v>792.38333333333333</v>
      </c>
      <c r="N204" s="16">
        <f t="shared" si="9"/>
        <v>0.82981247141165504</v>
      </c>
      <c r="O204" s="12">
        <v>1.4</v>
      </c>
      <c r="P204" s="52">
        <f t="shared" si="10"/>
        <v>0.45175788673508172</v>
      </c>
      <c r="Q204" s="14">
        <f t="shared" si="11"/>
        <v>16285.871816799696</v>
      </c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25"/>
      <c r="AG204" s="25"/>
      <c r="AH204" s="25"/>
      <c r="AI204" s="25"/>
    </row>
    <row r="205" spans="1:35" ht="17.399999999999999">
      <c r="A205" s="15" t="s">
        <v>46</v>
      </c>
      <c r="B205" s="15">
        <v>48</v>
      </c>
      <c r="C205" s="15" t="s">
        <v>45</v>
      </c>
      <c r="D205" s="15" t="s">
        <v>518</v>
      </c>
      <c r="E205" s="15">
        <v>-3.9351790000000002</v>
      </c>
      <c r="F205" s="15">
        <v>40.545758999999997</v>
      </c>
      <c r="G205" s="15" t="s">
        <v>519</v>
      </c>
      <c r="H205" s="15">
        <v>4.5339780000000003</v>
      </c>
      <c r="I205" s="15" t="s">
        <v>51</v>
      </c>
      <c r="J205" s="15">
        <f>VLOOKUP($I205,Distritos!$E$26:$P$57,8,FALSE)</f>
        <v>33250</v>
      </c>
      <c r="K205" s="15">
        <f>VLOOKUP($I205,Distritos!$E$26:$P$57,2,FALSE)</f>
        <v>1127</v>
      </c>
      <c r="L205" s="20">
        <f>VLOOKUP($I205,Distritos!$E$26:$P$57,9,FALSE)</f>
        <v>847.36842105263156</v>
      </c>
      <c r="M205" s="20">
        <f>VLOOKUP($I205,Distritos!$E$26:$P$57,10,FALSE)</f>
        <v>516.43333333333339</v>
      </c>
      <c r="N205" s="12">
        <f t="shared" si="9"/>
        <v>0.77633818009897337</v>
      </c>
      <c r="O205" s="12">
        <v>1.4</v>
      </c>
      <c r="P205" s="52">
        <f t="shared" si="10"/>
        <v>0.45823720792664896</v>
      </c>
      <c r="Q205" s="14">
        <f t="shared" si="11"/>
        <v>15236.387163561078</v>
      </c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25"/>
      <c r="AG205" s="25"/>
      <c r="AH205" s="25"/>
      <c r="AI205" s="25"/>
    </row>
    <row r="206" spans="1:35" ht="34.799999999999997">
      <c r="A206" s="19" t="s">
        <v>46</v>
      </c>
      <c r="B206" s="19">
        <v>49</v>
      </c>
      <c r="C206" s="19" t="s">
        <v>45</v>
      </c>
      <c r="D206" s="19" t="s">
        <v>520</v>
      </c>
      <c r="E206" s="19">
        <v>-3.9284840000000001</v>
      </c>
      <c r="F206" s="19">
        <v>40.545758999999997</v>
      </c>
      <c r="G206" s="19" t="s">
        <v>521</v>
      </c>
      <c r="H206" s="19">
        <v>4.1638400000000004</v>
      </c>
      <c r="I206" s="19" t="s">
        <v>51</v>
      </c>
      <c r="J206" s="19">
        <f>VLOOKUP($I206,Distritos!$E$26:$P$57,8,FALSE)</f>
        <v>33250</v>
      </c>
      <c r="K206" s="19">
        <f>VLOOKUP($I206,Distritos!$E$26:$P$57,2,FALSE)</f>
        <v>1127</v>
      </c>
      <c r="L206" s="21">
        <f>VLOOKUP($I206,Distritos!$E$26:$P$57,9,FALSE)</f>
        <v>847.36842105263156</v>
      </c>
      <c r="M206" s="21">
        <f>VLOOKUP($I206,Distritos!$E$26:$P$57,10,FALSE)</f>
        <v>516.43333333333339</v>
      </c>
      <c r="N206" s="16">
        <f t="shared" si="9"/>
        <v>0.77633818009897337</v>
      </c>
      <c r="O206" s="12">
        <v>1.4</v>
      </c>
      <c r="P206" s="52">
        <f t="shared" si="10"/>
        <v>0.45823720792664896</v>
      </c>
      <c r="Q206" s="14">
        <f t="shared" si="11"/>
        <v>15236.387163561078</v>
      </c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25"/>
      <c r="AG206" s="25"/>
      <c r="AH206" s="25"/>
      <c r="AI206" s="25"/>
    </row>
    <row r="207" spans="1:35" ht="17.399999999999999">
      <c r="A207" s="15" t="s">
        <v>46</v>
      </c>
      <c r="B207" s="15">
        <v>50</v>
      </c>
      <c r="C207" s="15" t="s">
        <v>45</v>
      </c>
      <c r="D207" s="15" t="s">
        <v>522</v>
      </c>
      <c r="E207" s="15">
        <v>-3.9318309999999999</v>
      </c>
      <c r="F207" s="15">
        <v>40.540345000000002</v>
      </c>
      <c r="G207" s="15" t="s">
        <v>523</v>
      </c>
      <c r="H207" s="15">
        <v>3.9087109999999998</v>
      </c>
      <c r="I207" s="15" t="s">
        <v>51</v>
      </c>
      <c r="J207" s="15">
        <f>VLOOKUP($I207,Distritos!$E$26:$P$57,8,FALSE)</f>
        <v>33250</v>
      </c>
      <c r="K207" s="15">
        <f>VLOOKUP($I207,Distritos!$E$26:$P$57,2,FALSE)</f>
        <v>1127</v>
      </c>
      <c r="L207" s="20">
        <f>VLOOKUP($I207,Distritos!$E$26:$P$57,9,FALSE)</f>
        <v>847.36842105263156</v>
      </c>
      <c r="M207" s="20">
        <f>VLOOKUP($I207,Distritos!$E$26:$P$57,10,FALSE)</f>
        <v>516.43333333333339</v>
      </c>
      <c r="N207" s="12">
        <f t="shared" si="9"/>
        <v>0.77633818009897337</v>
      </c>
      <c r="O207" s="12">
        <v>1.4</v>
      </c>
      <c r="P207" s="52">
        <f t="shared" si="10"/>
        <v>0.45823720792664896</v>
      </c>
      <c r="Q207" s="14">
        <f t="shared" si="11"/>
        <v>15236.387163561078</v>
      </c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25"/>
      <c r="AG207" s="25"/>
      <c r="AH207" s="25"/>
      <c r="AI207" s="25"/>
    </row>
    <row r="208" spans="1:35" ht="34.799999999999997">
      <c r="A208" s="19" t="s">
        <v>46</v>
      </c>
      <c r="B208" s="19">
        <v>51</v>
      </c>
      <c r="C208" s="19" t="s">
        <v>45</v>
      </c>
      <c r="D208" s="19" t="s">
        <v>524</v>
      </c>
      <c r="E208" s="19">
        <v>-3.9360369999999998</v>
      </c>
      <c r="F208" s="19">
        <v>40.536236000000002</v>
      </c>
      <c r="G208" s="19" t="s">
        <v>525</v>
      </c>
      <c r="H208" s="19">
        <v>3.897065</v>
      </c>
      <c r="I208" s="19" t="s">
        <v>51</v>
      </c>
      <c r="J208" s="19">
        <f>VLOOKUP($I208,Distritos!$E$26:$P$57,8,FALSE)</f>
        <v>33250</v>
      </c>
      <c r="K208" s="19">
        <f>VLOOKUP($I208,Distritos!$E$26:$P$57,2,FALSE)</f>
        <v>1127</v>
      </c>
      <c r="L208" s="21">
        <f>VLOOKUP($I208,Distritos!$E$26:$P$57,9,FALSE)</f>
        <v>847.36842105263156</v>
      </c>
      <c r="M208" s="21">
        <f>VLOOKUP($I208,Distritos!$E$26:$P$57,10,FALSE)</f>
        <v>516.43333333333339</v>
      </c>
      <c r="N208" s="16">
        <f t="shared" si="9"/>
        <v>0.77633818009897337</v>
      </c>
      <c r="O208" s="12">
        <v>1.4</v>
      </c>
      <c r="P208" s="52">
        <f t="shared" si="10"/>
        <v>0.45823720792664896</v>
      </c>
      <c r="Q208" s="14">
        <f t="shared" si="11"/>
        <v>15236.387163561078</v>
      </c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25"/>
      <c r="AG208" s="25"/>
      <c r="AH208" s="25"/>
      <c r="AI208" s="25"/>
    </row>
    <row r="209" spans="1:35" ht="17.399999999999999">
      <c r="A209" s="15" t="s">
        <v>46</v>
      </c>
      <c r="B209" s="15">
        <v>52</v>
      </c>
      <c r="C209" s="15" t="s">
        <v>45</v>
      </c>
      <c r="D209" s="15" t="s">
        <v>417</v>
      </c>
      <c r="E209" s="15">
        <v>-3.8715079999999999</v>
      </c>
      <c r="F209" s="15">
        <v>40.487380000000002</v>
      </c>
      <c r="G209" s="15" t="s">
        <v>166</v>
      </c>
      <c r="H209" s="15">
        <v>3.9217460000000002</v>
      </c>
      <c r="I209" s="15" t="s">
        <v>21</v>
      </c>
      <c r="J209" s="15">
        <f>VLOOKUP($I209,Distritos!$E$26:$P$57,8,FALSE)</f>
        <v>28350</v>
      </c>
      <c r="K209" s="15">
        <f>VLOOKUP($I209,Distritos!$E$26:$P$57,2,FALSE)</f>
        <v>1786</v>
      </c>
      <c r="L209" s="20">
        <f>VLOOKUP($I209,Distritos!$E$26:$P$57,9,FALSE)</f>
        <v>11303.797468354431</v>
      </c>
      <c r="M209" s="20">
        <f>VLOOKUP($I209,Distritos!$E$26:$P$57,10,FALSE)</f>
        <v>798.91666666666674</v>
      </c>
      <c r="N209" s="12">
        <f t="shared" si="9"/>
        <v>0.64616292442535428</v>
      </c>
      <c r="O209" s="12">
        <v>1.4</v>
      </c>
      <c r="P209" s="52">
        <f t="shared" si="10"/>
        <v>0.44732176185143713</v>
      </c>
      <c r="Q209" s="14">
        <f t="shared" si="11"/>
        <v>12681.571948488243</v>
      </c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25"/>
      <c r="AG209" s="25"/>
      <c r="AH209" s="25"/>
      <c r="AI209" s="25"/>
    </row>
    <row r="210" spans="1:35" ht="34.799999999999997">
      <c r="A210" s="19" t="s">
        <v>46</v>
      </c>
      <c r="B210" s="19">
        <v>53</v>
      </c>
      <c r="C210" s="19" t="s">
        <v>45</v>
      </c>
      <c r="D210" s="19" t="s">
        <v>418</v>
      </c>
      <c r="E210" s="19">
        <v>-3.8779029999999999</v>
      </c>
      <c r="F210" s="19">
        <v>40.490023000000001</v>
      </c>
      <c r="G210" s="19" t="s">
        <v>168</v>
      </c>
      <c r="H210" s="19">
        <v>3.3815189999999999</v>
      </c>
      <c r="I210" s="19" t="s">
        <v>34</v>
      </c>
      <c r="J210" s="19">
        <f>VLOOKUP($I210,Distritos!$E$26:$P$57,8,FALSE)</f>
        <v>27650</v>
      </c>
      <c r="K210" s="19">
        <f>VLOOKUP($I210,Distritos!$E$26:$P$57,2,FALSE)</f>
        <v>1391</v>
      </c>
      <c r="L210" s="21">
        <f>VLOOKUP($I210,Distritos!$E$26:$P$57,9,FALSE)</f>
        <v>10537.878787878788</v>
      </c>
      <c r="M210" s="21">
        <f>VLOOKUP($I210,Distritos!$E$26:$P$57,10,FALSE)</f>
        <v>687.98333333333335</v>
      </c>
      <c r="N210" s="16">
        <f t="shared" si="9"/>
        <v>0.69681079232480791</v>
      </c>
      <c r="O210" s="12">
        <v>1.4</v>
      </c>
      <c r="P210" s="52">
        <f t="shared" si="10"/>
        <v>0.49459621375509227</v>
      </c>
      <c r="Q210" s="14">
        <f t="shared" si="11"/>
        <v>13675.585310328301</v>
      </c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25"/>
      <c r="AG210" s="25"/>
      <c r="AH210" s="25"/>
      <c r="AI210" s="25"/>
    </row>
    <row r="211" spans="1:35" ht="34.799999999999997">
      <c r="A211" s="15" t="s">
        <v>46</v>
      </c>
      <c r="B211" s="15">
        <v>54</v>
      </c>
      <c r="C211" s="15" t="s">
        <v>45</v>
      </c>
      <c r="D211" s="15" t="s">
        <v>419</v>
      </c>
      <c r="E211" s="15">
        <v>-3.8921079999999999</v>
      </c>
      <c r="F211" s="15">
        <v>40.488587000000003</v>
      </c>
      <c r="G211" s="15" t="s">
        <v>170</v>
      </c>
      <c r="H211" s="15">
        <v>3.1172979999999999</v>
      </c>
      <c r="I211" s="15" t="s">
        <v>43</v>
      </c>
      <c r="J211" s="15">
        <f>VLOOKUP($I211,Distritos!$E$26:$P$57,8,FALSE)</f>
        <v>29400</v>
      </c>
      <c r="K211" s="15">
        <f>VLOOKUP($I211,Distritos!$E$26:$P$57,2,FALSE)</f>
        <v>1195</v>
      </c>
      <c r="L211" s="20">
        <f>VLOOKUP($I211,Distritos!$E$26:$P$57,9,FALSE)</f>
        <v>18968.253968253968</v>
      </c>
      <c r="M211" s="20">
        <f>VLOOKUP($I211,Distritos!$E$26:$P$57,10,FALSE)</f>
        <v>573.23333333333335</v>
      </c>
      <c r="N211" s="12">
        <f t="shared" si="9"/>
        <v>0.71858774623001587</v>
      </c>
      <c r="O211" s="12">
        <v>1.4</v>
      </c>
      <c r="P211" s="52">
        <f t="shared" si="10"/>
        <v>0.4796931659693166</v>
      </c>
      <c r="Q211" s="14">
        <f t="shared" si="11"/>
        <v>14102.979079497909</v>
      </c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25"/>
      <c r="AG211" s="25"/>
      <c r="AH211" s="25"/>
      <c r="AI211" s="25"/>
    </row>
    <row r="212" spans="1:35" ht="34.799999999999997">
      <c r="A212" s="19" t="s">
        <v>46</v>
      </c>
      <c r="B212" s="19">
        <v>55</v>
      </c>
      <c r="C212" s="19" t="s">
        <v>45</v>
      </c>
      <c r="D212" s="19" t="s">
        <v>420</v>
      </c>
      <c r="E212" s="19">
        <v>-3.8843719999999999</v>
      </c>
      <c r="F212" s="19">
        <v>40.489165999999997</v>
      </c>
      <c r="G212" s="19" t="s">
        <v>172</v>
      </c>
      <c r="H212" s="19">
        <v>3.228631</v>
      </c>
      <c r="I212" s="19" t="s">
        <v>56</v>
      </c>
      <c r="J212" s="19">
        <f>VLOOKUP($I212,Distritos!$E$26:$P$57,8,FALSE)</f>
        <v>26950</v>
      </c>
      <c r="K212" s="19">
        <f>VLOOKUP($I212,Distritos!$E$26:$P$57,2,FALSE)</f>
        <v>1984</v>
      </c>
      <c r="L212" s="21">
        <f>VLOOKUP($I212,Distritos!$E$26:$P$57,9,FALSE)</f>
        <v>11402.298850574713</v>
      </c>
      <c r="M212" s="21">
        <f>VLOOKUP($I212,Distritos!$E$26:$P$57,10,FALSE)</f>
        <v>943.38333333333344</v>
      </c>
      <c r="N212" s="16">
        <f t="shared" si="9"/>
        <v>0.65294146070563897</v>
      </c>
      <c r="O212" s="12">
        <v>1.4</v>
      </c>
      <c r="P212" s="52">
        <f t="shared" si="10"/>
        <v>0.47549563172043013</v>
      </c>
      <c r="Q212" s="14">
        <f t="shared" si="11"/>
        <v>12814.607274865592</v>
      </c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25"/>
      <c r="AG212" s="25"/>
      <c r="AH212" s="25"/>
      <c r="AI212" s="25"/>
    </row>
    <row r="213" spans="1:35" ht="34.799999999999997">
      <c r="A213" s="15" t="s">
        <v>46</v>
      </c>
      <c r="B213" s="15">
        <v>56</v>
      </c>
      <c r="C213" s="15" t="s">
        <v>45</v>
      </c>
      <c r="D213" s="15" t="s">
        <v>421</v>
      </c>
      <c r="E213" s="15">
        <v>-3.875016</v>
      </c>
      <c r="F213" s="15">
        <v>40.496215999999997</v>
      </c>
      <c r="G213" s="15" t="s">
        <v>174</v>
      </c>
      <c r="H213" s="15">
        <v>2.9647359999999998</v>
      </c>
      <c r="I213" s="15" t="s">
        <v>59</v>
      </c>
      <c r="J213" s="15">
        <f>VLOOKUP($I213,Distritos!$E$26:$P$57,8,FALSE)</f>
        <v>26950</v>
      </c>
      <c r="K213" s="15">
        <f>VLOOKUP($I213,Distritos!$E$26:$P$57,2,FALSE)</f>
        <v>2790</v>
      </c>
      <c r="L213" s="20">
        <f>VLOOKUP($I213,Distritos!$E$26:$P$57,9,FALSE)</f>
        <v>4982.1428571428569</v>
      </c>
      <c r="M213" s="20">
        <f>VLOOKUP($I213,Distritos!$E$26:$P$57,10,FALSE)</f>
        <v>1512.8166666666668</v>
      </c>
      <c r="N213" s="12">
        <f t="shared" si="9"/>
        <v>0.74457733504399437</v>
      </c>
      <c r="O213" s="12">
        <v>1.4</v>
      </c>
      <c r="P213" s="52">
        <f t="shared" si="10"/>
        <v>0.54222819593787341</v>
      </c>
      <c r="Q213" s="14">
        <f t="shared" si="11"/>
        <v>14613.049880525688</v>
      </c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25"/>
      <c r="AG213" s="25"/>
      <c r="AH213" s="25"/>
      <c r="AI213" s="25"/>
    </row>
    <row r="214" spans="1:35" ht="34.799999999999997">
      <c r="A214" s="19" t="s">
        <v>46</v>
      </c>
      <c r="B214" s="19">
        <v>57</v>
      </c>
      <c r="C214" s="19" t="s">
        <v>45</v>
      </c>
      <c r="D214" s="19" t="s">
        <v>422</v>
      </c>
      <c r="E214" s="19">
        <v>-3.8772479999999998</v>
      </c>
      <c r="F214" s="19">
        <v>40.503917000000001</v>
      </c>
      <c r="G214" s="19" t="s">
        <v>176</v>
      </c>
      <c r="H214" s="19">
        <v>2.2374320000000001</v>
      </c>
      <c r="I214" s="19" t="s">
        <v>59</v>
      </c>
      <c r="J214" s="19">
        <f>VLOOKUP($I214,Distritos!$E$26:$P$57,8,FALSE)</f>
        <v>26950</v>
      </c>
      <c r="K214" s="19">
        <f>VLOOKUP($I214,Distritos!$E$26:$P$57,2,FALSE)</f>
        <v>2790</v>
      </c>
      <c r="L214" s="21">
        <f>VLOOKUP($I214,Distritos!$E$26:$P$57,9,FALSE)</f>
        <v>4982.1428571428569</v>
      </c>
      <c r="M214" s="21">
        <f>VLOOKUP($I214,Distritos!$E$26:$P$57,10,FALSE)</f>
        <v>1512.8166666666668</v>
      </c>
      <c r="N214" s="16">
        <f t="shared" si="9"/>
        <v>0.74457733504399437</v>
      </c>
      <c r="O214" s="12">
        <v>1.4</v>
      </c>
      <c r="P214" s="52">
        <f t="shared" si="10"/>
        <v>0.54222819593787341</v>
      </c>
      <c r="Q214" s="14">
        <f t="shared" si="11"/>
        <v>14613.049880525688</v>
      </c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25"/>
      <c r="AG214" s="25"/>
      <c r="AH214" s="25"/>
      <c r="AI214" s="25"/>
    </row>
    <row r="215" spans="1:35" ht="17.399999999999999">
      <c r="A215" s="15" t="s">
        <v>46</v>
      </c>
      <c r="B215" s="15">
        <v>58</v>
      </c>
      <c r="C215" s="15" t="s">
        <v>45</v>
      </c>
      <c r="D215" s="15" t="s">
        <v>423</v>
      </c>
      <c r="E215" s="15">
        <v>-3.88198</v>
      </c>
      <c r="F215" s="15">
        <v>40.485770000000002</v>
      </c>
      <c r="G215" s="15" t="s">
        <v>178</v>
      </c>
      <c r="H215" s="15">
        <v>3.6541980000000001</v>
      </c>
      <c r="I215" s="15" t="s">
        <v>58</v>
      </c>
      <c r="J215" s="15">
        <f>VLOOKUP($I215,Distritos!$E$26:$P$57,8,FALSE)</f>
        <v>25550</v>
      </c>
      <c r="K215" s="15">
        <f>VLOOKUP($I215,Distritos!$E$26:$P$57,2,FALSE)</f>
        <v>1795</v>
      </c>
      <c r="L215" s="20">
        <f>VLOOKUP($I215,Distritos!$E$26:$P$57,9,FALSE)</f>
        <v>22160.493827160491</v>
      </c>
      <c r="M215" s="20">
        <f>VLOOKUP($I215,Distritos!$E$26:$P$57,10,FALSE)</f>
        <v>887.93333333333339</v>
      </c>
      <c r="N215" s="12">
        <f t="shared" si="9"/>
        <v>0.64398500764364619</v>
      </c>
      <c r="O215" s="12">
        <v>1.4</v>
      </c>
      <c r="P215" s="52">
        <f t="shared" si="10"/>
        <v>0.49467038068709379</v>
      </c>
      <c r="Q215" s="14">
        <f t="shared" si="11"/>
        <v>12638.828226555246</v>
      </c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25"/>
      <c r="AG215" s="25"/>
      <c r="AH215" s="25"/>
      <c r="AI215" s="25"/>
    </row>
    <row r="216" spans="1:35" ht="17.399999999999999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2"/>
      <c r="L216" s="22"/>
      <c r="M216" s="22"/>
      <c r="N216" s="25"/>
      <c r="O216" s="25"/>
      <c r="P216" s="23"/>
      <c r="Q216" s="24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</row>
    <row r="217" spans="1:35" ht="17.399999999999999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2"/>
      <c r="L217" s="22"/>
      <c r="M217" s="22"/>
      <c r="N217" s="25"/>
      <c r="O217" s="25"/>
      <c r="P217" s="23"/>
      <c r="Q217" s="24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</row>
    <row r="218" spans="1:35" ht="17.399999999999999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2"/>
      <c r="L218" s="22"/>
      <c r="M218" s="22"/>
      <c r="N218" s="25"/>
      <c r="O218" s="25"/>
      <c r="P218" s="23"/>
      <c r="Q218" s="24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</row>
    <row r="219" spans="1:35" ht="17.39999999999999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2"/>
      <c r="L219" s="22"/>
      <c r="M219" s="22"/>
      <c r="N219" s="25"/>
      <c r="O219" s="25"/>
      <c r="P219" s="23"/>
      <c r="Q219" s="24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</row>
    <row r="220" spans="1:35" ht="17.399999999999999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2"/>
      <c r="L220" s="22"/>
      <c r="M220" s="22"/>
      <c r="N220" s="25"/>
      <c r="O220" s="25"/>
      <c r="P220" s="23"/>
      <c r="Q220" s="24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</row>
    <row r="221" spans="1:35" ht="17.399999999999999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2"/>
      <c r="L221" s="22"/>
      <c r="M221" s="22"/>
      <c r="N221" s="25"/>
      <c r="O221" s="25"/>
      <c r="P221" s="23"/>
      <c r="Q221" s="24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</row>
    <row r="222" spans="1:35" ht="17.399999999999999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2"/>
      <c r="L222" s="22"/>
      <c r="M222" s="22"/>
      <c r="N222" s="25"/>
      <c r="O222" s="25"/>
      <c r="P222" s="23"/>
      <c r="Q222" s="24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</row>
    <row r="223" spans="1:35" ht="17.399999999999999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2"/>
      <c r="L223" s="22"/>
      <c r="M223" s="22"/>
      <c r="N223" s="25"/>
      <c r="O223" s="25"/>
      <c r="P223" s="23"/>
      <c r="Q223" s="24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</row>
    <row r="224" spans="1:35" ht="17.399999999999999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2"/>
      <c r="L224" s="22"/>
      <c r="M224" s="22"/>
      <c r="N224" s="25"/>
      <c r="O224" s="25"/>
      <c r="P224" s="23"/>
      <c r="Q224" s="24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</row>
    <row r="225" spans="1:35" ht="17.399999999999999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2"/>
      <c r="L225" s="22"/>
      <c r="M225" s="22"/>
      <c r="N225" s="25"/>
      <c r="O225" s="25"/>
      <c r="P225" s="23"/>
      <c r="Q225" s="24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</row>
    <row r="226" spans="1:35" ht="17.399999999999999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2"/>
      <c r="L226" s="22"/>
      <c r="M226" s="22"/>
      <c r="N226" s="25"/>
      <c r="O226" s="25"/>
      <c r="P226" s="23"/>
      <c r="Q226" s="24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</row>
    <row r="227" spans="1:35" ht="17.399999999999999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2"/>
      <c r="L227" s="22"/>
      <c r="M227" s="22"/>
      <c r="N227" s="25"/>
      <c r="O227" s="25"/>
      <c r="P227" s="23"/>
      <c r="Q227" s="24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</row>
    <row r="228" spans="1:35" ht="17.399999999999999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2"/>
      <c r="L228" s="22"/>
      <c r="M228" s="22"/>
      <c r="N228" s="25"/>
      <c r="O228" s="25"/>
      <c r="P228" s="23"/>
      <c r="Q228" s="24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</row>
    <row r="229" spans="1:35" ht="17.39999999999999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2"/>
      <c r="L229" s="22"/>
      <c r="M229" s="22"/>
      <c r="N229" s="25"/>
      <c r="O229" s="25"/>
      <c r="P229" s="23"/>
      <c r="Q229" s="24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</row>
    <row r="230" spans="1:35" ht="17.399999999999999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2"/>
      <c r="L230" s="22"/>
      <c r="M230" s="22"/>
      <c r="N230" s="25"/>
      <c r="O230" s="25"/>
      <c r="P230" s="23"/>
      <c r="Q230" s="24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</row>
    <row r="231" spans="1:35" ht="17.399999999999999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2"/>
      <c r="L231" s="22"/>
      <c r="M231" s="22"/>
      <c r="N231" s="25"/>
      <c r="O231" s="25"/>
      <c r="P231" s="23"/>
      <c r="Q231" s="24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</row>
    <row r="232" spans="1:35" ht="17.399999999999999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2"/>
      <c r="L232" s="22"/>
      <c r="M232" s="22"/>
      <c r="N232" s="25"/>
      <c r="O232" s="25"/>
      <c r="P232" s="23"/>
      <c r="Q232" s="24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</row>
    <row r="233" spans="1:35" ht="17.399999999999999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2"/>
      <c r="L233" s="22"/>
      <c r="M233" s="22"/>
      <c r="N233" s="25"/>
      <c r="O233" s="25"/>
      <c r="P233" s="23"/>
      <c r="Q233" s="24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</row>
    <row r="234" spans="1:35" ht="17.399999999999999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2"/>
      <c r="L234" s="22"/>
      <c r="M234" s="22"/>
      <c r="N234" s="25"/>
      <c r="O234" s="25"/>
      <c r="P234" s="23"/>
      <c r="Q234" s="24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</row>
    <row r="235" spans="1:35" ht="17.399999999999999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2"/>
      <c r="L235" s="22"/>
      <c r="M235" s="22"/>
      <c r="N235" s="25"/>
      <c r="O235" s="25"/>
      <c r="P235" s="23"/>
      <c r="Q235" s="24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</row>
    <row r="236" spans="1:35" ht="17.399999999999999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2"/>
      <c r="L236" s="22"/>
      <c r="M236" s="22"/>
      <c r="N236" s="25"/>
      <c r="O236" s="25"/>
      <c r="P236" s="23"/>
      <c r="Q236" s="24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</row>
    <row r="237" spans="1:35" ht="17.399999999999999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2"/>
      <c r="L237" s="22"/>
      <c r="M237" s="22"/>
      <c r="N237" s="25"/>
      <c r="O237" s="25"/>
      <c r="P237" s="23"/>
      <c r="Q237" s="24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</row>
    <row r="238" spans="1:35" ht="17.399999999999999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2"/>
      <c r="L238" s="22"/>
      <c r="M238" s="22"/>
      <c r="N238" s="25"/>
      <c r="O238" s="25"/>
      <c r="P238" s="23"/>
      <c r="Q238" s="24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</row>
    <row r="239" spans="1:35" ht="17.39999999999999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2"/>
      <c r="L239" s="22"/>
      <c r="M239" s="22"/>
      <c r="N239" s="25"/>
      <c r="O239" s="25"/>
      <c r="P239" s="23"/>
      <c r="Q239" s="24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</row>
    <row r="240" spans="1:35" ht="17.399999999999999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2"/>
      <c r="L240" s="22"/>
      <c r="M240" s="22"/>
      <c r="N240" s="25"/>
      <c r="O240" s="25"/>
      <c r="P240" s="23"/>
      <c r="Q240" s="24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</row>
    <row r="241" spans="1:35" ht="17.399999999999999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2"/>
      <c r="L241" s="22"/>
      <c r="M241" s="22"/>
      <c r="N241" s="25"/>
      <c r="O241" s="25"/>
      <c r="P241" s="23"/>
      <c r="Q241" s="24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</row>
    <row r="242" spans="1:35" ht="17.399999999999999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2"/>
      <c r="L242" s="22"/>
      <c r="M242" s="22"/>
      <c r="N242" s="25"/>
      <c r="O242" s="25"/>
      <c r="P242" s="23"/>
      <c r="Q242" s="24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</row>
    <row r="243" spans="1:35" ht="17.399999999999999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2"/>
      <c r="L243" s="22"/>
      <c r="M243" s="22"/>
      <c r="N243" s="25"/>
      <c r="O243" s="25"/>
      <c r="P243" s="23"/>
      <c r="Q243" s="24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</row>
    <row r="244" spans="1:35" ht="17.399999999999999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2"/>
      <c r="L244" s="22"/>
      <c r="M244" s="22"/>
      <c r="N244" s="25"/>
      <c r="O244" s="25"/>
      <c r="P244" s="23"/>
      <c r="Q244" s="24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</row>
    <row r="245" spans="1:35" ht="17.399999999999999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2"/>
      <c r="L245" s="22"/>
      <c r="M245" s="22"/>
      <c r="N245" s="25"/>
      <c r="O245" s="25"/>
      <c r="P245" s="23"/>
      <c r="Q245" s="24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</row>
    <row r="246" spans="1:35" ht="17.399999999999999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2"/>
      <c r="L246" s="22"/>
      <c r="M246" s="22"/>
      <c r="N246" s="25"/>
      <c r="O246" s="25"/>
      <c r="P246" s="23"/>
      <c r="Q246" s="24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</row>
    <row r="247" spans="1:35" ht="17.399999999999999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2"/>
      <c r="L247" s="22"/>
      <c r="M247" s="22"/>
      <c r="N247" s="25"/>
      <c r="O247" s="25"/>
      <c r="P247" s="23"/>
      <c r="Q247" s="24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</row>
    <row r="248" spans="1:35" ht="17.399999999999999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2"/>
      <c r="L248" s="22"/>
      <c r="M248" s="22"/>
      <c r="N248" s="25"/>
      <c r="O248" s="25"/>
      <c r="P248" s="23"/>
      <c r="Q248" s="24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</row>
    <row r="249" spans="1:35" ht="17.39999999999999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2"/>
      <c r="L249" s="22"/>
      <c r="M249" s="22"/>
      <c r="N249" s="25"/>
      <c r="O249" s="25"/>
      <c r="P249" s="23"/>
      <c r="Q249" s="24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</row>
    <row r="250" spans="1:35" ht="17.399999999999999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2"/>
      <c r="L250" s="22"/>
      <c r="M250" s="22"/>
      <c r="N250" s="25"/>
      <c r="O250" s="25"/>
      <c r="P250" s="23"/>
      <c r="Q250" s="24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</row>
    <row r="251" spans="1:35" ht="17.399999999999999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2"/>
      <c r="L251" s="22"/>
      <c r="M251" s="22"/>
      <c r="N251" s="25"/>
      <c r="O251" s="25"/>
      <c r="P251" s="23"/>
      <c r="Q251" s="24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</row>
    <row r="252" spans="1:35" ht="17.399999999999999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2"/>
      <c r="L252" s="22"/>
      <c r="M252" s="22"/>
      <c r="N252" s="25"/>
      <c r="O252" s="25"/>
      <c r="P252" s="23"/>
      <c r="Q252" s="24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</row>
    <row r="253" spans="1:35" ht="17.399999999999999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2"/>
      <c r="L253" s="22"/>
      <c r="M253" s="22"/>
      <c r="N253" s="25"/>
      <c r="O253" s="25"/>
      <c r="P253" s="23"/>
      <c r="Q253" s="24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</row>
    <row r="254" spans="1:35" ht="17.399999999999999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2"/>
      <c r="L254" s="22"/>
      <c r="M254" s="22"/>
      <c r="N254" s="25"/>
      <c r="O254" s="25"/>
      <c r="P254" s="23"/>
      <c r="Q254" s="24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</row>
    <row r="255" spans="1:35" ht="17.399999999999999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2"/>
      <c r="L255" s="22"/>
      <c r="M255" s="22"/>
      <c r="N255" s="25"/>
      <c r="O255" s="25"/>
      <c r="P255" s="23"/>
      <c r="Q255" s="24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</row>
    <row r="256" spans="1:35" ht="17.399999999999999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2"/>
      <c r="L256" s="22"/>
      <c r="M256" s="22"/>
      <c r="N256" s="25"/>
      <c r="O256" s="25"/>
      <c r="P256" s="23"/>
      <c r="Q256" s="24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</row>
    <row r="257" spans="1:35" ht="17.399999999999999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2"/>
      <c r="L257" s="22"/>
      <c r="M257" s="22"/>
      <c r="N257" s="25"/>
      <c r="O257" s="25"/>
      <c r="P257" s="23"/>
      <c r="Q257" s="24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</row>
    <row r="258" spans="1:35" ht="17.399999999999999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2"/>
      <c r="L258" s="22"/>
      <c r="M258" s="22"/>
      <c r="N258" s="25"/>
      <c r="O258" s="25"/>
      <c r="P258" s="23"/>
      <c r="Q258" s="24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</row>
    <row r="259" spans="1:35" ht="17.39999999999999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2"/>
      <c r="L259" s="22"/>
      <c r="M259" s="22"/>
      <c r="N259" s="25"/>
      <c r="O259" s="25"/>
      <c r="P259" s="23"/>
      <c r="Q259" s="24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</row>
    <row r="260" spans="1:35" ht="17.399999999999999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2"/>
      <c r="L260" s="22"/>
      <c r="M260" s="22"/>
      <c r="N260" s="25"/>
      <c r="O260" s="25"/>
      <c r="P260" s="23"/>
      <c r="Q260" s="24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</row>
    <row r="261" spans="1:35" ht="17.399999999999999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2"/>
      <c r="L261" s="22"/>
      <c r="M261" s="22"/>
      <c r="N261" s="25"/>
      <c r="O261" s="25"/>
      <c r="P261" s="23"/>
      <c r="Q261" s="24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</row>
    <row r="262" spans="1:35" ht="17.399999999999999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2"/>
      <c r="L262" s="22"/>
      <c r="M262" s="22"/>
      <c r="N262" s="25"/>
      <c r="O262" s="25"/>
      <c r="P262" s="23"/>
      <c r="Q262" s="24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</row>
    <row r="263" spans="1:35" ht="17.399999999999999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2"/>
      <c r="L263" s="22"/>
      <c r="M263" s="22"/>
      <c r="N263" s="25"/>
      <c r="O263" s="25"/>
      <c r="P263" s="23"/>
      <c r="Q263" s="24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</row>
    <row r="264" spans="1:35" ht="17.399999999999999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2"/>
      <c r="L264" s="22"/>
      <c r="M264" s="22"/>
      <c r="N264" s="25"/>
      <c r="O264" s="25"/>
      <c r="P264" s="23"/>
      <c r="Q264" s="24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</row>
    <row r="265" spans="1:35" ht="17.399999999999999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2"/>
      <c r="L265" s="22"/>
      <c r="M265" s="22"/>
      <c r="N265" s="25"/>
      <c r="O265" s="25"/>
      <c r="P265" s="23"/>
      <c r="Q265" s="24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</row>
    <row r="266" spans="1:35" ht="17.399999999999999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2"/>
      <c r="L266" s="22"/>
      <c r="M266" s="22"/>
      <c r="N266" s="25"/>
      <c r="O266" s="25"/>
      <c r="P266" s="23"/>
      <c r="Q266" s="24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</row>
    <row r="267" spans="1:35" ht="17.399999999999999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2"/>
      <c r="L267" s="22"/>
      <c r="M267" s="22"/>
      <c r="N267" s="25"/>
      <c r="O267" s="25"/>
      <c r="P267" s="23"/>
      <c r="Q267" s="24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</row>
    <row r="268" spans="1:35" ht="17.399999999999999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2"/>
      <c r="L268" s="22"/>
      <c r="M268" s="22"/>
      <c r="N268" s="25"/>
      <c r="O268" s="25"/>
      <c r="P268" s="23"/>
      <c r="Q268" s="24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</row>
    <row r="269" spans="1:35" ht="17.39999999999999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2"/>
      <c r="L269" s="22"/>
      <c r="M269" s="22"/>
      <c r="N269" s="25"/>
      <c r="O269" s="25"/>
      <c r="P269" s="23"/>
      <c r="Q269" s="24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</row>
    <row r="270" spans="1:35" ht="17.399999999999999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2"/>
      <c r="L270" s="22"/>
      <c r="M270" s="22"/>
      <c r="N270" s="25"/>
      <c r="O270" s="25"/>
      <c r="P270" s="23"/>
      <c r="Q270" s="24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</row>
    <row r="271" spans="1:35" ht="17.399999999999999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2"/>
      <c r="L271" s="22"/>
      <c r="M271" s="22"/>
      <c r="N271" s="25"/>
      <c r="O271" s="25"/>
      <c r="P271" s="23"/>
      <c r="Q271" s="24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</row>
    <row r="272" spans="1:35" ht="17.399999999999999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2"/>
      <c r="L272" s="22"/>
      <c r="M272" s="22"/>
      <c r="N272" s="25"/>
      <c r="O272" s="25"/>
      <c r="P272" s="23"/>
      <c r="Q272" s="24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</row>
    <row r="273" spans="1:35" ht="17.399999999999999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2"/>
      <c r="L273" s="22"/>
      <c r="M273" s="22"/>
      <c r="N273" s="25"/>
      <c r="O273" s="25"/>
      <c r="P273" s="23"/>
      <c r="Q273" s="24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</row>
    <row r="274" spans="1:35" ht="17.399999999999999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2"/>
      <c r="L274" s="22"/>
      <c r="M274" s="22"/>
      <c r="N274" s="25"/>
      <c r="O274" s="25"/>
      <c r="P274" s="23"/>
      <c r="Q274" s="24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</row>
    <row r="275" spans="1:35" ht="17.399999999999999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2"/>
      <c r="L275" s="22"/>
      <c r="M275" s="22"/>
      <c r="N275" s="25"/>
      <c r="O275" s="25"/>
      <c r="P275" s="23"/>
      <c r="Q275" s="24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</row>
    <row r="276" spans="1:35" ht="17.399999999999999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2"/>
      <c r="L276" s="22"/>
      <c r="M276" s="22"/>
      <c r="N276" s="25"/>
      <c r="O276" s="25"/>
      <c r="P276" s="23"/>
      <c r="Q276" s="24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</row>
    <row r="277" spans="1:35" ht="17.399999999999999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2"/>
      <c r="L277" s="22"/>
      <c r="M277" s="22"/>
      <c r="N277" s="25"/>
      <c r="O277" s="25"/>
      <c r="P277" s="23"/>
      <c r="Q277" s="24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</row>
    <row r="278" spans="1:35" ht="17.399999999999999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2"/>
      <c r="L278" s="22"/>
      <c r="M278" s="22"/>
      <c r="N278" s="25"/>
      <c r="O278" s="25"/>
      <c r="P278" s="23"/>
      <c r="Q278" s="24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</row>
    <row r="279" spans="1:35" ht="17.39999999999999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2"/>
      <c r="L279" s="22"/>
      <c r="M279" s="22"/>
      <c r="N279" s="25"/>
      <c r="O279" s="25"/>
      <c r="P279" s="23"/>
      <c r="Q279" s="24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</row>
    <row r="280" spans="1:35" ht="17.399999999999999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2"/>
      <c r="L280" s="22"/>
      <c r="M280" s="22"/>
      <c r="N280" s="25"/>
      <c r="O280" s="25"/>
      <c r="P280" s="23"/>
      <c r="Q280" s="24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</row>
    <row r="281" spans="1:35" ht="17.399999999999999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2"/>
      <c r="L281" s="22"/>
      <c r="M281" s="22"/>
      <c r="N281" s="25"/>
      <c r="O281" s="25"/>
      <c r="P281" s="23"/>
      <c r="Q281" s="24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</row>
    <row r="282" spans="1:35" ht="17.399999999999999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2"/>
      <c r="L282" s="22"/>
      <c r="M282" s="22"/>
      <c r="N282" s="25"/>
      <c r="O282" s="25"/>
      <c r="P282" s="23"/>
      <c r="Q282" s="24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</row>
    <row r="283" spans="1:35" ht="17.399999999999999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2"/>
      <c r="L283" s="22"/>
      <c r="M283" s="22"/>
      <c r="N283" s="25"/>
      <c r="O283" s="25"/>
      <c r="P283" s="23"/>
      <c r="Q283" s="24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</row>
    <row r="284" spans="1:35" ht="17.399999999999999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2"/>
      <c r="L284" s="22"/>
      <c r="M284" s="22"/>
      <c r="N284" s="25"/>
      <c r="O284" s="25"/>
      <c r="P284" s="23"/>
      <c r="Q284" s="24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</row>
    <row r="285" spans="1:35" ht="17.399999999999999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2"/>
      <c r="L285" s="22"/>
      <c r="M285" s="22"/>
      <c r="N285" s="25"/>
      <c r="O285" s="25"/>
      <c r="P285" s="23"/>
      <c r="Q285" s="24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</row>
    <row r="286" spans="1:35" ht="17.399999999999999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2"/>
      <c r="L286" s="22"/>
      <c r="M286" s="22"/>
      <c r="N286" s="25"/>
      <c r="O286" s="25"/>
      <c r="P286" s="23"/>
      <c r="Q286" s="24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</row>
    <row r="287" spans="1:35" ht="17.399999999999999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2"/>
      <c r="L287" s="22"/>
      <c r="M287" s="22"/>
      <c r="N287" s="25"/>
      <c r="O287" s="25"/>
      <c r="P287" s="23"/>
      <c r="Q287" s="24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</row>
    <row r="288" spans="1:35" ht="17.399999999999999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2"/>
      <c r="L288" s="22"/>
      <c r="M288" s="22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</row>
    <row r="289" spans="1:35" ht="17.39999999999999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2"/>
      <c r="L289" s="22"/>
      <c r="M289" s="22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</row>
    <row r="290" spans="1:35" ht="17.399999999999999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2"/>
      <c r="L290" s="22"/>
      <c r="M290" s="22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</row>
    <row r="291" spans="1:35" ht="17.399999999999999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2"/>
      <c r="L291" s="22"/>
      <c r="M291" s="22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</row>
    <row r="292" spans="1:35" ht="17.399999999999999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2"/>
      <c r="L292" s="22"/>
      <c r="M292" s="22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</row>
    <row r="293" spans="1:35" ht="17.399999999999999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2"/>
      <c r="L293" s="22"/>
      <c r="M293" s="22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</row>
    <row r="294" spans="1:35" ht="17.399999999999999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2"/>
      <c r="L294" s="22"/>
      <c r="M294" s="22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</row>
    <row r="295" spans="1:35" ht="17.399999999999999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2"/>
      <c r="L295" s="22"/>
      <c r="M295" s="22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</row>
    <row r="296" spans="1:35" ht="17.399999999999999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2"/>
      <c r="L296" s="22"/>
      <c r="M296" s="22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</row>
    <row r="297" spans="1:35" ht="17.399999999999999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2"/>
      <c r="L297" s="22"/>
      <c r="M297" s="22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</row>
    <row r="298" spans="1:35" ht="17.399999999999999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2"/>
      <c r="L298" s="22"/>
      <c r="M298" s="22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</row>
    <row r="299" spans="1:35" ht="17.3999999999999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2"/>
      <c r="L299" s="22"/>
      <c r="M299" s="22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</row>
    <row r="300" spans="1:35" ht="17.399999999999999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2"/>
      <c r="L300" s="22"/>
      <c r="M300" s="22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</row>
    <row r="301" spans="1:35" ht="17.399999999999999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2"/>
      <c r="L301" s="22"/>
      <c r="M301" s="22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</row>
    <row r="302" spans="1:35" ht="17.399999999999999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2"/>
      <c r="L302" s="22"/>
      <c r="M302" s="22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</row>
    <row r="303" spans="1:35" ht="17.399999999999999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2"/>
      <c r="L303" s="22"/>
      <c r="M303" s="22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</row>
    <row r="304" spans="1:35" ht="17.399999999999999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2"/>
      <c r="L304" s="22"/>
      <c r="M304" s="22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</row>
    <row r="305" spans="1:35" ht="17.399999999999999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2"/>
      <c r="L305" s="22"/>
      <c r="M305" s="22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</row>
    <row r="306" spans="1:35" ht="17.399999999999999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2"/>
      <c r="L306" s="22"/>
      <c r="M306" s="22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</row>
    <row r="307" spans="1:35" ht="17.399999999999999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2"/>
      <c r="L307" s="22"/>
      <c r="M307" s="22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</row>
    <row r="308" spans="1:35" ht="17.399999999999999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2"/>
      <c r="L308" s="22"/>
      <c r="M308" s="22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</row>
    <row r="309" spans="1:35" ht="17.39999999999999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2"/>
      <c r="L309" s="22"/>
      <c r="M309" s="22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</row>
    <row r="310" spans="1:35" ht="17.399999999999999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2"/>
      <c r="L310" s="22"/>
      <c r="M310" s="22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</row>
    <row r="311" spans="1:35" ht="17.399999999999999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2"/>
      <c r="L311" s="22"/>
      <c r="M311" s="22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</row>
    <row r="312" spans="1:35" ht="17.399999999999999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2"/>
      <c r="L312" s="22"/>
      <c r="M312" s="22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</row>
    <row r="313" spans="1:35" ht="17.399999999999999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2"/>
      <c r="L313" s="22"/>
      <c r="M313" s="22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</row>
    <row r="314" spans="1:35" ht="17.399999999999999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2"/>
      <c r="L314" s="22"/>
      <c r="M314" s="22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</row>
    <row r="315" spans="1:35" ht="17.399999999999999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2"/>
      <c r="L315" s="22"/>
      <c r="M315" s="22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</row>
    <row r="316" spans="1:35" ht="17.399999999999999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2"/>
      <c r="L316" s="22"/>
      <c r="M316" s="22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</row>
    <row r="317" spans="1:35" ht="17.399999999999999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2"/>
      <c r="L317" s="22"/>
      <c r="M317" s="22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</row>
    <row r="318" spans="1:35" ht="17.399999999999999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2"/>
      <c r="L318" s="22"/>
      <c r="M318" s="22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</row>
    <row r="319" spans="1:35" ht="17.39999999999999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2"/>
      <c r="L319" s="22"/>
      <c r="M319" s="22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</row>
    <row r="320" spans="1:35" ht="17.399999999999999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2"/>
      <c r="L320" s="22"/>
      <c r="M320" s="22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</row>
    <row r="321" spans="1:35" ht="17.399999999999999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2"/>
      <c r="L321" s="22"/>
      <c r="M321" s="22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</row>
    <row r="322" spans="1:35" ht="17.399999999999999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2"/>
      <c r="L322" s="22"/>
      <c r="M322" s="22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</row>
    <row r="323" spans="1:35" ht="17.399999999999999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2"/>
      <c r="L323" s="22"/>
      <c r="M323" s="22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</row>
    <row r="324" spans="1:35" ht="17.399999999999999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2"/>
      <c r="L324" s="22"/>
      <c r="M324" s="22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</row>
    <row r="325" spans="1:35" ht="17.399999999999999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2"/>
      <c r="L325" s="22"/>
      <c r="M325" s="22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</row>
    <row r="326" spans="1:35" ht="17.399999999999999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2"/>
      <c r="L326" s="22"/>
      <c r="M326" s="22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</row>
    <row r="327" spans="1:35" ht="17.399999999999999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2"/>
      <c r="L327" s="22"/>
      <c r="M327" s="22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</row>
    <row r="328" spans="1:35" ht="17.399999999999999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2"/>
      <c r="L328" s="22"/>
      <c r="M328" s="22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</row>
    <row r="329" spans="1:35" ht="17.39999999999999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2"/>
      <c r="L329" s="22"/>
      <c r="M329" s="22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</row>
    <row r="330" spans="1:35" ht="17.399999999999999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2"/>
      <c r="L330" s="22"/>
      <c r="M330" s="22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</row>
    <row r="331" spans="1:35" ht="17.399999999999999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2"/>
      <c r="L331" s="22"/>
      <c r="M331" s="22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</row>
    <row r="332" spans="1:35" ht="17.399999999999999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2"/>
      <c r="L332" s="22"/>
      <c r="M332" s="22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</row>
    <row r="333" spans="1:35" ht="17.399999999999999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2"/>
      <c r="L333" s="22"/>
      <c r="M333" s="22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</row>
    <row r="334" spans="1:35" ht="17.399999999999999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2"/>
      <c r="L334" s="22"/>
      <c r="M334" s="22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</row>
    <row r="335" spans="1:35" ht="17.399999999999999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2"/>
      <c r="L335" s="22"/>
      <c r="M335" s="22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</row>
    <row r="336" spans="1:35" ht="17.399999999999999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2"/>
      <c r="L336" s="22"/>
      <c r="M336" s="22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</row>
    <row r="337" spans="1:35" ht="17.399999999999999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2"/>
      <c r="L337" s="22"/>
      <c r="M337" s="22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</row>
    <row r="338" spans="1:35" ht="17.399999999999999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2"/>
      <c r="L338" s="22"/>
      <c r="M338" s="22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</row>
    <row r="339" spans="1:35" ht="17.39999999999999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2"/>
      <c r="L339" s="22"/>
      <c r="M339" s="22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</row>
    <row r="340" spans="1:35" ht="17.399999999999999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2"/>
      <c r="L340" s="22"/>
      <c r="M340" s="22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</row>
    <row r="341" spans="1:35" ht="17.399999999999999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2"/>
      <c r="L341" s="22"/>
      <c r="M341" s="22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</row>
    <row r="342" spans="1:35" ht="17.399999999999999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2"/>
      <c r="L342" s="22"/>
      <c r="M342" s="22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</row>
    <row r="343" spans="1:35" ht="17.399999999999999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2"/>
      <c r="L343" s="22"/>
      <c r="M343" s="22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</row>
    <row r="344" spans="1:35" ht="17.399999999999999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2"/>
      <c r="L344" s="22"/>
      <c r="M344" s="22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</row>
    <row r="345" spans="1:35" ht="17.399999999999999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2"/>
      <c r="L345" s="22"/>
      <c r="M345" s="22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</row>
    <row r="346" spans="1:35" ht="17.399999999999999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2"/>
      <c r="L346" s="22"/>
      <c r="M346" s="22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</row>
    <row r="347" spans="1:35" ht="17.399999999999999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2"/>
      <c r="L347" s="22"/>
      <c r="M347" s="22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</row>
    <row r="348" spans="1:35" ht="17.399999999999999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2"/>
      <c r="L348" s="22"/>
      <c r="M348" s="22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</row>
    <row r="349" spans="1:35" ht="17.39999999999999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2"/>
      <c r="L349" s="22"/>
      <c r="M349" s="22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</row>
    <row r="350" spans="1:35" ht="17.399999999999999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2"/>
      <c r="L350" s="22"/>
      <c r="M350" s="22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</row>
    <row r="351" spans="1:35" ht="17.399999999999999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2"/>
      <c r="L351" s="22"/>
      <c r="M351" s="22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</row>
    <row r="352" spans="1:35" ht="17.399999999999999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2"/>
      <c r="L352" s="22"/>
      <c r="M352" s="22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</row>
    <row r="353" spans="1:35" ht="17.399999999999999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2"/>
      <c r="L353" s="22"/>
      <c r="M353" s="22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</row>
    <row r="354" spans="1:35" ht="17.399999999999999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2"/>
      <c r="L354" s="22"/>
      <c r="M354" s="22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</row>
    <row r="355" spans="1:35" ht="17.399999999999999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2"/>
      <c r="L355" s="22"/>
      <c r="M355" s="22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</row>
    <row r="356" spans="1:35" ht="17.399999999999999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2"/>
      <c r="L356" s="22"/>
      <c r="M356" s="22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</row>
    <row r="357" spans="1:35" ht="17.399999999999999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2"/>
      <c r="L357" s="22"/>
      <c r="M357" s="22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</row>
    <row r="358" spans="1:35" ht="17.399999999999999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2"/>
      <c r="L358" s="22"/>
      <c r="M358" s="22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</row>
    <row r="359" spans="1:35" ht="17.39999999999999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2"/>
      <c r="L359" s="22"/>
      <c r="M359" s="22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</row>
    <row r="360" spans="1:35" ht="17.399999999999999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2"/>
      <c r="L360" s="22"/>
      <c r="M360" s="22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</row>
    <row r="361" spans="1:35" ht="17.399999999999999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2"/>
      <c r="L361" s="22"/>
      <c r="M361" s="22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</row>
    <row r="362" spans="1:35" ht="17.399999999999999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2"/>
      <c r="L362" s="22"/>
      <c r="M362" s="22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</row>
    <row r="363" spans="1:35" ht="17.399999999999999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2"/>
      <c r="L363" s="22"/>
      <c r="M363" s="22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</row>
    <row r="364" spans="1:35" ht="17.399999999999999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2"/>
      <c r="L364" s="22"/>
      <c r="M364" s="22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</row>
    <row r="365" spans="1:35" ht="17.399999999999999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2"/>
      <c r="L365" s="22"/>
      <c r="M365" s="22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</row>
    <row r="366" spans="1:35" ht="17.399999999999999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2"/>
      <c r="L366" s="22"/>
      <c r="M366" s="22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</row>
    <row r="367" spans="1:35" ht="17.399999999999999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2"/>
      <c r="L367" s="22"/>
      <c r="M367" s="22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</row>
    <row r="368" spans="1:35" ht="17.399999999999999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2"/>
      <c r="L368" s="22"/>
      <c r="M368" s="22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</row>
    <row r="369" spans="1:35" ht="17.39999999999999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2"/>
      <c r="L369" s="22"/>
      <c r="M369" s="22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</row>
    <row r="370" spans="1:35" ht="17.399999999999999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2"/>
      <c r="L370" s="22"/>
      <c r="M370" s="22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</row>
    <row r="371" spans="1:35" ht="17.399999999999999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2"/>
      <c r="L371" s="22"/>
      <c r="M371" s="22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</row>
    <row r="372" spans="1:35" ht="17.399999999999999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2"/>
      <c r="L372" s="22"/>
      <c r="M372" s="22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</row>
    <row r="373" spans="1:35" ht="17.399999999999999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2"/>
      <c r="L373" s="22"/>
      <c r="M373" s="22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</row>
    <row r="374" spans="1:35" ht="17.399999999999999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2"/>
      <c r="L374" s="22"/>
      <c r="M374" s="22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</row>
    <row r="375" spans="1:35" ht="17.399999999999999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2"/>
      <c r="L375" s="22"/>
      <c r="M375" s="22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</row>
    <row r="376" spans="1:35" ht="17.399999999999999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2"/>
      <c r="L376" s="22"/>
      <c r="M376" s="22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</row>
    <row r="377" spans="1:35" ht="17.399999999999999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2"/>
      <c r="L377" s="22"/>
      <c r="M377" s="22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</row>
    <row r="378" spans="1:35" ht="17.399999999999999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2"/>
      <c r="L378" s="22"/>
      <c r="M378" s="22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</row>
    <row r="379" spans="1:35" ht="17.39999999999999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2"/>
      <c r="L379" s="22"/>
      <c r="M379" s="22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</row>
    <row r="380" spans="1:35" ht="17.399999999999999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2"/>
      <c r="L380" s="22"/>
      <c r="M380" s="22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</row>
    <row r="381" spans="1:35" ht="17.399999999999999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2"/>
      <c r="L381" s="22"/>
      <c r="M381" s="22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</row>
    <row r="382" spans="1:35" ht="17.399999999999999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2"/>
      <c r="L382" s="22"/>
      <c r="M382" s="22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</row>
    <row r="383" spans="1:35" ht="17.399999999999999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2"/>
      <c r="L383" s="22"/>
      <c r="M383" s="22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</row>
    <row r="384" spans="1:35" ht="17.399999999999999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2"/>
      <c r="L384" s="22"/>
      <c r="M384" s="22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</row>
    <row r="385" spans="1:35" ht="17.399999999999999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2"/>
      <c r="L385" s="22"/>
      <c r="M385" s="22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</row>
    <row r="386" spans="1:35" ht="17.399999999999999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2"/>
      <c r="L386" s="22"/>
      <c r="M386" s="22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</row>
    <row r="387" spans="1:35" ht="17.399999999999999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2"/>
      <c r="L387" s="22"/>
      <c r="M387" s="22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</row>
    <row r="388" spans="1:35" ht="17.399999999999999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2"/>
      <c r="L388" s="22"/>
      <c r="M388" s="22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</row>
    <row r="389" spans="1:35" ht="17.39999999999999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2"/>
      <c r="L389" s="22"/>
      <c r="M389" s="22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</row>
    <row r="390" spans="1:35" ht="17.399999999999999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2"/>
      <c r="L390" s="22"/>
      <c r="M390" s="22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</row>
    <row r="391" spans="1:35" ht="17.399999999999999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2"/>
      <c r="L391" s="22"/>
      <c r="M391" s="22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</row>
    <row r="392" spans="1:35" ht="17.399999999999999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2"/>
      <c r="L392" s="22"/>
      <c r="M392" s="22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</row>
    <row r="393" spans="1:35" ht="17.399999999999999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2"/>
      <c r="L393" s="22"/>
      <c r="M393" s="22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</row>
    <row r="394" spans="1:35" ht="17.399999999999999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2"/>
      <c r="L394" s="22"/>
      <c r="M394" s="22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</row>
    <row r="395" spans="1:35" ht="17.399999999999999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2"/>
      <c r="L395" s="22"/>
      <c r="M395" s="22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</row>
    <row r="396" spans="1:35" ht="17.399999999999999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2"/>
      <c r="L396" s="22"/>
      <c r="M396" s="22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</row>
    <row r="397" spans="1:35" ht="17.399999999999999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2"/>
      <c r="L397" s="22"/>
      <c r="M397" s="22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</row>
    <row r="398" spans="1:35" ht="17.399999999999999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2"/>
      <c r="L398" s="22"/>
      <c r="M398" s="22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</row>
    <row r="399" spans="1:35" ht="17.3999999999999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2"/>
      <c r="L399" s="22"/>
      <c r="M399" s="22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</row>
    <row r="400" spans="1:35" ht="17.399999999999999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2"/>
      <c r="L400" s="22"/>
      <c r="M400" s="22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</row>
    <row r="401" spans="1:35" ht="17.399999999999999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2"/>
      <c r="L401" s="22"/>
      <c r="M401" s="22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</row>
    <row r="402" spans="1:35" ht="17.399999999999999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2"/>
      <c r="L402" s="22"/>
      <c r="M402" s="22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</row>
    <row r="403" spans="1:35" ht="17.399999999999999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2"/>
      <c r="L403" s="22"/>
      <c r="M403" s="22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</row>
    <row r="404" spans="1:35" ht="17.399999999999999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2"/>
      <c r="L404" s="22"/>
      <c r="M404" s="22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</row>
    <row r="405" spans="1:35" ht="17.399999999999999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2"/>
      <c r="L405" s="22"/>
      <c r="M405" s="22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</row>
    <row r="406" spans="1:35" ht="17.399999999999999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2"/>
      <c r="L406" s="22"/>
      <c r="M406" s="22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</row>
    <row r="407" spans="1:35" ht="17.399999999999999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2"/>
      <c r="L407" s="22"/>
      <c r="M407" s="22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</row>
    <row r="408" spans="1:35" ht="17.399999999999999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2"/>
      <c r="L408" s="22"/>
      <c r="M408" s="22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</row>
    <row r="409" spans="1:35" ht="17.39999999999999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2"/>
      <c r="L409" s="22"/>
      <c r="M409" s="22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</row>
    <row r="410" spans="1:35" ht="17.399999999999999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2"/>
      <c r="L410" s="22"/>
      <c r="M410" s="22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</row>
    <row r="411" spans="1:35" ht="17.399999999999999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2"/>
      <c r="L411" s="22"/>
      <c r="M411" s="22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</row>
    <row r="412" spans="1:35" ht="17.399999999999999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2"/>
      <c r="L412" s="22"/>
      <c r="M412" s="22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</row>
    <row r="413" spans="1:35" ht="17.399999999999999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2"/>
      <c r="L413" s="22"/>
      <c r="M413" s="22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</row>
    <row r="414" spans="1:35" ht="17.399999999999999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2"/>
      <c r="L414" s="22"/>
      <c r="M414" s="22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</row>
    <row r="415" spans="1:35" ht="17.399999999999999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2"/>
      <c r="L415" s="22"/>
      <c r="M415" s="22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</row>
    <row r="416" spans="1:35" ht="17.399999999999999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2"/>
      <c r="L416" s="22"/>
      <c r="M416" s="22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</row>
    <row r="417" spans="1:35" ht="17.399999999999999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2"/>
      <c r="L417" s="22"/>
      <c r="M417" s="22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</row>
    <row r="418" spans="1:35" ht="17.399999999999999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2"/>
      <c r="L418" s="22"/>
      <c r="M418" s="22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</row>
    <row r="419" spans="1:35" ht="17.39999999999999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2"/>
      <c r="L419" s="22"/>
      <c r="M419" s="22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</row>
    <row r="420" spans="1:35" ht="17.399999999999999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2"/>
      <c r="L420" s="22"/>
      <c r="M420" s="22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</row>
    <row r="421" spans="1:35" ht="17.399999999999999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2"/>
      <c r="L421" s="22"/>
      <c r="M421" s="22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</row>
    <row r="422" spans="1:35" ht="17.399999999999999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2"/>
      <c r="L422" s="22"/>
      <c r="M422" s="22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</row>
    <row r="423" spans="1:35" ht="17.399999999999999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2"/>
      <c r="L423" s="22"/>
      <c r="M423" s="22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</row>
    <row r="424" spans="1:35" ht="17.399999999999999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2"/>
      <c r="L424" s="22"/>
      <c r="M424" s="22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spans="1:35" ht="17.399999999999999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2"/>
      <c r="L425" s="22"/>
      <c r="M425" s="22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spans="1:35" ht="17.399999999999999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2"/>
      <c r="L426" s="22"/>
      <c r="M426" s="22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spans="1:35" ht="17.399999999999999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2"/>
      <c r="L427" s="22"/>
      <c r="M427" s="22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spans="1:35" ht="17.399999999999999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2"/>
      <c r="L428" s="22"/>
      <c r="M428" s="22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spans="1:35" ht="17.39999999999999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2"/>
      <c r="L429" s="22"/>
      <c r="M429" s="22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spans="1:35" ht="17.399999999999999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2"/>
      <c r="L430" s="22"/>
      <c r="M430" s="22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spans="1:35" ht="17.399999999999999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2"/>
      <c r="L431" s="22"/>
      <c r="M431" s="22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spans="1:35" ht="17.399999999999999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2"/>
      <c r="L432" s="22"/>
      <c r="M432" s="22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spans="1:35" ht="17.399999999999999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2"/>
      <c r="L433" s="22"/>
      <c r="M433" s="22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spans="1:35" ht="17.399999999999999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2"/>
      <c r="L434" s="22"/>
      <c r="M434" s="22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spans="1:35" ht="17.399999999999999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2"/>
      <c r="L435" s="22"/>
      <c r="M435" s="22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spans="1:35" ht="17.399999999999999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2"/>
      <c r="L436" s="22"/>
      <c r="M436" s="22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spans="1:35" ht="17.399999999999999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2"/>
      <c r="L437" s="22"/>
      <c r="M437" s="22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spans="1:35" ht="17.399999999999999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2"/>
      <c r="L438" s="22"/>
      <c r="M438" s="22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spans="1:35" ht="17.39999999999999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2"/>
      <c r="L439" s="22"/>
      <c r="M439" s="22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spans="1:35" ht="17.399999999999999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2"/>
      <c r="L440" s="22"/>
      <c r="M440" s="22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spans="1:35" ht="17.399999999999999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2"/>
      <c r="L441" s="22"/>
      <c r="M441" s="22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spans="1:35" ht="17.399999999999999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2"/>
      <c r="L442" s="22"/>
      <c r="M442" s="22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spans="1:35" ht="17.399999999999999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2"/>
      <c r="L443" s="22"/>
      <c r="M443" s="22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spans="1:35" ht="17.399999999999999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2"/>
      <c r="L444" s="22"/>
      <c r="M444" s="22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spans="1:35" ht="17.399999999999999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2"/>
      <c r="L445" s="22"/>
      <c r="M445" s="22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spans="1:35" ht="17.399999999999999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2"/>
      <c r="L446" s="22"/>
      <c r="M446" s="22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spans="1:35" ht="17.399999999999999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2"/>
      <c r="L447" s="22"/>
      <c r="M447" s="22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spans="1:35" ht="17.399999999999999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2"/>
      <c r="L448" s="22"/>
      <c r="M448" s="22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spans="1:35" ht="17.39999999999999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2"/>
      <c r="L449" s="22"/>
      <c r="M449" s="22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spans="1:35" ht="17.399999999999999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2"/>
      <c r="L450" s="22"/>
      <c r="M450" s="22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spans="1:35" ht="17.399999999999999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2"/>
      <c r="L451" s="22"/>
      <c r="M451" s="22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spans="1:35" ht="17.399999999999999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2"/>
      <c r="L452" s="22"/>
      <c r="M452" s="22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spans="1:35" ht="17.399999999999999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2"/>
      <c r="L453" s="22"/>
      <c r="M453" s="22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spans="1:35" ht="17.399999999999999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2"/>
      <c r="L454" s="22"/>
      <c r="M454" s="22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spans="1:35" ht="17.399999999999999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2"/>
      <c r="L455" s="22"/>
      <c r="M455" s="22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spans="1:35" ht="17.399999999999999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2"/>
      <c r="L456" s="22"/>
      <c r="M456" s="22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</row>
    <row r="457" spans="1:35" ht="17.399999999999999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2"/>
      <c r="L457" s="22"/>
      <c r="M457" s="22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</row>
    <row r="458" spans="1:35" ht="17.399999999999999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2"/>
      <c r="L458" s="22"/>
      <c r="M458" s="22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</row>
    <row r="459" spans="1:35" ht="17.39999999999999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2"/>
      <c r="L459" s="22"/>
      <c r="M459" s="22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</row>
    <row r="460" spans="1:35" ht="17.399999999999999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2"/>
      <c r="L460" s="22"/>
      <c r="M460" s="22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</row>
    <row r="461" spans="1:35" ht="17.399999999999999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2"/>
      <c r="L461" s="22"/>
      <c r="M461" s="22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</row>
    <row r="462" spans="1:35" ht="17.399999999999999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2"/>
      <c r="L462" s="22"/>
      <c r="M462" s="22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</row>
    <row r="463" spans="1:35" ht="17.399999999999999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2"/>
      <c r="L463" s="22"/>
      <c r="M463" s="22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</row>
    <row r="464" spans="1:35" ht="17.399999999999999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2"/>
      <c r="L464" s="22"/>
      <c r="M464" s="22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</row>
    <row r="465" spans="1:35" ht="17.399999999999999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2"/>
      <c r="L465" s="22"/>
      <c r="M465" s="22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</row>
    <row r="466" spans="1:35" ht="17.399999999999999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2"/>
      <c r="L466" s="22"/>
      <c r="M466" s="22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</row>
    <row r="467" spans="1:35" ht="17.399999999999999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2"/>
      <c r="L467" s="22"/>
      <c r="M467" s="22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</row>
    <row r="468" spans="1:35" ht="17.399999999999999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2"/>
      <c r="L468" s="22"/>
      <c r="M468" s="22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</row>
    <row r="469" spans="1:35" ht="17.39999999999999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2"/>
      <c r="L469" s="22"/>
      <c r="M469" s="22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</row>
    <row r="470" spans="1:35" ht="17.399999999999999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2"/>
      <c r="L470" s="22"/>
      <c r="M470" s="22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</row>
    <row r="471" spans="1:35" ht="17.399999999999999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2"/>
      <c r="L471" s="22"/>
      <c r="M471" s="22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</row>
    <row r="472" spans="1:35" ht="17.399999999999999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2"/>
      <c r="L472" s="22"/>
      <c r="M472" s="22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</row>
    <row r="473" spans="1:35" ht="17.399999999999999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2"/>
      <c r="L473" s="22"/>
      <c r="M473" s="22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</row>
    <row r="474" spans="1:35" ht="17.399999999999999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2"/>
      <c r="L474" s="22"/>
      <c r="M474" s="22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</row>
    <row r="475" spans="1:35" ht="17.399999999999999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2"/>
      <c r="L475" s="22"/>
      <c r="M475" s="22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</row>
    <row r="476" spans="1:35" ht="17.399999999999999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2"/>
      <c r="L476" s="22"/>
      <c r="M476" s="22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</row>
    <row r="477" spans="1:35" ht="17.399999999999999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2"/>
      <c r="L477" s="22"/>
      <c r="M477" s="22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</row>
    <row r="478" spans="1:35" ht="17.399999999999999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2"/>
      <c r="L478" s="22"/>
      <c r="M478" s="22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</row>
    <row r="479" spans="1:35" ht="17.39999999999999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2"/>
      <c r="L479" s="22"/>
      <c r="M479" s="22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</row>
    <row r="480" spans="1:35" ht="17.399999999999999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2"/>
      <c r="L480" s="22"/>
      <c r="M480" s="22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</row>
    <row r="481" spans="1:35" ht="17.399999999999999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2"/>
      <c r="L481" s="22"/>
      <c r="M481" s="22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</row>
    <row r="482" spans="1:35" ht="17.399999999999999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2"/>
      <c r="L482" s="22"/>
      <c r="M482" s="22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</row>
    <row r="483" spans="1:35" ht="17.399999999999999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2"/>
      <c r="L483" s="22"/>
      <c r="M483" s="22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</row>
    <row r="484" spans="1:35" ht="17.399999999999999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2"/>
      <c r="L484" s="22"/>
      <c r="M484" s="22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</row>
    <row r="485" spans="1:35" ht="17.399999999999999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2"/>
      <c r="L485" s="22"/>
      <c r="M485" s="22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</row>
    <row r="486" spans="1:35" ht="17.399999999999999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2"/>
      <c r="L486" s="22"/>
      <c r="M486" s="22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</row>
    <row r="487" spans="1:35" ht="17.399999999999999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2"/>
      <c r="L487" s="22"/>
      <c r="M487" s="22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</row>
    <row r="488" spans="1:35" ht="17.399999999999999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2"/>
      <c r="L488" s="22"/>
      <c r="M488" s="22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</row>
    <row r="489" spans="1:35" ht="17.39999999999999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2"/>
      <c r="L489" s="22"/>
      <c r="M489" s="22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</row>
    <row r="490" spans="1:35" ht="17.399999999999999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2"/>
      <c r="L490" s="22"/>
      <c r="M490" s="22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</row>
    <row r="491" spans="1:35" ht="17.399999999999999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2"/>
      <c r="L491" s="22"/>
      <c r="M491" s="22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</row>
    <row r="492" spans="1:35" ht="17.399999999999999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2"/>
      <c r="L492" s="22"/>
      <c r="M492" s="22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</row>
    <row r="493" spans="1:35" ht="17.399999999999999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2"/>
      <c r="L493" s="22"/>
      <c r="M493" s="22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</row>
    <row r="494" spans="1:35" ht="17.399999999999999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2"/>
      <c r="L494" s="22"/>
      <c r="M494" s="22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</row>
    <row r="495" spans="1:35" ht="17.399999999999999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2"/>
      <c r="L495" s="22"/>
      <c r="M495" s="22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</row>
    <row r="496" spans="1:35" ht="17.399999999999999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2"/>
      <c r="L496" s="22"/>
      <c r="M496" s="22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</row>
    <row r="497" spans="1:35" ht="17.399999999999999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2"/>
      <c r="L497" s="22"/>
      <c r="M497" s="22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</row>
    <row r="498" spans="1:35" ht="17.399999999999999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2"/>
      <c r="L498" s="22"/>
      <c r="M498" s="22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</row>
    <row r="499" spans="1:35" ht="17.3999999999999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2"/>
      <c r="L499" s="22"/>
      <c r="M499" s="22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</row>
    <row r="500" spans="1:35" ht="17.399999999999999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2"/>
      <c r="L500" s="22"/>
      <c r="M500" s="22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</row>
    <row r="501" spans="1:35" ht="17.399999999999999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2"/>
      <c r="L501" s="22"/>
      <c r="M501" s="22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</row>
    <row r="502" spans="1:35" ht="17.399999999999999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2"/>
      <c r="L502" s="22"/>
      <c r="M502" s="22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</row>
    <row r="503" spans="1:35" ht="17.399999999999999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2"/>
      <c r="L503" s="22"/>
      <c r="M503" s="22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</row>
    <row r="504" spans="1:35" ht="17.399999999999999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2"/>
      <c r="L504" s="22"/>
      <c r="M504" s="22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</row>
    <row r="505" spans="1:35" ht="17.399999999999999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2"/>
      <c r="L505" s="22"/>
      <c r="M505" s="22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</row>
    <row r="506" spans="1:35" ht="17.399999999999999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2"/>
      <c r="L506" s="22"/>
      <c r="M506" s="22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</row>
    <row r="507" spans="1:35" ht="17.399999999999999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2"/>
      <c r="L507" s="22"/>
      <c r="M507" s="22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</row>
    <row r="508" spans="1:35" ht="17.399999999999999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2"/>
      <c r="L508" s="22"/>
      <c r="M508" s="22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</row>
    <row r="509" spans="1:35" ht="17.39999999999999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2"/>
      <c r="L509" s="22"/>
      <c r="M509" s="22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</row>
    <row r="510" spans="1:35" ht="17.399999999999999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2"/>
      <c r="L510" s="22"/>
      <c r="M510" s="22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</row>
    <row r="511" spans="1:35" ht="17.399999999999999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2"/>
      <c r="L511" s="22"/>
      <c r="M511" s="22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</row>
    <row r="512" spans="1:35" ht="17.399999999999999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2"/>
      <c r="L512" s="22"/>
      <c r="M512" s="22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</row>
    <row r="513" spans="1:35" ht="17.399999999999999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2"/>
      <c r="L513" s="22"/>
      <c r="M513" s="22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</row>
    <row r="514" spans="1:35" ht="17.399999999999999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2"/>
      <c r="L514" s="22"/>
      <c r="M514" s="22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</row>
    <row r="515" spans="1:35" ht="17.399999999999999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2"/>
      <c r="L515" s="22"/>
      <c r="M515" s="22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</row>
    <row r="516" spans="1:35" ht="17.399999999999999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2"/>
      <c r="L516" s="22"/>
      <c r="M516" s="22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</row>
    <row r="517" spans="1:35" ht="17.399999999999999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2"/>
      <c r="L517" s="22"/>
      <c r="M517" s="22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</row>
    <row r="518" spans="1:35" ht="17.399999999999999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2"/>
      <c r="L518" s="22"/>
      <c r="M518" s="22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</row>
    <row r="519" spans="1:35" ht="17.39999999999999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2"/>
      <c r="L519" s="22"/>
      <c r="M519" s="22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</row>
    <row r="520" spans="1:35" ht="17.399999999999999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2"/>
      <c r="L520" s="22"/>
      <c r="M520" s="22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</row>
    <row r="521" spans="1:35" ht="17.399999999999999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2"/>
      <c r="L521" s="22"/>
      <c r="M521" s="22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</row>
    <row r="522" spans="1:35" ht="17.399999999999999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2"/>
      <c r="L522" s="22"/>
      <c r="M522" s="22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</row>
    <row r="523" spans="1:35" ht="17.399999999999999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2"/>
      <c r="L523" s="22"/>
      <c r="M523" s="22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</row>
    <row r="524" spans="1:35" ht="17.399999999999999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2"/>
      <c r="L524" s="22"/>
      <c r="M524" s="22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</row>
    <row r="525" spans="1:35" ht="17.399999999999999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2"/>
      <c r="L525" s="22"/>
      <c r="M525" s="22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</row>
    <row r="526" spans="1:35" ht="17.399999999999999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2"/>
      <c r="L526" s="22"/>
      <c r="M526" s="22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</row>
    <row r="527" spans="1:35" ht="17.399999999999999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2"/>
      <c r="L527" s="22"/>
      <c r="M527" s="22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</row>
    <row r="528" spans="1:35" ht="17.399999999999999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2"/>
      <c r="L528" s="22"/>
      <c r="M528" s="22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</row>
    <row r="529" spans="1:35" ht="17.39999999999999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2"/>
      <c r="L529" s="22"/>
      <c r="M529" s="22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</row>
    <row r="530" spans="1:35" ht="17.399999999999999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2"/>
      <c r="L530" s="22"/>
      <c r="M530" s="22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</row>
    <row r="531" spans="1:35" ht="17.399999999999999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2"/>
      <c r="L531" s="22"/>
      <c r="M531" s="22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</row>
    <row r="532" spans="1:35" ht="17.399999999999999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2"/>
      <c r="L532" s="22"/>
      <c r="M532" s="22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</row>
    <row r="533" spans="1:35" ht="17.399999999999999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2"/>
      <c r="L533" s="22"/>
      <c r="M533" s="22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</row>
    <row r="534" spans="1:35" ht="17.399999999999999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2"/>
      <c r="L534" s="22"/>
      <c r="M534" s="22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</row>
    <row r="535" spans="1:35" ht="17.399999999999999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2"/>
      <c r="L535" s="22"/>
      <c r="M535" s="22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</row>
    <row r="536" spans="1:35" ht="17.399999999999999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2"/>
      <c r="L536" s="22"/>
      <c r="M536" s="22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</row>
    <row r="537" spans="1:35" ht="17.399999999999999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2"/>
      <c r="L537" s="22"/>
      <c r="M537" s="22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</row>
    <row r="538" spans="1:35" ht="17.399999999999999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2"/>
      <c r="L538" s="22"/>
      <c r="M538" s="22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</row>
    <row r="539" spans="1:35" ht="17.39999999999999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2"/>
      <c r="L539" s="22"/>
      <c r="M539" s="22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</row>
    <row r="540" spans="1:35" ht="17.399999999999999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2"/>
      <c r="L540" s="22"/>
      <c r="M540" s="22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</row>
    <row r="541" spans="1:35" ht="17.399999999999999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2"/>
      <c r="L541" s="22"/>
      <c r="M541" s="22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</row>
    <row r="542" spans="1:35" ht="17.399999999999999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2"/>
      <c r="L542" s="22"/>
      <c r="M542" s="22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</row>
    <row r="543" spans="1:35" ht="17.399999999999999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2"/>
      <c r="L543" s="22"/>
      <c r="M543" s="22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</row>
    <row r="544" spans="1:35" ht="17.399999999999999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2"/>
      <c r="L544" s="22"/>
      <c r="M544" s="22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</row>
    <row r="545" spans="1:35" ht="17.399999999999999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2"/>
      <c r="L545" s="22"/>
      <c r="M545" s="22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</row>
    <row r="546" spans="1:35" ht="17.399999999999999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2"/>
      <c r="L546" s="22"/>
      <c r="M546" s="22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</row>
    <row r="547" spans="1:35" ht="17.399999999999999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2"/>
      <c r="L547" s="22"/>
      <c r="M547" s="22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</row>
    <row r="548" spans="1:35" ht="17.399999999999999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2"/>
      <c r="L548" s="22"/>
      <c r="M548" s="22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</row>
    <row r="549" spans="1:35" ht="17.39999999999999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2"/>
      <c r="L549" s="22"/>
      <c r="M549" s="22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</row>
    <row r="550" spans="1:35" ht="17.399999999999999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2"/>
      <c r="L550" s="22"/>
      <c r="M550" s="22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</row>
    <row r="551" spans="1:35" ht="17.399999999999999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2"/>
      <c r="L551" s="22"/>
      <c r="M551" s="22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</row>
    <row r="552" spans="1:35" ht="17.399999999999999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2"/>
      <c r="L552" s="22"/>
      <c r="M552" s="22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</row>
    <row r="553" spans="1:35" ht="17.399999999999999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2"/>
      <c r="L553" s="22"/>
      <c r="M553" s="22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</row>
    <row r="554" spans="1:35" ht="17.399999999999999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2"/>
      <c r="L554" s="22"/>
      <c r="M554" s="22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</row>
    <row r="555" spans="1:35" ht="17.399999999999999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2"/>
      <c r="L555" s="22"/>
      <c r="M555" s="22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</row>
    <row r="556" spans="1:35" ht="17.399999999999999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2"/>
      <c r="L556" s="22"/>
      <c r="M556" s="22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</row>
    <row r="557" spans="1:35" ht="17.399999999999999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2"/>
      <c r="L557" s="22"/>
      <c r="M557" s="22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</row>
    <row r="558" spans="1:35" ht="17.399999999999999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2"/>
      <c r="L558" s="22"/>
      <c r="M558" s="22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</row>
    <row r="559" spans="1:35" ht="17.39999999999999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2"/>
      <c r="L559" s="22"/>
      <c r="M559" s="22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</row>
    <row r="560" spans="1:35" ht="17.399999999999999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2"/>
      <c r="L560" s="22"/>
      <c r="M560" s="22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</row>
    <row r="561" spans="1:35" ht="17.399999999999999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2"/>
      <c r="L561" s="22"/>
      <c r="M561" s="22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</row>
    <row r="562" spans="1:35" ht="17.399999999999999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2"/>
      <c r="L562" s="22"/>
      <c r="M562" s="22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</row>
    <row r="563" spans="1:35" ht="17.399999999999999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2"/>
      <c r="L563" s="22"/>
      <c r="M563" s="22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</row>
    <row r="564" spans="1:35" ht="17.399999999999999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2"/>
      <c r="L564" s="22"/>
      <c r="M564" s="22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</row>
    <row r="565" spans="1:35" ht="17.399999999999999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2"/>
      <c r="L565" s="22"/>
      <c r="M565" s="22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</row>
    <row r="566" spans="1:35" ht="17.399999999999999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2"/>
      <c r="L566" s="22"/>
      <c r="M566" s="22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</row>
    <row r="567" spans="1:35" ht="17.399999999999999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2"/>
      <c r="L567" s="22"/>
      <c r="M567" s="22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</row>
    <row r="568" spans="1:35" ht="17.399999999999999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2"/>
      <c r="L568" s="22"/>
      <c r="M568" s="22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</row>
    <row r="569" spans="1:35" ht="17.39999999999999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2"/>
      <c r="L569" s="22"/>
      <c r="M569" s="22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</row>
    <row r="570" spans="1:35" ht="17.399999999999999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2"/>
      <c r="L570" s="22"/>
      <c r="M570" s="22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</row>
    <row r="571" spans="1:35" ht="17.399999999999999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2"/>
      <c r="L571" s="22"/>
      <c r="M571" s="22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</row>
    <row r="572" spans="1:35" ht="17.399999999999999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2"/>
      <c r="L572" s="22"/>
      <c r="M572" s="22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</row>
    <row r="573" spans="1:35" ht="17.399999999999999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2"/>
      <c r="L573" s="22"/>
      <c r="M573" s="22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</row>
    <row r="574" spans="1:35" ht="17.399999999999999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2"/>
      <c r="L574" s="22"/>
      <c r="M574" s="22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</row>
    <row r="575" spans="1:35" ht="17.399999999999999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2"/>
      <c r="L575" s="22"/>
      <c r="M575" s="22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</row>
    <row r="576" spans="1:35" ht="17.399999999999999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2"/>
      <c r="L576" s="22"/>
      <c r="M576" s="22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</row>
    <row r="577" spans="1:35" ht="17.399999999999999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2"/>
      <c r="L577" s="22"/>
      <c r="M577" s="22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</row>
    <row r="578" spans="1:35" ht="17.399999999999999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2"/>
      <c r="L578" s="22"/>
      <c r="M578" s="22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</row>
    <row r="579" spans="1:35" ht="17.39999999999999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2"/>
      <c r="L579" s="22"/>
      <c r="M579" s="22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</row>
    <row r="580" spans="1:35" ht="17.399999999999999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2"/>
      <c r="L580" s="22"/>
      <c r="M580" s="22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</row>
    <row r="581" spans="1:35" ht="17.399999999999999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2"/>
      <c r="L581" s="22"/>
      <c r="M581" s="22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</row>
    <row r="582" spans="1:35" ht="17.399999999999999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2"/>
      <c r="L582" s="22"/>
      <c r="M582" s="22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</row>
    <row r="583" spans="1:35" ht="17.399999999999999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2"/>
      <c r="L583" s="22"/>
      <c r="M583" s="22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</row>
    <row r="584" spans="1:35" ht="17.399999999999999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2"/>
      <c r="L584" s="22"/>
      <c r="M584" s="22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</row>
    <row r="585" spans="1:35" ht="17.399999999999999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2"/>
      <c r="L585" s="22"/>
      <c r="M585" s="22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</row>
    <row r="586" spans="1:35" ht="17.399999999999999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2"/>
      <c r="L586" s="22"/>
      <c r="M586" s="22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</row>
    <row r="587" spans="1:35" ht="17.399999999999999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2"/>
      <c r="L587" s="22"/>
      <c r="M587" s="22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</row>
    <row r="588" spans="1:35" ht="17.399999999999999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2"/>
      <c r="L588" s="22"/>
      <c r="M588" s="22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</row>
    <row r="589" spans="1:35" ht="17.39999999999999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2"/>
      <c r="L589" s="22"/>
      <c r="M589" s="22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</row>
    <row r="590" spans="1:35" ht="17.399999999999999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2"/>
      <c r="L590" s="22"/>
      <c r="M590" s="22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</row>
    <row r="591" spans="1:35" ht="17.399999999999999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2"/>
      <c r="L591" s="22"/>
      <c r="M591" s="22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</row>
    <row r="592" spans="1:35" ht="17.399999999999999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2"/>
      <c r="L592" s="22"/>
      <c r="M592" s="22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</row>
    <row r="593" spans="1:35" ht="17.399999999999999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2"/>
      <c r="L593" s="22"/>
      <c r="M593" s="22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</row>
    <row r="594" spans="1:35" ht="17.399999999999999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2"/>
      <c r="L594" s="22"/>
      <c r="M594" s="22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</row>
    <row r="595" spans="1:35" ht="17.399999999999999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2"/>
      <c r="L595" s="22"/>
      <c r="M595" s="22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</row>
    <row r="596" spans="1:35" ht="17.399999999999999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2"/>
      <c r="L596" s="22"/>
      <c r="M596" s="22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</row>
    <row r="597" spans="1:35" ht="17.399999999999999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2"/>
      <c r="L597" s="22"/>
      <c r="M597" s="22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</row>
    <row r="598" spans="1:35" ht="17.399999999999999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2"/>
      <c r="L598" s="22"/>
      <c r="M598" s="22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</row>
    <row r="599" spans="1:35" ht="17.3999999999999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2"/>
      <c r="L599" s="22"/>
      <c r="M599" s="22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</row>
    <row r="600" spans="1:35" ht="17.399999999999999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2"/>
      <c r="L600" s="22"/>
      <c r="M600" s="22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</row>
    <row r="601" spans="1:35" ht="17.399999999999999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2"/>
      <c r="L601" s="22"/>
      <c r="M601" s="22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</row>
    <row r="602" spans="1:35" ht="17.399999999999999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2"/>
      <c r="L602" s="22"/>
      <c r="M602" s="22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</row>
    <row r="603" spans="1:35" ht="17.399999999999999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2"/>
      <c r="L603" s="22"/>
      <c r="M603" s="22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</row>
    <row r="604" spans="1:35" ht="17.399999999999999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2"/>
      <c r="L604" s="22"/>
      <c r="M604" s="22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</row>
    <row r="605" spans="1:35" ht="17.399999999999999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2"/>
      <c r="L605" s="22"/>
      <c r="M605" s="22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</row>
    <row r="606" spans="1:35" ht="17.399999999999999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2"/>
      <c r="L606" s="22"/>
      <c r="M606" s="22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</row>
    <row r="607" spans="1:35" ht="17.399999999999999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2"/>
      <c r="L607" s="22"/>
      <c r="M607" s="22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</row>
    <row r="608" spans="1:35" ht="17.399999999999999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2"/>
      <c r="L608" s="22"/>
      <c r="M608" s="22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</row>
    <row r="609" spans="1:35" ht="17.39999999999999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2"/>
      <c r="L609" s="22"/>
      <c r="M609" s="22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</row>
    <row r="610" spans="1:35" ht="17.399999999999999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2"/>
      <c r="L610" s="22"/>
      <c r="M610" s="22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</row>
    <row r="611" spans="1:35" ht="17.399999999999999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2"/>
      <c r="L611" s="22"/>
      <c r="M611" s="22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</row>
    <row r="612" spans="1:35" ht="17.399999999999999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2"/>
      <c r="L612" s="22"/>
      <c r="M612" s="22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</row>
    <row r="613" spans="1:35" ht="17.399999999999999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2"/>
      <c r="L613" s="22"/>
      <c r="M613" s="22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</row>
    <row r="614" spans="1:35" ht="17.399999999999999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2"/>
      <c r="L614" s="22"/>
      <c r="M614" s="22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</row>
    <row r="615" spans="1:35" ht="17.399999999999999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2"/>
      <c r="L615" s="22"/>
      <c r="M615" s="22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</row>
    <row r="616" spans="1:35" ht="17.399999999999999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2"/>
      <c r="L616" s="22"/>
      <c r="M616" s="22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</row>
    <row r="617" spans="1:35" ht="17.399999999999999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2"/>
      <c r="L617" s="22"/>
      <c r="M617" s="22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</row>
    <row r="618" spans="1:35" ht="17.399999999999999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2"/>
      <c r="L618" s="22"/>
      <c r="M618" s="22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</row>
    <row r="619" spans="1:35" ht="17.39999999999999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2"/>
      <c r="L619" s="22"/>
      <c r="M619" s="22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</row>
    <row r="620" spans="1:35" ht="17.399999999999999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2"/>
      <c r="L620" s="22"/>
      <c r="M620" s="22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</row>
    <row r="621" spans="1:35" ht="17.399999999999999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2"/>
      <c r="L621" s="22"/>
      <c r="M621" s="22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</row>
    <row r="622" spans="1:35" ht="17.399999999999999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2"/>
      <c r="L622" s="22"/>
      <c r="M622" s="22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</row>
    <row r="623" spans="1:35" ht="17.399999999999999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2"/>
      <c r="L623" s="22"/>
      <c r="M623" s="22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</row>
    <row r="624" spans="1:35" ht="17.399999999999999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2"/>
      <c r="L624" s="22"/>
      <c r="M624" s="22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</row>
    <row r="625" spans="1:35" ht="17.399999999999999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2"/>
      <c r="L625" s="22"/>
      <c r="M625" s="22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</row>
    <row r="626" spans="1:35" ht="17.399999999999999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2"/>
      <c r="L626" s="22"/>
      <c r="M626" s="22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</row>
    <row r="627" spans="1:35" ht="17.399999999999999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2"/>
      <c r="L627" s="22"/>
      <c r="M627" s="22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</row>
    <row r="628" spans="1:35" ht="17.399999999999999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2"/>
      <c r="L628" s="22"/>
      <c r="M628" s="22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</row>
    <row r="629" spans="1:35" ht="17.39999999999999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2"/>
      <c r="L629" s="22"/>
      <c r="M629" s="22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</row>
    <row r="630" spans="1:35" ht="17.399999999999999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2"/>
      <c r="L630" s="22"/>
      <c r="M630" s="22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</row>
    <row r="631" spans="1:35" ht="17.399999999999999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2"/>
      <c r="L631" s="22"/>
      <c r="M631" s="22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</row>
    <row r="632" spans="1:35" ht="17.399999999999999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2"/>
      <c r="L632" s="22"/>
      <c r="M632" s="22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</row>
    <row r="633" spans="1:35" ht="17.399999999999999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2"/>
      <c r="L633" s="22"/>
      <c r="M633" s="22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</row>
    <row r="634" spans="1:35" ht="17.399999999999999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2"/>
      <c r="L634" s="22"/>
      <c r="M634" s="22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</row>
    <row r="635" spans="1:35" ht="17.399999999999999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2"/>
      <c r="L635" s="22"/>
      <c r="M635" s="22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</row>
    <row r="636" spans="1:35" ht="17.399999999999999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2"/>
      <c r="L636" s="22"/>
      <c r="M636" s="22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</row>
    <row r="637" spans="1:35" ht="17.399999999999999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2"/>
      <c r="L637" s="22"/>
      <c r="M637" s="22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</row>
    <row r="638" spans="1:35" ht="17.399999999999999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2"/>
      <c r="L638" s="22"/>
      <c r="M638" s="22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</row>
    <row r="639" spans="1:35" ht="17.39999999999999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2"/>
      <c r="L639" s="22"/>
      <c r="M639" s="22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</row>
    <row r="640" spans="1:35" ht="17.399999999999999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2"/>
      <c r="L640" s="22"/>
      <c r="M640" s="22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</row>
    <row r="641" spans="1:35" ht="17.399999999999999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2"/>
      <c r="L641" s="22"/>
      <c r="M641" s="22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</row>
    <row r="642" spans="1:35" ht="17.399999999999999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2"/>
      <c r="L642" s="22"/>
      <c r="M642" s="22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</row>
    <row r="643" spans="1:35" ht="17.399999999999999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2"/>
      <c r="L643" s="22"/>
      <c r="M643" s="22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</row>
    <row r="644" spans="1:35" ht="17.399999999999999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2"/>
      <c r="L644" s="22"/>
      <c r="M644" s="22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</row>
    <row r="645" spans="1:35" ht="17.399999999999999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2"/>
      <c r="L645" s="22"/>
      <c r="M645" s="22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</row>
    <row r="646" spans="1:35" ht="17.399999999999999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2"/>
      <c r="L646" s="22"/>
      <c r="M646" s="22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</row>
    <row r="647" spans="1:35" ht="17.399999999999999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2"/>
      <c r="L647" s="22"/>
      <c r="M647" s="22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</row>
    <row r="648" spans="1:35" ht="17.399999999999999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2"/>
      <c r="L648" s="22"/>
      <c r="M648" s="22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</row>
    <row r="649" spans="1:35" ht="17.39999999999999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2"/>
      <c r="L649" s="22"/>
      <c r="M649" s="22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</row>
    <row r="650" spans="1:35" ht="17.399999999999999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2"/>
      <c r="L650" s="22"/>
      <c r="M650" s="22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</row>
    <row r="651" spans="1:35" ht="17.399999999999999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2"/>
      <c r="L651" s="22"/>
      <c r="M651" s="22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</row>
    <row r="652" spans="1:35" ht="17.399999999999999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2"/>
      <c r="L652" s="22"/>
      <c r="M652" s="22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</row>
    <row r="653" spans="1:35" ht="17.399999999999999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2"/>
      <c r="L653" s="22"/>
      <c r="M653" s="22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</row>
    <row r="654" spans="1:35" ht="17.399999999999999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2"/>
      <c r="L654" s="22"/>
      <c r="M654" s="22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</row>
    <row r="655" spans="1:35" ht="17.399999999999999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2"/>
      <c r="L655" s="22"/>
      <c r="M655" s="22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</row>
    <row r="656" spans="1:35" ht="17.399999999999999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2"/>
      <c r="L656" s="22"/>
      <c r="M656" s="22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</row>
    <row r="657" spans="1:35" ht="17.399999999999999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2"/>
      <c r="L657" s="22"/>
      <c r="M657" s="22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</row>
    <row r="658" spans="1:35" ht="17.399999999999999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2"/>
      <c r="L658" s="22"/>
      <c r="M658" s="22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</row>
    <row r="659" spans="1:35" ht="17.39999999999999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2"/>
      <c r="L659" s="22"/>
      <c r="M659" s="22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</row>
    <row r="660" spans="1:35" ht="17.399999999999999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2"/>
      <c r="L660" s="22"/>
      <c r="M660" s="22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</row>
    <row r="661" spans="1:35" ht="17.399999999999999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2"/>
      <c r="L661" s="22"/>
      <c r="M661" s="22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</row>
    <row r="662" spans="1:35" ht="17.399999999999999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2"/>
      <c r="L662" s="22"/>
      <c r="M662" s="22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</row>
    <row r="663" spans="1:35" ht="17.399999999999999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2"/>
      <c r="L663" s="22"/>
      <c r="M663" s="22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</row>
    <row r="664" spans="1:35" ht="17.399999999999999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2"/>
      <c r="L664" s="22"/>
      <c r="M664" s="22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</row>
    <row r="665" spans="1:35" ht="17.399999999999999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2"/>
      <c r="L665" s="22"/>
      <c r="M665" s="22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</row>
    <row r="666" spans="1:35" ht="17.399999999999999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2"/>
      <c r="L666" s="22"/>
      <c r="M666" s="22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</row>
    <row r="667" spans="1:35" ht="17.399999999999999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2"/>
      <c r="L667" s="22"/>
      <c r="M667" s="22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</row>
    <row r="668" spans="1:35" ht="17.399999999999999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2"/>
      <c r="L668" s="22"/>
      <c r="M668" s="22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</row>
    <row r="669" spans="1:35" ht="17.39999999999999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2"/>
      <c r="L669" s="22"/>
      <c r="M669" s="22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</row>
    <row r="670" spans="1:35" ht="17.399999999999999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2"/>
      <c r="L670" s="22"/>
      <c r="M670" s="22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</row>
    <row r="671" spans="1:35" ht="17.399999999999999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2"/>
      <c r="L671" s="22"/>
      <c r="M671" s="22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</row>
    <row r="672" spans="1:35" ht="17.399999999999999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2"/>
      <c r="L672" s="22"/>
      <c r="M672" s="22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</row>
    <row r="673" spans="1:35" ht="17.399999999999999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2"/>
      <c r="L673" s="22"/>
      <c r="M673" s="22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</row>
    <row r="674" spans="1:35" ht="17.399999999999999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2"/>
      <c r="L674" s="22"/>
      <c r="M674" s="22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</row>
    <row r="675" spans="1:35" ht="17.399999999999999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2"/>
      <c r="L675" s="22"/>
      <c r="M675" s="22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</row>
    <row r="676" spans="1:35" ht="17.399999999999999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2"/>
      <c r="L676" s="22"/>
      <c r="M676" s="22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</row>
    <row r="677" spans="1:35" ht="17.399999999999999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2"/>
      <c r="L677" s="22"/>
      <c r="M677" s="22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</row>
    <row r="678" spans="1:35" ht="17.399999999999999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2"/>
      <c r="L678" s="22"/>
      <c r="M678" s="22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</row>
    <row r="679" spans="1:35" ht="17.39999999999999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2"/>
      <c r="L679" s="22"/>
      <c r="M679" s="22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</row>
    <row r="680" spans="1:35" ht="17.399999999999999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2"/>
      <c r="L680" s="22"/>
      <c r="M680" s="22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</row>
    <row r="681" spans="1:35" ht="17.399999999999999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2"/>
      <c r="L681" s="22"/>
      <c r="M681" s="22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</row>
    <row r="682" spans="1:35" ht="17.399999999999999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2"/>
      <c r="L682" s="22"/>
      <c r="M682" s="22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</row>
    <row r="683" spans="1:35" ht="17.399999999999999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2"/>
      <c r="L683" s="22"/>
      <c r="M683" s="22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</row>
    <row r="684" spans="1:35" ht="17.399999999999999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2"/>
      <c r="L684" s="22"/>
      <c r="M684" s="22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</row>
    <row r="685" spans="1:35" ht="17.399999999999999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2"/>
      <c r="L685" s="22"/>
      <c r="M685" s="22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</row>
    <row r="686" spans="1:35" ht="17.399999999999999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2"/>
      <c r="L686" s="22"/>
      <c r="M686" s="22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</row>
    <row r="687" spans="1:35" ht="17.399999999999999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2"/>
      <c r="L687" s="22"/>
      <c r="M687" s="22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</row>
    <row r="688" spans="1:35" ht="17.399999999999999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2"/>
      <c r="L688" s="22"/>
      <c r="M688" s="22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</row>
    <row r="689" spans="1:35" ht="17.39999999999999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2"/>
      <c r="L689" s="22"/>
      <c r="M689" s="22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</row>
    <row r="690" spans="1:35" ht="17.399999999999999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2"/>
      <c r="L690" s="22"/>
      <c r="M690" s="22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</row>
    <row r="691" spans="1:35" ht="17.399999999999999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2"/>
      <c r="L691" s="22"/>
      <c r="M691" s="22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</row>
    <row r="692" spans="1:35" ht="17.399999999999999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2"/>
      <c r="L692" s="22"/>
      <c r="M692" s="22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</row>
    <row r="693" spans="1:35" ht="17.399999999999999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2"/>
      <c r="L693" s="22"/>
      <c r="M693" s="22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</row>
    <row r="694" spans="1:35" ht="17.399999999999999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2"/>
      <c r="L694" s="22"/>
      <c r="M694" s="22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</row>
    <row r="695" spans="1:35" ht="17.399999999999999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2"/>
      <c r="L695" s="22"/>
      <c r="M695" s="22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</row>
    <row r="696" spans="1:35" ht="17.399999999999999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2"/>
      <c r="L696" s="22"/>
      <c r="M696" s="22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</row>
    <row r="697" spans="1:35" ht="17.399999999999999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2"/>
      <c r="L697" s="22"/>
      <c r="M697" s="22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</row>
    <row r="698" spans="1:35" ht="17.399999999999999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2"/>
      <c r="L698" s="22"/>
      <c r="M698" s="22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</row>
    <row r="699" spans="1:35" ht="17.3999999999999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2"/>
      <c r="L699" s="22"/>
      <c r="M699" s="22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</row>
    <row r="700" spans="1:35" ht="17.399999999999999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2"/>
      <c r="L700" s="22"/>
      <c r="M700" s="22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</row>
    <row r="701" spans="1:35" ht="17.399999999999999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2"/>
      <c r="L701" s="22"/>
      <c r="M701" s="22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</row>
    <row r="702" spans="1:35" ht="17.399999999999999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2"/>
      <c r="L702" s="22"/>
      <c r="M702" s="22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</row>
    <row r="703" spans="1:35" ht="17.399999999999999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2"/>
      <c r="L703" s="22"/>
      <c r="M703" s="22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</row>
    <row r="704" spans="1:35" ht="17.399999999999999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2"/>
      <c r="L704" s="22"/>
      <c r="M704" s="22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</row>
    <row r="705" spans="1:35" ht="17.399999999999999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2"/>
      <c r="L705" s="22"/>
      <c r="M705" s="22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</row>
    <row r="706" spans="1:35" ht="17.399999999999999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2"/>
      <c r="L706" s="22"/>
      <c r="M706" s="22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</row>
    <row r="707" spans="1:35" ht="17.399999999999999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2"/>
      <c r="L707" s="22"/>
      <c r="M707" s="22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</row>
    <row r="708" spans="1:35" ht="17.399999999999999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2"/>
      <c r="L708" s="22"/>
      <c r="M708" s="22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</row>
    <row r="709" spans="1:35" ht="17.39999999999999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2"/>
      <c r="L709" s="22"/>
      <c r="M709" s="22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</row>
    <row r="710" spans="1:35" ht="17.399999999999999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2"/>
      <c r="L710" s="22"/>
      <c r="M710" s="22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</row>
    <row r="711" spans="1:35" ht="17.399999999999999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2"/>
      <c r="L711" s="22"/>
      <c r="M711" s="22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</row>
    <row r="712" spans="1:35" ht="17.399999999999999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2"/>
      <c r="L712" s="22"/>
      <c r="M712" s="22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</row>
    <row r="713" spans="1:35" ht="17.399999999999999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2"/>
      <c r="L713" s="22"/>
      <c r="M713" s="22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</row>
    <row r="714" spans="1:35" ht="17.399999999999999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2"/>
      <c r="L714" s="22"/>
      <c r="M714" s="22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</row>
    <row r="715" spans="1:35" ht="17.399999999999999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2"/>
      <c r="L715" s="22"/>
      <c r="M715" s="22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</row>
    <row r="716" spans="1:35" ht="17.399999999999999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2"/>
      <c r="L716" s="22"/>
      <c r="M716" s="22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</row>
    <row r="717" spans="1:35" ht="17.399999999999999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2"/>
      <c r="L717" s="22"/>
      <c r="M717" s="22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</row>
    <row r="718" spans="1:35" ht="17.399999999999999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2"/>
      <c r="L718" s="22"/>
      <c r="M718" s="22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</row>
    <row r="719" spans="1:35" ht="17.39999999999999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2"/>
      <c r="L719" s="22"/>
      <c r="M719" s="22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</row>
    <row r="720" spans="1:35" ht="17.399999999999999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2"/>
      <c r="L720" s="22"/>
      <c r="M720" s="22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</row>
    <row r="721" spans="1:35" ht="17.399999999999999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2"/>
      <c r="L721" s="22"/>
      <c r="M721" s="22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</row>
    <row r="722" spans="1:35" ht="17.399999999999999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2"/>
      <c r="L722" s="22"/>
      <c r="M722" s="22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</row>
    <row r="723" spans="1:35" ht="17.399999999999999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2"/>
      <c r="L723" s="22"/>
      <c r="M723" s="22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</row>
    <row r="724" spans="1:35" ht="17.399999999999999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2"/>
      <c r="L724" s="22"/>
      <c r="M724" s="22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</row>
    <row r="725" spans="1:35" ht="17.399999999999999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2"/>
      <c r="L725" s="22"/>
      <c r="M725" s="22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</row>
    <row r="726" spans="1:35" ht="17.399999999999999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2"/>
      <c r="L726" s="22"/>
      <c r="M726" s="22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</row>
    <row r="727" spans="1:35" ht="17.399999999999999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2"/>
      <c r="L727" s="22"/>
      <c r="M727" s="22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</row>
    <row r="728" spans="1:35" ht="17.399999999999999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2"/>
      <c r="L728" s="22"/>
      <c r="M728" s="22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</row>
    <row r="729" spans="1:35" ht="17.39999999999999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2"/>
      <c r="L729" s="22"/>
      <c r="M729" s="22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</row>
    <row r="730" spans="1:35" ht="17.399999999999999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2"/>
      <c r="L730" s="22"/>
      <c r="M730" s="22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</row>
    <row r="731" spans="1:35" ht="17.399999999999999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2"/>
      <c r="L731" s="22"/>
      <c r="M731" s="22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</row>
    <row r="732" spans="1:35" ht="17.399999999999999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2"/>
      <c r="L732" s="22"/>
      <c r="M732" s="22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</row>
    <row r="733" spans="1:35" ht="17.399999999999999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2"/>
      <c r="L733" s="22"/>
      <c r="M733" s="22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</row>
    <row r="734" spans="1:35" ht="17.399999999999999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2"/>
      <c r="L734" s="22"/>
      <c r="M734" s="22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</row>
    <row r="735" spans="1:35" ht="17.399999999999999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2"/>
      <c r="L735" s="22"/>
      <c r="M735" s="22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</row>
    <row r="736" spans="1:35" ht="17.399999999999999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2"/>
      <c r="L736" s="22"/>
      <c r="M736" s="22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</row>
    <row r="737" spans="1:35" ht="17.399999999999999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2"/>
      <c r="L737" s="22"/>
      <c r="M737" s="22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</row>
    <row r="738" spans="1:35" ht="17.399999999999999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2"/>
      <c r="L738" s="22"/>
      <c r="M738" s="22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</row>
    <row r="739" spans="1:35" ht="17.39999999999999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2"/>
      <c r="L739" s="22"/>
      <c r="M739" s="22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</row>
    <row r="740" spans="1:35" ht="17.399999999999999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2"/>
      <c r="L740" s="22"/>
      <c r="M740" s="22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</row>
    <row r="741" spans="1:35" ht="17.399999999999999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2"/>
      <c r="L741" s="22"/>
      <c r="M741" s="22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</row>
    <row r="742" spans="1:35" ht="17.399999999999999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2"/>
      <c r="L742" s="22"/>
      <c r="M742" s="22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</row>
    <row r="743" spans="1:35" ht="17.399999999999999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2"/>
      <c r="L743" s="22"/>
      <c r="M743" s="22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</row>
    <row r="744" spans="1:35" ht="17.399999999999999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2"/>
      <c r="L744" s="22"/>
      <c r="M744" s="22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</row>
    <row r="745" spans="1:35" ht="17.399999999999999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2"/>
      <c r="L745" s="22"/>
      <c r="M745" s="22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</row>
    <row r="746" spans="1:35" ht="17.399999999999999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2"/>
      <c r="L746" s="22"/>
      <c r="M746" s="22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</row>
    <row r="747" spans="1:35" ht="17.399999999999999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2"/>
      <c r="L747" s="22"/>
      <c r="M747" s="22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</row>
    <row r="748" spans="1:35" ht="17.399999999999999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2"/>
      <c r="L748" s="22"/>
      <c r="M748" s="22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</row>
    <row r="749" spans="1:35" ht="17.39999999999999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2"/>
      <c r="L749" s="22"/>
      <c r="M749" s="22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</row>
    <row r="750" spans="1:35" ht="17.399999999999999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2"/>
      <c r="L750" s="22"/>
      <c r="M750" s="22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</row>
    <row r="751" spans="1:35" ht="17.399999999999999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2"/>
      <c r="L751" s="22"/>
      <c r="M751" s="22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</row>
    <row r="752" spans="1:35" ht="17.399999999999999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2"/>
      <c r="L752" s="22"/>
      <c r="M752" s="22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</row>
    <row r="753" spans="1:35" ht="17.399999999999999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2"/>
      <c r="L753" s="22"/>
      <c r="M753" s="22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</row>
    <row r="754" spans="1:35" ht="17.399999999999999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2"/>
      <c r="L754" s="22"/>
      <c r="M754" s="22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</row>
    <row r="755" spans="1:35" ht="17.399999999999999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2"/>
      <c r="L755" s="22"/>
      <c r="M755" s="22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</row>
    <row r="756" spans="1:35" ht="17.399999999999999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2"/>
      <c r="L756" s="22"/>
      <c r="M756" s="22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</row>
    <row r="757" spans="1:35" ht="17.399999999999999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2"/>
      <c r="L757" s="22"/>
      <c r="M757" s="22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</row>
    <row r="758" spans="1:35" ht="17.399999999999999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2"/>
      <c r="L758" s="22"/>
      <c r="M758" s="22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</row>
    <row r="759" spans="1:35" ht="17.39999999999999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2"/>
      <c r="L759" s="22"/>
      <c r="M759" s="22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</row>
    <row r="760" spans="1:35" ht="17.399999999999999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2"/>
      <c r="L760" s="22"/>
      <c r="M760" s="22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</row>
    <row r="761" spans="1:35" ht="17.399999999999999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2"/>
      <c r="L761" s="22"/>
      <c r="M761" s="22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</row>
    <row r="762" spans="1:35" ht="17.399999999999999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2"/>
      <c r="L762" s="22"/>
      <c r="M762" s="22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</row>
    <row r="763" spans="1:35" ht="17.399999999999999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2"/>
      <c r="L763" s="22"/>
      <c r="M763" s="22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</row>
    <row r="764" spans="1:35" ht="17.399999999999999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2"/>
      <c r="L764" s="22"/>
      <c r="M764" s="22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</row>
    <row r="765" spans="1:35" ht="17.399999999999999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2"/>
      <c r="L765" s="22"/>
      <c r="M765" s="22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</row>
    <row r="766" spans="1:35" ht="17.399999999999999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2"/>
      <c r="L766" s="22"/>
      <c r="M766" s="22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</row>
    <row r="767" spans="1:35" ht="17.399999999999999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2"/>
      <c r="L767" s="22"/>
      <c r="M767" s="22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</row>
    <row r="768" spans="1:35" ht="17.399999999999999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2"/>
      <c r="L768" s="22"/>
      <c r="M768" s="22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</row>
    <row r="769" spans="1:35" ht="17.39999999999999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2"/>
      <c r="L769" s="22"/>
      <c r="M769" s="22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</row>
    <row r="770" spans="1:35" ht="17.399999999999999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2"/>
      <c r="L770" s="22"/>
      <c r="M770" s="22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</row>
    <row r="771" spans="1:35" ht="17.399999999999999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2"/>
      <c r="L771" s="22"/>
      <c r="M771" s="22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</row>
    <row r="772" spans="1:35" ht="17.399999999999999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2"/>
      <c r="L772" s="22"/>
      <c r="M772" s="22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</row>
    <row r="773" spans="1:35" ht="17.399999999999999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2"/>
      <c r="L773" s="22"/>
      <c r="M773" s="22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</row>
    <row r="774" spans="1:35" ht="17.399999999999999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2"/>
      <c r="L774" s="22"/>
      <c r="M774" s="22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</row>
    <row r="775" spans="1:35" ht="17.399999999999999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2"/>
      <c r="L775" s="22"/>
      <c r="M775" s="22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</row>
    <row r="776" spans="1:35" ht="17.399999999999999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2"/>
      <c r="L776" s="22"/>
      <c r="M776" s="22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</row>
    <row r="777" spans="1:35" ht="17.399999999999999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2"/>
      <c r="L777" s="22"/>
      <c r="M777" s="22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</row>
    <row r="778" spans="1:35" ht="17.399999999999999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2"/>
      <c r="L778" s="22"/>
      <c r="M778" s="22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</row>
    <row r="779" spans="1:35" ht="17.39999999999999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2"/>
      <c r="L779" s="22"/>
      <c r="M779" s="22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</row>
    <row r="780" spans="1:35" ht="17.399999999999999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2"/>
      <c r="L780" s="22"/>
      <c r="M780" s="22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</row>
    <row r="781" spans="1:35" ht="17.399999999999999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2"/>
      <c r="L781" s="22"/>
      <c r="M781" s="22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</row>
    <row r="782" spans="1:35" ht="17.399999999999999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2"/>
      <c r="L782" s="22"/>
      <c r="M782" s="22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</row>
    <row r="783" spans="1:35" ht="17.399999999999999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2"/>
      <c r="L783" s="22"/>
      <c r="M783" s="22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</row>
    <row r="784" spans="1:35" ht="17.399999999999999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2"/>
      <c r="L784" s="22"/>
      <c r="M784" s="22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</row>
    <row r="785" spans="1:35" ht="17.399999999999999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2"/>
      <c r="L785" s="22"/>
      <c r="M785" s="22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</row>
    <row r="786" spans="1:35" ht="17.399999999999999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2"/>
      <c r="L786" s="22"/>
      <c r="M786" s="22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</row>
    <row r="787" spans="1:35" ht="17.399999999999999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2"/>
      <c r="L787" s="22"/>
      <c r="M787" s="22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</row>
    <row r="788" spans="1:35" ht="17.399999999999999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2"/>
      <c r="L788" s="22"/>
      <c r="M788" s="22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</row>
    <row r="789" spans="1:35" ht="17.39999999999999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2"/>
      <c r="L789" s="22"/>
      <c r="M789" s="22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</row>
    <row r="790" spans="1:35" ht="17.399999999999999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2"/>
      <c r="L790" s="22"/>
      <c r="M790" s="22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</row>
    <row r="791" spans="1:35" ht="17.399999999999999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2"/>
      <c r="L791" s="22"/>
      <c r="M791" s="22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</row>
    <row r="792" spans="1:35" ht="17.399999999999999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2"/>
      <c r="L792" s="22"/>
      <c r="M792" s="22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</row>
    <row r="793" spans="1:35" ht="17.399999999999999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2"/>
      <c r="L793" s="22"/>
      <c r="M793" s="22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</row>
    <row r="794" spans="1:35" ht="17.399999999999999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2"/>
      <c r="L794" s="22"/>
      <c r="M794" s="22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</row>
    <row r="795" spans="1:35" ht="17.399999999999999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2"/>
      <c r="L795" s="22"/>
      <c r="M795" s="22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</row>
    <row r="796" spans="1:35" ht="17.399999999999999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2"/>
      <c r="L796" s="22"/>
      <c r="M796" s="22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</row>
    <row r="797" spans="1:35" ht="17.399999999999999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2"/>
      <c r="L797" s="22"/>
      <c r="M797" s="22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</row>
    <row r="798" spans="1:35" ht="17.399999999999999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2"/>
      <c r="L798" s="22"/>
      <c r="M798" s="22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</row>
    <row r="799" spans="1:35" ht="17.3999999999999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2"/>
      <c r="L799" s="22"/>
      <c r="M799" s="22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</row>
    <row r="800" spans="1:35" ht="17.399999999999999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2"/>
      <c r="L800" s="22"/>
      <c r="M800" s="22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</row>
    <row r="801" spans="1:35" ht="17.399999999999999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2"/>
      <c r="L801" s="22"/>
      <c r="M801" s="22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</row>
    <row r="802" spans="1:35" ht="17.399999999999999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2"/>
      <c r="L802" s="22"/>
      <c r="M802" s="22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</row>
    <row r="803" spans="1:35" ht="17.399999999999999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2"/>
      <c r="L803" s="22"/>
      <c r="M803" s="22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</row>
    <row r="804" spans="1:35" ht="17.399999999999999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2"/>
      <c r="L804" s="22"/>
      <c r="M804" s="22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</row>
    <row r="805" spans="1:35" ht="17.399999999999999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2"/>
      <c r="L805" s="22"/>
      <c r="M805" s="22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</row>
    <row r="806" spans="1:35" ht="17.399999999999999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2"/>
      <c r="L806" s="22"/>
      <c r="M806" s="22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</row>
    <row r="807" spans="1:35" ht="17.399999999999999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2"/>
      <c r="L807" s="22"/>
      <c r="M807" s="22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</row>
    <row r="808" spans="1:35" ht="17.399999999999999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2"/>
      <c r="L808" s="22"/>
      <c r="M808" s="22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</row>
    <row r="809" spans="1:35" ht="17.39999999999999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2"/>
      <c r="L809" s="22"/>
      <c r="M809" s="22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</row>
    <row r="810" spans="1:35" ht="17.399999999999999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2"/>
      <c r="L810" s="22"/>
      <c r="M810" s="22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</row>
    <row r="811" spans="1:35" ht="17.399999999999999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2"/>
      <c r="L811" s="22"/>
      <c r="M811" s="22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</row>
    <row r="812" spans="1:35" ht="17.399999999999999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2"/>
      <c r="L812" s="22"/>
      <c r="M812" s="22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</row>
    <row r="813" spans="1:35" ht="17.399999999999999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2"/>
      <c r="L813" s="22"/>
      <c r="M813" s="22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</row>
    <row r="814" spans="1:35" ht="17.399999999999999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2"/>
      <c r="L814" s="22"/>
      <c r="M814" s="22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</row>
    <row r="815" spans="1:35" ht="17.399999999999999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2"/>
      <c r="L815" s="22"/>
      <c r="M815" s="22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</row>
    <row r="816" spans="1:35" ht="17.399999999999999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2"/>
      <c r="L816" s="22"/>
      <c r="M816" s="22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</row>
    <row r="817" spans="1:35" ht="17.399999999999999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2"/>
      <c r="L817" s="22"/>
      <c r="M817" s="22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</row>
    <row r="818" spans="1:35" ht="17.399999999999999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2"/>
      <c r="L818" s="22"/>
      <c r="M818" s="22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</row>
    <row r="819" spans="1:35" ht="17.39999999999999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2"/>
      <c r="L819" s="22"/>
      <c r="M819" s="22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</row>
    <row r="820" spans="1:35" ht="17.399999999999999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2"/>
      <c r="L820" s="22"/>
      <c r="M820" s="22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</row>
    <row r="821" spans="1:35" ht="17.399999999999999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2"/>
      <c r="L821" s="22"/>
      <c r="M821" s="22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</row>
    <row r="822" spans="1:35" ht="17.399999999999999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2"/>
      <c r="L822" s="22"/>
      <c r="M822" s="22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</row>
    <row r="823" spans="1:35" ht="17.399999999999999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2"/>
      <c r="L823" s="22"/>
      <c r="M823" s="22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</row>
    <row r="824" spans="1:35" ht="17.399999999999999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2"/>
      <c r="L824" s="22"/>
      <c r="M824" s="22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</row>
    <row r="825" spans="1:35" ht="17.399999999999999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2"/>
      <c r="L825" s="22"/>
      <c r="M825" s="22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</row>
    <row r="826" spans="1:35" ht="17.399999999999999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2"/>
      <c r="L826" s="22"/>
      <c r="M826" s="22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</row>
    <row r="827" spans="1:35" ht="17.399999999999999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2"/>
      <c r="L827" s="22"/>
      <c r="M827" s="22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</row>
    <row r="828" spans="1:35" ht="17.399999999999999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2"/>
      <c r="L828" s="22"/>
      <c r="M828" s="22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</row>
    <row r="829" spans="1:35" ht="17.39999999999999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2"/>
      <c r="L829" s="22"/>
      <c r="M829" s="22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</row>
    <row r="830" spans="1:35" ht="17.399999999999999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2"/>
      <c r="L830" s="22"/>
      <c r="M830" s="22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</row>
    <row r="831" spans="1:35" ht="17.399999999999999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2"/>
      <c r="L831" s="22"/>
      <c r="M831" s="22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</row>
    <row r="832" spans="1:35" ht="17.399999999999999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2"/>
      <c r="L832" s="22"/>
      <c r="M832" s="22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</row>
    <row r="833" spans="1:35" ht="17.399999999999999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2"/>
      <c r="L833" s="22"/>
      <c r="M833" s="22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</row>
    <row r="834" spans="1:35" ht="17.399999999999999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2"/>
      <c r="L834" s="22"/>
      <c r="M834" s="22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</row>
    <row r="835" spans="1:35" ht="17.399999999999999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2"/>
      <c r="L835" s="22"/>
      <c r="M835" s="22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</row>
    <row r="836" spans="1:35" ht="17.399999999999999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2"/>
      <c r="L836" s="22"/>
      <c r="M836" s="22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</row>
    <row r="837" spans="1:35" ht="17.399999999999999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2"/>
      <c r="L837" s="22"/>
      <c r="M837" s="22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</row>
    <row r="838" spans="1:35" ht="17.399999999999999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2"/>
      <c r="L838" s="22"/>
      <c r="M838" s="22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</row>
    <row r="839" spans="1:35" ht="17.39999999999999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2"/>
      <c r="L839" s="22"/>
      <c r="M839" s="22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</row>
    <row r="840" spans="1:35" ht="17.399999999999999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2"/>
      <c r="L840" s="22"/>
      <c r="M840" s="22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</row>
    <row r="841" spans="1:35" ht="17.399999999999999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2"/>
      <c r="L841" s="22"/>
      <c r="M841" s="22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</row>
    <row r="842" spans="1:35" ht="17.399999999999999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2"/>
      <c r="L842" s="22"/>
      <c r="M842" s="22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</row>
    <row r="843" spans="1:35" ht="17.399999999999999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2"/>
      <c r="L843" s="22"/>
      <c r="M843" s="22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</row>
    <row r="844" spans="1:35" ht="17.399999999999999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2"/>
      <c r="L844" s="22"/>
      <c r="M844" s="22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</row>
    <row r="845" spans="1:35" ht="17.399999999999999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2"/>
      <c r="L845" s="22"/>
      <c r="M845" s="22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</row>
    <row r="846" spans="1:35" ht="17.399999999999999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2"/>
      <c r="L846" s="22"/>
      <c r="M846" s="22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</row>
    <row r="847" spans="1:35" ht="17.399999999999999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2"/>
      <c r="L847" s="22"/>
      <c r="M847" s="22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</row>
    <row r="848" spans="1:35" ht="17.399999999999999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2"/>
      <c r="L848" s="22"/>
      <c r="M848" s="22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</row>
    <row r="849" spans="1:35" ht="17.39999999999999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2"/>
      <c r="L849" s="22"/>
      <c r="M849" s="22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</row>
    <row r="850" spans="1:35" ht="17.399999999999999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2"/>
      <c r="L850" s="22"/>
      <c r="M850" s="22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</row>
    <row r="851" spans="1:35" ht="17.399999999999999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2"/>
      <c r="L851" s="22"/>
      <c r="M851" s="22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</row>
    <row r="852" spans="1:35" ht="17.399999999999999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2"/>
      <c r="L852" s="22"/>
      <c r="M852" s="22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</row>
    <row r="853" spans="1:35" ht="17.399999999999999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2"/>
      <c r="L853" s="22"/>
      <c r="M853" s="22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</row>
    <row r="854" spans="1:35" ht="17.399999999999999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2"/>
      <c r="L854" s="22"/>
      <c r="M854" s="22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</row>
    <row r="855" spans="1:35" ht="17.399999999999999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2"/>
      <c r="L855" s="22"/>
      <c r="M855" s="22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</row>
    <row r="856" spans="1:35" ht="17.399999999999999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2"/>
      <c r="L856" s="22"/>
      <c r="M856" s="22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</row>
    <row r="857" spans="1:35" ht="17.399999999999999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2"/>
      <c r="L857" s="22"/>
      <c r="M857" s="22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</row>
    <row r="858" spans="1:35" ht="17.399999999999999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2"/>
      <c r="L858" s="22"/>
      <c r="M858" s="22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</row>
    <row r="859" spans="1:35" ht="17.39999999999999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2"/>
      <c r="L859" s="22"/>
      <c r="M859" s="22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</row>
    <row r="860" spans="1:35" ht="17.399999999999999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2"/>
      <c r="L860" s="22"/>
      <c r="M860" s="22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</row>
    <row r="861" spans="1:35" ht="17.399999999999999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2"/>
      <c r="L861" s="22"/>
      <c r="M861" s="22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</row>
    <row r="862" spans="1:35" ht="17.399999999999999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2"/>
      <c r="L862" s="22"/>
      <c r="M862" s="22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</row>
    <row r="863" spans="1:35" ht="17.399999999999999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2"/>
      <c r="L863" s="22"/>
      <c r="M863" s="22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</row>
    <row r="864" spans="1:35" ht="17.399999999999999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2"/>
      <c r="L864" s="22"/>
      <c r="M864" s="22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</row>
    <row r="865" spans="1:35" ht="17.399999999999999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2"/>
      <c r="L865" s="22"/>
      <c r="M865" s="22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</row>
    <row r="866" spans="1:35" ht="17.399999999999999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2"/>
      <c r="L866" s="22"/>
      <c r="M866" s="22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</row>
    <row r="867" spans="1:35" ht="17.399999999999999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2"/>
      <c r="L867" s="22"/>
      <c r="M867" s="22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</row>
    <row r="868" spans="1:35" ht="17.399999999999999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2"/>
      <c r="L868" s="22"/>
      <c r="M868" s="22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</row>
    <row r="869" spans="1:35" ht="17.39999999999999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2"/>
      <c r="L869" s="22"/>
      <c r="M869" s="22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</row>
    <row r="870" spans="1:35" ht="17.399999999999999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2"/>
      <c r="L870" s="22"/>
      <c r="M870" s="22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</row>
    <row r="871" spans="1:35" ht="17.399999999999999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2"/>
      <c r="L871" s="22"/>
      <c r="M871" s="22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</row>
    <row r="872" spans="1:35" ht="17.399999999999999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2"/>
      <c r="L872" s="22"/>
      <c r="M872" s="22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</row>
    <row r="873" spans="1:35" ht="17.399999999999999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2"/>
      <c r="L873" s="22"/>
      <c r="M873" s="22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</row>
    <row r="874" spans="1:35" ht="17.399999999999999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2"/>
      <c r="L874" s="22"/>
      <c r="M874" s="22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</row>
    <row r="875" spans="1:35" ht="17.399999999999999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2"/>
      <c r="L875" s="22"/>
      <c r="M875" s="22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</row>
    <row r="876" spans="1:35" ht="17.399999999999999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2"/>
      <c r="L876" s="22"/>
      <c r="M876" s="22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</row>
    <row r="877" spans="1:35" ht="17.399999999999999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2"/>
      <c r="L877" s="22"/>
      <c r="M877" s="22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</row>
    <row r="878" spans="1:35" ht="17.399999999999999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2"/>
      <c r="L878" s="22"/>
      <c r="M878" s="22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</row>
    <row r="879" spans="1:35" ht="17.39999999999999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2"/>
      <c r="L879" s="22"/>
      <c r="M879" s="22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</row>
    <row r="880" spans="1:35" ht="17.399999999999999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2"/>
      <c r="L880" s="22"/>
      <c r="M880" s="22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</row>
    <row r="881" spans="1:35" ht="17.399999999999999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2"/>
      <c r="L881" s="22"/>
      <c r="M881" s="22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</row>
    <row r="882" spans="1:35" ht="17.399999999999999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2"/>
      <c r="L882" s="22"/>
      <c r="M882" s="22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</row>
    <row r="883" spans="1:35" ht="17.399999999999999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2"/>
      <c r="L883" s="22"/>
      <c r="M883" s="22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</row>
    <row r="884" spans="1:35" ht="17.399999999999999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2"/>
      <c r="L884" s="22"/>
      <c r="M884" s="22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</row>
    <row r="885" spans="1:35" ht="17.399999999999999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2"/>
      <c r="L885" s="22"/>
      <c r="M885" s="22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</row>
    <row r="886" spans="1:35" ht="17.399999999999999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2"/>
      <c r="L886" s="22"/>
      <c r="M886" s="22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</row>
    <row r="887" spans="1:35" ht="17.399999999999999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2"/>
      <c r="L887" s="22"/>
      <c r="M887" s="22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</row>
    <row r="888" spans="1:35" ht="17.399999999999999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2"/>
      <c r="L888" s="22"/>
      <c r="M888" s="22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</row>
    <row r="889" spans="1:35" ht="17.39999999999999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2"/>
      <c r="L889" s="22"/>
      <c r="M889" s="22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</row>
    <row r="890" spans="1:35" ht="17.399999999999999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2"/>
      <c r="L890" s="22"/>
      <c r="M890" s="22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</row>
    <row r="891" spans="1:35" ht="17.399999999999999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2"/>
      <c r="L891" s="22"/>
      <c r="M891" s="22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</row>
    <row r="892" spans="1:35" ht="17.399999999999999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2"/>
      <c r="L892" s="22"/>
      <c r="M892" s="22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</row>
    <row r="893" spans="1:35" ht="17.399999999999999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2"/>
      <c r="L893" s="22"/>
      <c r="M893" s="22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</row>
    <row r="894" spans="1:35" ht="17.399999999999999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2"/>
      <c r="L894" s="22"/>
      <c r="M894" s="22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</row>
    <row r="895" spans="1:35" ht="17.399999999999999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2"/>
      <c r="L895" s="22"/>
      <c r="M895" s="22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</row>
    <row r="896" spans="1:35" ht="17.399999999999999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2"/>
      <c r="L896" s="22"/>
      <c r="M896" s="22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</row>
    <row r="897" spans="1:35" ht="17.399999999999999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2"/>
      <c r="L897" s="22"/>
      <c r="M897" s="22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</row>
    <row r="898" spans="1:35" ht="17.399999999999999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2"/>
      <c r="L898" s="22"/>
      <c r="M898" s="22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</row>
    <row r="899" spans="1:35" ht="17.3999999999999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2"/>
      <c r="L899" s="22"/>
      <c r="M899" s="22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</row>
    <row r="900" spans="1:35" ht="17.399999999999999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2"/>
      <c r="L900" s="22"/>
      <c r="M900" s="22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</row>
    <row r="901" spans="1:35" ht="17.399999999999999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2"/>
      <c r="L901" s="22"/>
      <c r="M901" s="22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</row>
    <row r="902" spans="1:35" ht="17.399999999999999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2"/>
      <c r="L902" s="22"/>
      <c r="M902" s="22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</row>
    <row r="903" spans="1:35" ht="17.399999999999999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2"/>
      <c r="L903" s="22"/>
      <c r="M903" s="22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</row>
    <row r="904" spans="1:35" ht="17.399999999999999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2"/>
      <c r="L904" s="22"/>
      <c r="M904" s="22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</row>
    <row r="905" spans="1:35" ht="17.399999999999999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2"/>
      <c r="L905" s="22"/>
      <c r="M905" s="22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</row>
    <row r="906" spans="1:35" ht="17.399999999999999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2"/>
      <c r="L906" s="22"/>
      <c r="M906" s="22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</row>
    <row r="907" spans="1:35" ht="17.399999999999999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2"/>
      <c r="L907" s="22"/>
      <c r="M907" s="22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</row>
    <row r="908" spans="1:35" ht="17.399999999999999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2"/>
      <c r="L908" s="22"/>
      <c r="M908" s="22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</row>
    <row r="909" spans="1:35" ht="17.39999999999999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2"/>
      <c r="L909" s="22"/>
      <c r="M909" s="22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</row>
    <row r="910" spans="1:35" ht="17.399999999999999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2"/>
      <c r="L910" s="22"/>
      <c r="M910" s="22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</row>
    <row r="911" spans="1:35" ht="17.399999999999999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2"/>
      <c r="L911" s="22"/>
      <c r="M911" s="22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</row>
    <row r="912" spans="1:35" ht="17.399999999999999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2"/>
      <c r="L912" s="22"/>
      <c r="M912" s="22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</row>
    <row r="913" spans="1:35" ht="17.399999999999999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2"/>
      <c r="L913" s="22"/>
      <c r="M913" s="22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</row>
    <row r="914" spans="1:35" ht="17.399999999999999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2"/>
      <c r="L914" s="22"/>
      <c r="M914" s="22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</row>
    <row r="915" spans="1:35" ht="17.399999999999999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2"/>
      <c r="L915" s="22"/>
      <c r="M915" s="22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</row>
    <row r="916" spans="1:35" ht="17.399999999999999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2"/>
      <c r="L916" s="22"/>
      <c r="M916" s="22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</row>
    <row r="917" spans="1:35" ht="17.399999999999999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2"/>
      <c r="L917" s="22"/>
      <c r="M917" s="22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</row>
    <row r="918" spans="1:35" ht="17.399999999999999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2"/>
      <c r="L918" s="22"/>
      <c r="M918" s="22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</row>
    <row r="919" spans="1:35" ht="17.39999999999999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2"/>
      <c r="L919" s="22"/>
      <c r="M919" s="22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</row>
    <row r="920" spans="1:35" ht="17.399999999999999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2"/>
      <c r="L920" s="22"/>
      <c r="M920" s="22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</row>
    <row r="921" spans="1:35" ht="17.399999999999999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2"/>
      <c r="L921" s="22"/>
      <c r="M921" s="22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</row>
    <row r="922" spans="1:35" ht="17.399999999999999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2"/>
      <c r="L922" s="22"/>
      <c r="M922" s="22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</row>
    <row r="923" spans="1:35" ht="17.399999999999999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2"/>
      <c r="L923" s="22"/>
      <c r="M923" s="22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</row>
    <row r="924" spans="1:35" ht="17.399999999999999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2"/>
      <c r="L924" s="22"/>
      <c r="M924" s="22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</row>
    <row r="925" spans="1:35" ht="17.399999999999999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2"/>
      <c r="L925" s="22"/>
      <c r="M925" s="22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</row>
    <row r="926" spans="1:35" ht="17.399999999999999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2"/>
      <c r="L926" s="22"/>
      <c r="M926" s="22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</row>
    <row r="927" spans="1:35" ht="17.399999999999999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2"/>
      <c r="L927" s="22"/>
      <c r="M927" s="22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</row>
    <row r="928" spans="1:35" ht="17.399999999999999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2"/>
      <c r="L928" s="22"/>
      <c r="M928" s="22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</row>
    <row r="929" spans="1:35" ht="17.39999999999999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2"/>
      <c r="L929" s="22"/>
      <c r="M929" s="22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</row>
    <row r="930" spans="1:35" ht="17.399999999999999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2"/>
      <c r="L930" s="22"/>
      <c r="M930" s="22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</row>
    <row r="931" spans="1:35" ht="17.399999999999999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2"/>
      <c r="L931" s="22"/>
      <c r="M931" s="22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</row>
    <row r="932" spans="1:35" ht="17.399999999999999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2"/>
      <c r="L932" s="22"/>
      <c r="M932" s="22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</row>
    <row r="933" spans="1:35" ht="17.399999999999999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2"/>
      <c r="L933" s="22"/>
      <c r="M933" s="22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</row>
    <row r="934" spans="1:35" ht="17.399999999999999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2"/>
      <c r="L934" s="22"/>
      <c r="M934" s="22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</row>
    <row r="935" spans="1:35" ht="17.399999999999999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2"/>
      <c r="L935" s="22"/>
      <c r="M935" s="22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</row>
    <row r="936" spans="1:35" ht="17.399999999999999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2"/>
      <c r="L936" s="22"/>
      <c r="M936" s="22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</row>
    <row r="937" spans="1:35" ht="17.399999999999999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2"/>
      <c r="L937" s="22"/>
      <c r="M937" s="22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</row>
    <row r="938" spans="1:35" ht="17.399999999999999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2"/>
      <c r="L938" s="22"/>
      <c r="M938" s="22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</row>
    <row r="939" spans="1:35" ht="17.39999999999999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2"/>
      <c r="L939" s="22"/>
      <c r="M939" s="22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</row>
    <row r="940" spans="1:35" ht="17.399999999999999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2"/>
      <c r="L940" s="22"/>
      <c r="M940" s="22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</row>
    <row r="941" spans="1:35" ht="17.399999999999999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2"/>
      <c r="L941" s="22"/>
      <c r="M941" s="22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</row>
    <row r="942" spans="1:35" ht="17.399999999999999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2"/>
      <c r="L942" s="22"/>
      <c r="M942" s="22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</row>
    <row r="943" spans="1:35" ht="17.399999999999999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2"/>
      <c r="L943" s="22"/>
      <c r="M943" s="22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</row>
    <row r="944" spans="1:35" ht="17.399999999999999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2"/>
      <c r="L944" s="22"/>
      <c r="M944" s="22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</row>
    <row r="945" spans="1:35" ht="17.399999999999999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2"/>
      <c r="L945" s="22"/>
      <c r="M945" s="22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</row>
    <row r="946" spans="1:35" ht="17.399999999999999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2"/>
      <c r="L946" s="22"/>
      <c r="M946" s="22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</row>
    <row r="947" spans="1:35" ht="17.399999999999999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2"/>
      <c r="L947" s="22"/>
      <c r="M947" s="22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</row>
    <row r="948" spans="1:35" ht="17.399999999999999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2"/>
      <c r="L948" s="22"/>
      <c r="M948" s="22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</row>
    <row r="949" spans="1:35" ht="17.39999999999999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2"/>
      <c r="L949" s="22"/>
      <c r="M949" s="22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</row>
    <row r="950" spans="1:35" ht="17.399999999999999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2"/>
      <c r="L950" s="22"/>
      <c r="M950" s="22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</row>
    <row r="951" spans="1:35" ht="17.399999999999999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2"/>
      <c r="L951" s="22"/>
      <c r="M951" s="22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</row>
    <row r="952" spans="1:35" ht="17.399999999999999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2"/>
      <c r="L952" s="22"/>
      <c r="M952" s="22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</row>
    <row r="953" spans="1:35" ht="17.399999999999999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2"/>
      <c r="L953" s="22"/>
      <c r="M953" s="22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</row>
    <row r="954" spans="1:35" ht="17.399999999999999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2"/>
      <c r="L954" s="22"/>
      <c r="M954" s="22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</row>
    <row r="955" spans="1:35" ht="17.399999999999999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2"/>
      <c r="L955" s="22"/>
      <c r="M955" s="22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</row>
    <row r="956" spans="1:35" ht="17.399999999999999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2"/>
      <c r="L956" s="22"/>
      <c r="M956" s="22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</row>
    <row r="957" spans="1:35" ht="17.399999999999999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2"/>
      <c r="L957" s="22"/>
      <c r="M957" s="22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</row>
    <row r="958" spans="1:35" ht="17.399999999999999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2"/>
      <c r="L958" s="22"/>
      <c r="M958" s="22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</row>
    <row r="959" spans="1:35" ht="17.39999999999999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2"/>
      <c r="L959" s="22"/>
      <c r="M959" s="22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</row>
    <row r="960" spans="1:35" ht="17.399999999999999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2"/>
      <c r="L960" s="22"/>
      <c r="M960" s="22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</row>
    <row r="961" spans="1:35" ht="17.399999999999999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2"/>
      <c r="L961" s="22"/>
      <c r="M961" s="22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</row>
    <row r="962" spans="1:35" ht="17.399999999999999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2"/>
      <c r="L962" s="22"/>
      <c r="M962" s="22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</row>
    <row r="963" spans="1:35" ht="17.399999999999999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2"/>
      <c r="L963" s="22"/>
      <c r="M963" s="22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</row>
    <row r="964" spans="1:35" ht="17.399999999999999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2"/>
      <c r="L964" s="22"/>
      <c r="M964" s="22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</row>
    <row r="965" spans="1:35" ht="17.399999999999999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2"/>
      <c r="L965" s="22"/>
      <c r="M965" s="22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</row>
    <row r="966" spans="1:35" ht="17.399999999999999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2"/>
      <c r="L966" s="22"/>
      <c r="M966" s="22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</row>
    <row r="967" spans="1:35" ht="17.399999999999999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2"/>
      <c r="L967" s="22"/>
      <c r="M967" s="22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</row>
    <row r="968" spans="1:35" ht="17.399999999999999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2"/>
      <c r="L968" s="22"/>
      <c r="M968" s="22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</row>
    <row r="969" spans="1:35" ht="17.39999999999999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2"/>
      <c r="L969" s="22"/>
      <c r="M969" s="22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</row>
    <row r="970" spans="1:35" ht="17.399999999999999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2"/>
      <c r="L970" s="22"/>
      <c r="M970" s="22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</row>
    <row r="971" spans="1:35" ht="17.399999999999999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2"/>
      <c r="L971" s="22"/>
      <c r="M971" s="22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</row>
    <row r="972" spans="1:35" ht="17.399999999999999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2"/>
      <c r="L972" s="22"/>
      <c r="M972" s="22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</row>
    <row r="973" spans="1:35" ht="17.399999999999999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2"/>
      <c r="L973" s="22"/>
      <c r="M973" s="22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</row>
    <row r="974" spans="1:35" ht="17.399999999999999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2"/>
      <c r="L974" s="22"/>
      <c r="M974" s="22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</row>
    <row r="975" spans="1:35" ht="17.399999999999999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2"/>
      <c r="L975" s="22"/>
      <c r="M975" s="22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</row>
    <row r="976" spans="1:35" ht="17.399999999999999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2"/>
      <c r="L976" s="22"/>
      <c r="M976" s="22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</row>
    <row r="977" spans="1:35" ht="17.399999999999999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2"/>
      <c r="L977" s="22"/>
      <c r="M977" s="22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</row>
    <row r="978" spans="1:35" ht="17.399999999999999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2"/>
      <c r="L978" s="22"/>
      <c r="M978" s="22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</row>
    <row r="979" spans="1:35" ht="17.39999999999999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2"/>
      <c r="L979" s="22"/>
      <c r="M979" s="22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</row>
    <row r="980" spans="1:35" ht="17.399999999999999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2"/>
      <c r="L980" s="22"/>
      <c r="M980" s="22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</row>
    <row r="981" spans="1:35" ht="17.399999999999999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2"/>
      <c r="L981" s="22"/>
      <c r="M981" s="22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</row>
    <row r="982" spans="1:35" ht="17.399999999999999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2"/>
      <c r="L982" s="22"/>
      <c r="M982" s="22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</row>
    <row r="983" spans="1:35" ht="17.399999999999999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2"/>
      <c r="L983" s="22"/>
      <c r="M983" s="22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</row>
    <row r="984" spans="1:35" ht="17.399999999999999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2"/>
      <c r="L984" s="22"/>
      <c r="M984" s="22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</row>
    <row r="985" spans="1:35" ht="17.399999999999999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2"/>
      <c r="L985" s="22"/>
      <c r="M985" s="22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</row>
    <row r="986" spans="1:35" ht="17.399999999999999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2"/>
      <c r="L986" s="22"/>
      <c r="M986" s="22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</row>
    <row r="987" spans="1:35" ht="17.399999999999999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2"/>
      <c r="L987" s="22"/>
      <c r="M987" s="22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</row>
  </sheetData>
  <autoFilter ref="A1:AE287" xr:uid="{00000000-0009-0000-0000-000001000000}">
    <sortState xmlns:xlrd2="http://schemas.microsoft.com/office/spreadsheetml/2017/richdata2" ref="A2:AE287">
      <sortCondition ref="A1:A287"/>
    </sortState>
  </autoFilter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Puntos</vt:lpstr>
      <vt:lpstr>PuntosMap</vt:lpstr>
      <vt:lpstr>Distritos</vt:lpstr>
      <vt:lpstr>Tiempos Dron</vt:lpstr>
      <vt:lpstr>Tiempos Lunes</vt:lpstr>
      <vt:lpstr>Tiempos Diario</vt:lpstr>
      <vt:lpstr>Tiempos Viernes</vt:lpstr>
      <vt:lpstr>Tiempos Sabado</vt:lpstr>
      <vt:lpstr>Tiempos Domingo</vt:lpstr>
      <vt:lpstr>Puntos 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Kike</cp:lastModifiedBy>
  <dcterms:modified xsi:type="dcterms:W3CDTF">2022-06-28T09:27:12Z</dcterms:modified>
</cp:coreProperties>
</file>