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<sst xmlns="http://schemas.openxmlformats.org/spreadsheetml/2006/main" count="23" uniqueCount="23">
  <si>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Lokasi</t>
  </si>
  <si>
    <t>Luas Tanah</t>
  </si>
  <si>
    <t>Tipe Rumah</t>
  </si>
  <si>
    <t>Kondisi Rumah</t>
  </si>
  <si>
    <t>Jumlah lantai</t>
  </si>
  <si>
    <t>Fasilitas</t>
  </si>
  <si>
    <t>Kondisi Lingkungan</t>
  </si>
  <si>
    <t>Akas Jalan</t>
  </si>
  <si>
    <t>Kondisi Jalan</t>
  </si>
  <si>
    <t>Jarak Ke Masjid</t>
  </si>
  <si>
    <t>Jarak Ke Kota</t>
  </si>
  <si>
    <t>Jarak Ke Pasar</t>
  </si>
  <si>
    <t>Hasil</t>
  </si>
  <si>
    <t>MEDV</t>
  </si>
  <si>
    <t>Data Uji</t>
  </si>
  <si>
    <t>Distance</t>
  </si>
  <si>
    <t>K1</t>
  </si>
  <si>
    <t>K2</t>
  </si>
  <si>
    <t>K3</t>
  </si>
  <si>
    <t>K4</t>
  </si>
  <si>
    <t>K5</t>
  </si>
  <si>
    <t>K8</t>
  </si>
  <si>
    <t>K10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</si>
</sst>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O22"/>
  <sheetViews>
    <sheetView tabSelected="1" zoomScale="70" zoomScaleNormal="70" workbookViewId="0">
      <selection activeCell="F21" sqref="F21"/>
    </sheetView>
  </sheetViews>
  <sheetFormatPr defaultColWidth="9.14285714285714" defaultRowHeight="15"/>
  <cols>
    <col min="2" max="2" width="14.4952380952381" customWidth="1"/>
    <col min="3" max="3" width="11.2857142857143" customWidth="1"/>
    <col min="4" max="4" width="15.2857142857143" customWidth="1"/>
    <col min="5" max="6" width="13.7142857142857" customWidth="1"/>
    <col min="7" max="8" width="19.5714285714286" customWidth="1"/>
    <col min="9" max="9" width="13.4285714285714" customWidth="1"/>
    <col min="10" max="11" width="15.5714285714286" customWidth="1"/>
    <col min="12" max="13" width="14.2857142857143" customWidth="1"/>
  </cols>
  <sheetData>
    <row r="5" spans="2:1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t="s">
        <v>12</v>
      </c>
      <c r="O5" t="s">
        <v>13</v>
      </c>
    </row>
    <row r="6" spans="2:15">
      <c r="B6" s="1">
        <v>1</v>
      </c>
      <c r="C6" s="1">
        <v>2</v>
      </c>
      <c r="D6" s="1">
        <v>2</v>
      </c>
      <c r="E6" s="1">
        <v>8</v>
      </c>
      <c r="F6" s="1">
        <v>9</v>
      </c>
      <c r="G6" s="1">
        <v>1</v>
      </c>
      <c r="H6" s="1">
        <v>1</v>
      </c>
      <c r="I6" s="1">
        <v>2</v>
      </c>
      <c r="J6" s="1">
        <v>1</v>
      </c>
      <c r="K6" s="1">
        <v>2</v>
      </c>
      <c r="L6" s="1">
        <v>3</v>
      </c>
      <c r="M6" s="1">
        <v>1</v>
      </c>
      <c r="N6">
        <f>SUM(B6:M6)</f>
        <v>33</v>
      </c>
      <c r="O6">
        <f>IF((N6&lt;=30),0,1)</f>
        <v>1</v>
      </c>
    </row>
    <row r="7" spans="2:15">
      <c r="B7" s="1">
        <v>6</v>
      </c>
      <c r="C7" s="1">
        <v>6</v>
      </c>
      <c r="D7" s="1">
        <v>5</v>
      </c>
      <c r="E7" s="1">
        <v>6</v>
      </c>
      <c r="F7" s="1">
        <v>3</v>
      </c>
      <c r="G7" s="1">
        <v>1</v>
      </c>
      <c r="H7" s="1">
        <v>3</v>
      </c>
      <c r="I7" s="1">
        <v>3</v>
      </c>
      <c r="J7" s="1">
        <v>3</v>
      </c>
      <c r="K7" s="1">
        <v>3</v>
      </c>
      <c r="L7" s="1">
        <v>5</v>
      </c>
      <c r="M7" s="1">
        <v>3</v>
      </c>
      <c r="N7">
        <f>SUM(B7:M7)</f>
        <v>47</v>
      </c>
      <c r="O7">
        <f>IF((N7&lt;=30),0,1)</f>
        <v>1</v>
      </c>
    </row>
    <row r="8" spans="2:15">
      <c r="B8" s="1">
        <v>3</v>
      </c>
      <c r="C8" s="1">
        <v>1</v>
      </c>
      <c r="D8" s="1">
        <v>6</v>
      </c>
      <c r="E8" s="1">
        <v>1</v>
      </c>
      <c r="F8" s="1">
        <v>6</v>
      </c>
      <c r="G8" s="1">
        <v>1</v>
      </c>
      <c r="H8" s="1">
        <v>1</v>
      </c>
      <c r="I8" s="1">
        <v>5</v>
      </c>
      <c r="J8" s="1">
        <v>1</v>
      </c>
      <c r="K8" s="1">
        <v>1</v>
      </c>
      <c r="L8" s="1">
        <v>1</v>
      </c>
      <c r="M8" s="1">
        <v>1</v>
      </c>
      <c r="N8">
        <f>SUM(B8:M8)</f>
        <v>28</v>
      </c>
      <c r="O8">
        <f>IF((N8&lt;=30),0,1)</f>
        <v>0</v>
      </c>
    </row>
    <row r="9" spans="2:15">
      <c r="B9" s="1">
        <v>1</v>
      </c>
      <c r="C9" s="1">
        <v>4</v>
      </c>
      <c r="D9" s="1">
        <v>2</v>
      </c>
      <c r="E9" s="1">
        <v>3</v>
      </c>
      <c r="F9" s="1">
        <v>6</v>
      </c>
      <c r="G9" s="1">
        <v>9</v>
      </c>
      <c r="H9" s="1">
        <v>3</v>
      </c>
      <c r="I9" s="1">
        <v>3</v>
      </c>
      <c r="J9" s="1">
        <v>1</v>
      </c>
      <c r="K9" s="1">
        <v>4</v>
      </c>
      <c r="L9" s="1">
        <v>4</v>
      </c>
      <c r="M9" s="1">
        <v>2</v>
      </c>
      <c r="N9">
        <f>SUM(B9:M9)</f>
        <v>42</v>
      </c>
      <c r="O9">
        <f>IF((N9&lt;=30),0,1)</f>
        <v>1</v>
      </c>
    </row>
    <row r="10" spans="2:15">
      <c r="B10" s="1">
        <v>5</v>
      </c>
      <c r="C10" s="1">
        <v>6</v>
      </c>
      <c r="D10" s="1">
        <v>1</v>
      </c>
      <c r="E10" s="1">
        <v>3</v>
      </c>
      <c r="F10" s="1">
        <v>3</v>
      </c>
      <c r="G10" s="1">
        <v>7</v>
      </c>
      <c r="H10" s="1">
        <v>6</v>
      </c>
      <c r="I10" s="1">
        <v>4</v>
      </c>
      <c r="J10" s="1">
        <v>5</v>
      </c>
      <c r="K10" s="1">
        <v>4</v>
      </c>
      <c r="L10" s="1">
        <v>2</v>
      </c>
      <c r="M10" s="1">
        <v>3</v>
      </c>
      <c r="N10">
        <f>SUM(B10:M10)</f>
        <v>49</v>
      </c>
      <c r="O10">
        <f>IF((N10&lt;=30),0,1)</f>
        <v>1</v>
      </c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t="s">
        <v>14</v>
      </c>
      <c r="B12" s="1">
        <f>AVERAGE(B6:B10)</f>
        <v>3.2</v>
      </c>
      <c r="C12" s="1">
        <f>AVERAGE(C9)</f>
        <v>4</v>
      </c>
      <c r="D12" s="1">
        <f>AVERAGE($D$6:$D$10)</f>
        <v>3.2</v>
      </c>
      <c r="E12" s="1">
        <f>AVERAGE($E$6:$E$10)</f>
        <v>4.2</v>
      </c>
      <c r="F12" s="1">
        <f>AVERAGE(F6:F10)</f>
        <v>5.4</v>
      </c>
      <c r="G12" s="1">
        <f>AVERAGE(G6:G10)</f>
        <v>3.8</v>
      </c>
      <c r="H12" s="1">
        <f>AVERAGE($H$6:$H$10)</f>
        <v>2.8</v>
      </c>
      <c r="I12" s="1">
        <f>AVERAGE(I6:I10)</f>
        <v>3.4</v>
      </c>
      <c r="J12" s="1">
        <f>AVERAGE(J6:J10)</f>
        <v>2.2</v>
      </c>
      <c r="K12" s="1">
        <f>AVERAGE(K6:K10)</f>
        <v>2.8</v>
      </c>
      <c r="L12" s="1">
        <f>AVERAGE(L6:L10)</f>
        <v>3</v>
      </c>
      <c r="M12" s="1">
        <f>AVERAGE(M6:M10)</f>
        <v>2</v>
      </c>
    </row>
    <row r="17" spans="2:9"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</row>
    <row r="18" spans="2:7">
      <c r="B18">
        <f>SQRT((B6-$B$12)^2+(C6-$C$12)^2+(D6-$D$12)^2+(E6-$E$12)^2+(F6-$F$12)^2+(G6-$G$12)^2+(H6-$H$12)^2+(I6-$I$12)^2+(J6-$J$12)^2+(K6-$K$12)^2+(L6-$L$12)^2+(M6-$M$12)^2)</f>
        <v>7.3348483283569</v>
      </c>
      <c r="C18" t="str">
        <f>IF(B18&lt;=SMALL($B$18:$B$22,1),$O$6,"")</f>
        <v/>
      </c>
      <c r="D18" t="str">
        <f>IF(B18&lt;=SMALL($B$18:$B$22,2),O6,"")</f>
        <v/>
      </c>
      <c r="E18" t="str">
        <f>IF(B18&lt;=SMALL($B$18:$B$22,3),O6,"")</f>
        <v/>
      </c>
      <c r="F18" t="str">
        <f>IF(B18&lt;=SMALL($B$18:$B$22,4),O6,"")</f>
        <v/>
      </c>
      <c r="G18">
        <f>IF(B18&lt;=SMALL($B$18:$B$22,5),O6,"")</f>
        <v>1</v>
      </c>
    </row>
    <row r="19" spans="2:7">
      <c r="B19">
        <f>SQRT((B7-$B$12)^2+(C7-$C$12)^2+(D7-$D$12)^2+(E7-$E$12)^2+(F7-$F$12)^2+(G7-$G$12)^2+(H7-$H$12)^2+(I7-$I$12)^2+(J7-$J$12)^2+(K7-$K$12)^2+(L7-$L$12)^2+(M7-$M$12)^2)</f>
        <v>6.14817045957576</v>
      </c>
      <c r="C19">
        <f>IF(B19&lt;=SMALL($B$18:$B$22,1),$O$6,"")</f>
        <v>1</v>
      </c>
      <c r="D19">
        <f>IF(B19&lt;=SMALL($B$18:$B$22,2),O7,"")</f>
        <v>1</v>
      </c>
      <c r="E19">
        <f>IF(B19&lt;=SMALL($B$18:$B$22,3),O7,"")</f>
        <v>1</v>
      </c>
      <c r="F19">
        <f>IF(B19&lt;=SMALL($B$18:$B$22,4),O7,"")</f>
        <v>1</v>
      </c>
      <c r="G19">
        <f>IF(B19&lt;=SMALL($B$18:$B$22,5),O7,"")</f>
        <v>1</v>
      </c>
    </row>
    <row r="20" spans="2:7">
      <c r="B20">
        <f>SQRT((B8-$B$12)^2+(C8-$C$12)^2+(D8-$D$12)^2+(E8-$E$12)^2+(F8-$F$12)^2+(G8-$G$12)^2+(H8-$H$12)^2+(I8-$I$12)^2+(J8-$J$12)^2+(K8-$K$12)^2+(L8-$L$12)^2+(M8-$M$12)^2)</f>
        <v>7.12741187248218</v>
      </c>
      <c r="C20" t="str">
        <f>IF(B20&lt;=SMALL($B$18:$B$22,1),$O$6,"")</f>
        <v/>
      </c>
      <c r="D20" t="str">
        <f>IF(B20&lt;=SMALL($B$18:$B$22,2),O8,"")</f>
        <v/>
      </c>
      <c r="E20">
        <f>IF(B20&lt;=SMALL($B$18:$B$22,3),O8,"")</f>
        <v>0</v>
      </c>
      <c r="F20">
        <f>IF(B20&lt;=SMALL($B$18:$B$22,4),O8,"")</f>
        <v>0</v>
      </c>
      <c r="G20">
        <f>IF(B20&lt;=SMALL($B$18:$B$22,5),O8,"")</f>
        <v>0</v>
      </c>
    </row>
    <row r="21" spans="2:7">
      <c r="B21">
        <f>SQRT((B9-$B$12)^2+(C9-$C$12)^2+(D9-$D$12)^2+(E9-$E$12)^2+(F9-$F$12)^2+(G9-$G$12)^2+(H9-$H$12)^2+(I9-$I$12)^2+(J9-$J$12)^2+(K9-$K$12)^2+(L9-$L$12)^2+(M9-$M$12)^2)</f>
        <v>6.26099033699941</v>
      </c>
      <c r="C21" t="str">
        <f>IF(B21&lt;=SMALL($B$18:$B$22,1),$O$6,"")</f>
        <v/>
      </c>
      <c r="D21">
        <f>IF(B21&lt;=SMALL($B$18:$B$22,2),O9,"")</f>
        <v>1</v>
      </c>
      <c r="E21">
        <f>IF(B21&lt;=SMALL($B$18:$B$22,3),O9,"")</f>
        <v>1</v>
      </c>
      <c r="F21">
        <f>IF(B21&lt;=SMALL($B$18:$B$22,4),O9,"")</f>
        <v>1</v>
      </c>
      <c r="G21">
        <f>IF(B21&lt;=SMALL($B$18:$B$22,5),O9,"")</f>
        <v>1</v>
      </c>
    </row>
    <row r="22" spans="2:7">
      <c r="B22">
        <f>SQRT((B10-$B$12)^2+(C10-$C$12)^2+(D10-$D$12)^2+(E10-$E$12)^2+(F10-$F$12)^2+(G10-$G$12)^2+(H10-$H$12)^2+(I10-$I$12)^2+(J10-$J$12)^2+(K10-$K$12)^2+(L10-$L$12)^2+(M10-$M$12)^2)</f>
        <v>7.16937933157397</v>
      </c>
      <c r="C22" t="str">
        <f>IF(B22&lt;=SMALL($B$18:$B$22,1),$O$6,"")</f>
        <v/>
      </c>
      <c r="D22" t="str">
        <f>IF(B22&lt;=SMALL($B$18:$B$22,2),O10,"")</f>
        <v/>
      </c>
      <c r="E22" t="str">
        <f>IF(B22&lt;=SMALL($B$18:$B$22,3),O10,"")</f>
        <v/>
      </c>
      <c r="F22">
        <f>IF(B22&lt;=SMALL($B$18:$B$22,4),O10,"")</f>
        <v>1</v>
      </c>
      <c r="G22">
        <f>IF(B22&lt;=SMALL($B$18:$B$22,5),O10,"")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fs</cp:lastModifiedBy>
  <dcterms:created xsi:type="dcterms:W3CDTF">2021-01-20T06:56:34Z</dcterms:created>
  <dcterms:modified xsi:type="dcterms:W3CDTF">2021-01-20T09:07:35Z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