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680" windowHeight="15600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9" i="4"/>
  <c r="C8" i="4"/>
  <c r="C6" i="4"/>
  <c r="C5" i="4"/>
  <c r="E4" i="4"/>
  <c r="G21" i="2"/>
  <c r="E6" i="4"/>
  <c r="I23" i="2"/>
  <c r="B114" i="2"/>
  <c r="C114" i="2"/>
  <c r="D114" i="2"/>
  <c r="D12" i="2"/>
  <c r="D13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I12" i="2"/>
  <c r="I16" i="2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I15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<sst xmlns="http://schemas.openxmlformats.org/spreadsheetml/2006/main" count="74" uniqueCount="63">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</sst>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1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4" borderId="0" xfId="0" applyNumberFormat="1" applyFill="1" applyProtection="1"/>
    <xf numFmtId="1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6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1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7" borderId="0" xfId="0" applyFont="1" applyFill="1" applyProtection="1"/>
    <xf numFmtId="0" fontId="6" fillId="7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6" borderId="6" xfId="0" applyNumberFormat="1" applyFill="1" applyBorder="1" applyAlignment="1" applyProtection="1">
      <alignment horizontal="right"/>
      <protection locked="0"/>
    </xf>
    <xf numFmtId="2" fontId="0" fillId="6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6" borderId="7" xfId="0" applyNumberFormat="1" applyFill="1" applyBorder="1" applyAlignment="1" applyProtection="1">
      <alignment horizontal="right"/>
      <protection locked="0"/>
    </xf>
    <xf numFmtId="2" fontId="0" fillId="6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4" borderId="2" xfId="0" applyNumberFormat="1" applyFill="1" applyBorder="1" applyAlignment="1" applyProtection="1">
      <alignment horizontal="right"/>
    </xf>
    <xf numFmtId="2" fontId="0" fillId="4" borderId="0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6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4" borderId="0" xfId="0" applyNumberFormat="1" applyFill="1" applyBorder="1" applyProtection="1"/>
    <xf numFmtId="2" fontId="0" fillId="4" borderId="11" xfId="0" applyNumberFormat="1" applyFill="1" applyBorder="1" applyAlignment="1" applyProtection="1">
      <alignment horizontal="right"/>
    </xf>
    <xf numFmtId="2" fontId="0" fillId="4" borderId="11" xfId="0" applyNumberFormat="1" applyFill="1" applyBorder="1" applyProtection="1"/>
    <xf numFmtId="2" fontId="0" fillId="6" borderId="9" xfId="0" applyNumberFormat="1" applyFill="1" applyBorder="1" applyAlignment="1" applyProtection="1">
      <alignment horizontal="right"/>
    </xf>
    <xf numFmtId="2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10" xfId="0" applyNumberFormat="1" applyFill="1" applyBorder="1" applyAlignment="1" applyProtection="1">
      <alignment horizontal="right"/>
    </xf>
    <xf numFmtId="2" fontId="0" fillId="4" borderId="9" xfId="0" applyNumberFormat="1" applyFill="1" applyBorder="1" applyProtection="1"/>
    <xf numFmtId="2" fontId="0" fillId="4" borderId="3" xfId="0" applyNumberFormat="1" applyFill="1" applyBorder="1" applyAlignment="1" applyProtection="1">
      <alignment horizontal="right"/>
    </xf>
    <xf numFmtId="2" fontId="0" fillId="4" borderId="6" xfId="0" applyNumberFormat="1" applyFill="1" applyBorder="1" applyProtection="1"/>
    <xf numFmtId="2" fontId="0" fillId="4" borderId="5" xfId="0" applyNumberFormat="1" applyFill="1" applyBorder="1" applyAlignment="1" applyProtection="1">
      <alignment horizontal="right"/>
    </xf>
    <xf numFmtId="2" fontId="0" fillId="4" borderId="7" xfId="0" applyNumberFormat="1" applyFill="1" applyBorder="1" applyProtection="1"/>
    <xf numFmtId="2" fontId="0" fillId="4" borderId="4" xfId="0" applyNumberFormat="1" applyFill="1" applyBorder="1" applyAlignment="1" applyProtection="1">
      <alignment horizontal="right"/>
    </xf>
    <xf numFmtId="2" fontId="0" fillId="4" borderId="8" xfId="0" applyNumberFormat="1" applyFill="1" applyBorder="1" applyProtection="1"/>
    <xf numFmtId="0" fontId="0" fillId="4" borderId="10" xfId="0" applyNumberFormat="1" applyFill="1" applyBorder="1" applyAlignment="1" applyProtection="1">
      <alignment horizontal="center"/>
    </xf>
    <xf numFmtId="1" fontId="0" fillId="4" borderId="11" xfId="0" applyFill="1" applyBorder="1" applyAlignment="1" applyProtection="1">
      <alignment horizontal="center"/>
    </xf>
    <xf numFmtId="1" fontId="0" fillId="4" borderId="9" xfId="0" applyFill="1" applyBorder="1" applyAlignment="1" applyProtection="1">
      <alignment horizontal="center"/>
    </xf>
    <xf numFmtId="0" fontId="0" fillId="4" borderId="3" xfId="0" applyNumberFormat="1" applyFill="1" applyBorder="1" applyAlignment="1" applyProtection="1">
      <alignment horizontal="center"/>
    </xf>
    <xf numFmtId="1" fontId="0" fillId="4" borderId="2" xfId="0" applyFill="1" applyBorder="1" applyAlignment="1" applyProtection="1">
      <alignment horizontal="center"/>
    </xf>
    <xf numFmtId="1" fontId="0" fillId="4" borderId="6" xfId="0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1" fontId="0" fillId="4" borderId="0" xfId="0" applyFill="1" applyBorder="1" applyAlignment="1" applyProtection="1">
      <alignment horizontal="center"/>
    </xf>
    <xf numFmtId="1" fontId="0" fillId="4" borderId="7" xfId="0" applyFill="1" applyBorder="1" applyAlignment="1" applyProtection="1">
      <alignment horizontal="center"/>
    </xf>
    <xf numFmtId="0" fontId="0" fillId="4" borderId="4" xfId="0" applyNumberFormat="1" applyFill="1" applyBorder="1" applyAlignment="1" applyProtection="1">
      <alignment horizontal="center"/>
    </xf>
    <xf numFmtId="1" fontId="0" fillId="4" borderId="1" xfId="0" applyFill="1" applyBorder="1" applyAlignment="1" applyProtection="1">
      <alignment horizontal="center"/>
    </xf>
    <xf numFmtId="1" fontId="0" fillId="4" borderId="8" xfId="0" applyFill="1" applyBorder="1" applyAlignment="1" applyProtection="1">
      <alignment horizontal="center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 customBuiltin="1"/>
  </cellStyles>
  <dxfs count="1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6"/>
  <sheetViews>
    <sheetView tabSelected="1" topLeftCell="A9" workbookViewId="0">
      <selection activeCell="E12" sqref="E12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30"/>
    </row>
    <row r="2" spans="1:15" s="13" customFormat="1" outlineLevel="1">
      <c r="A2" s="13" t="s">
        <v>1</v>
      </c>
      <c r="C2" s="27"/>
    </row>
    <row r="3" spans="1:15" outlineLevel="1">
      <c r="A3" s="13" t="s">
        <v>11</v>
      </c>
      <c r="B3" s="13"/>
      <c r="C3" s="28"/>
    </row>
    <row r="4" spans="1:15" outlineLevel="1">
      <c r="A4" s="13" t="s">
        <v>8</v>
      </c>
      <c r="B4" s="13"/>
      <c r="C4" s="26"/>
    </row>
    <row r="5" spans="1:15" outlineLevel="1">
      <c r="A5" s="13" t="s">
        <v>9</v>
      </c>
      <c r="B5" s="13"/>
      <c r="C5" s="26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6" t="s">
        <v>33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61</v>
      </c>
      <c r="E11" s="10" t="s">
        <v>62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>
      <c r="A12" s="32" t="s">
        <v>24</v>
      </c>
      <c r="B12" s="12">
        <v>1</v>
      </c>
      <c r="C12" s="69">
        <f>0.75-C13</f>
        <v>0.51</v>
      </c>
      <c r="D12" s="69">
        <f>IFERROR(C12*$K$12/B12, "")</f>
        <v>5.0999999999999996</v>
      </c>
      <c r="E12" s="5">
        <f>D12*$I$15*$L$12*$M$12</f>
        <v>78.539999999999992</v>
      </c>
      <c r="F12" s="17"/>
      <c r="I12" s="6">
        <f>SUM(Layout!D3:D18)</f>
        <v>10</v>
      </c>
      <c r="K12" s="31">
        <v>10</v>
      </c>
      <c r="L12" s="77">
        <v>7</v>
      </c>
      <c r="M12" s="77">
        <v>1.1000000000000001</v>
      </c>
      <c r="N12" s="78"/>
    </row>
    <row r="13" spans="1:15" outlineLevel="1">
      <c r="A13" s="32" t="s">
        <v>25</v>
      </c>
      <c r="B13" s="12">
        <v>1</v>
      </c>
      <c r="C13" s="31">
        <v>0.24</v>
      </c>
      <c r="D13" s="69">
        <f t="shared" ref="D13:D17" si="0">IFERROR(C13*$K$12/B13, "")</f>
        <v>2.4</v>
      </c>
      <c r="E13" s="5">
        <f>D13*$I$15*$L$12*$M$12</f>
        <v>36.960000000000008</v>
      </c>
      <c r="F13" s="17"/>
    </row>
    <row r="14" spans="1:15" outlineLevel="1">
      <c r="A14" s="18" t="s">
        <v>7</v>
      </c>
      <c r="B14" s="18"/>
      <c r="C14" s="19"/>
      <c r="D14" s="69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8" t="s">
        <v>7</v>
      </c>
      <c r="B15" s="18"/>
      <c r="C15" s="19"/>
      <c r="D15" s="69" t="str">
        <f t="shared" si="0"/>
        <v/>
      </c>
      <c r="E15" s="5" t="str">
        <f>IFERROR(C15/B15*90*0.95*_xlnm.extract,"")</f>
        <v/>
      </c>
      <c r="F15" s="20"/>
      <c r="H15" s="4" t="s">
        <v>24</v>
      </c>
      <c r="I15" s="33">
        <f>CEILING(I12/7, 1)</f>
        <v>2</v>
      </c>
    </row>
    <row r="16" spans="1:15" outlineLevel="1">
      <c r="A16" s="18" t="s">
        <v>7</v>
      </c>
      <c r="B16" s="18"/>
      <c r="C16" s="19"/>
      <c r="D16" s="69" t="str">
        <f t="shared" si="0"/>
        <v/>
      </c>
      <c r="E16" s="5" t="str">
        <f>IFERROR(C16/B16*90*0.95*_xlnm.extract,"")</f>
        <v/>
      </c>
      <c r="F16" s="20"/>
      <c r="H16" s="4" t="s">
        <v>25</v>
      </c>
      <c r="I16" s="33">
        <f>CEILING(I12/7, 1)</f>
        <v>2</v>
      </c>
    </row>
    <row r="17" spans="1:16" outlineLevel="1">
      <c r="A17" s="18" t="s">
        <v>7</v>
      </c>
      <c r="B17" s="18"/>
      <c r="C17" s="19"/>
      <c r="D17" s="69" t="str">
        <f t="shared" si="0"/>
        <v/>
      </c>
      <c r="E17" s="5" t="str">
        <f>IFERROR(C17/B17*90*0.95*_xlnm.extract,"")</f>
        <v/>
      </c>
      <c r="F17" s="20"/>
      <c r="H17" s="4" t="s">
        <v>13</v>
      </c>
      <c r="I17" s="7" t="e">
        <f>CEILING(#REF!/3,1)</f>
        <v>#REF!</v>
      </c>
    </row>
    <row r="18" spans="1:16">
      <c r="A18" s="21"/>
      <c r="B18" s="29" t="s">
        <v>21</v>
      </c>
      <c r="C18" s="20"/>
      <c r="D18" s="21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2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2" t="s">
        <v>28</v>
      </c>
    </row>
    <row r="21" spans="1:16" outlineLevel="1">
      <c r="A21" s="99">
        <v>1</v>
      </c>
      <c r="B21" s="100" t="str">
        <f>IF(ISBLANK(Layout!B3), "", Layout!B3)</f>
        <v>A1</v>
      </c>
      <c r="C21" s="101" t="str">
        <f>IF(ISBLANK(Layout!C3), "", Layout!C3)</f>
        <v>Positive Control</v>
      </c>
      <c r="D21" s="91">
        <f>IF(Layout!D3 &gt;0, $K$12 - E21 - P21, "")</f>
        <v>1.3877263157894737</v>
      </c>
      <c r="E21" s="86">
        <f>IFERROR(Layout!D3*SUM($D$12:$D$17), "")</f>
        <v>7.5</v>
      </c>
      <c r="F21" s="87">
        <f>IF(ISBLANK(Layout!E3), "", Layout!E3*$K$12/Stocks!$E$3)</f>
        <v>1.1122736842105263</v>
      </c>
      <c r="G21" s="87" t="str">
        <f>IF(ISBLANK(Layout!F3), "", Layout!F3*$K$12/Stocks!$E$4)</f>
        <v/>
      </c>
      <c r="H21" s="87" t="str">
        <f>IF(ISBLANK(Layout!G3), "", Layout!G3*$K$12/Stocks!$E$5)</f>
        <v/>
      </c>
      <c r="I21" s="87" t="str">
        <f>IF(ISBLANK(Layout!H3), "", Layout!H3*$K$12/Stocks!$E$6)</f>
        <v/>
      </c>
      <c r="J21" s="87" t="str">
        <f>IF(ISBLANK(Layout!I3),"",Layout!I3*$K$12/Stocks!$E$7)</f>
        <v/>
      </c>
      <c r="K21" s="87" t="str">
        <f>IF(ISBLANK(Layout!J3), "", Layout!J3*$K$12/Stocks!$E$8)</f>
        <v/>
      </c>
      <c r="L21" s="87" t="str">
        <f>IF(ISBLANK(Layout!K3), "", Layout!K3*$K$12/Stocks!$E$9)</f>
        <v/>
      </c>
      <c r="M21" s="87" t="str">
        <f>IF(ISBLANK(Layout!L3), "", Layout!L3*$K$12/Stocks!$E$10)</f>
        <v/>
      </c>
      <c r="N21" s="87" t="str">
        <f>IF(ISBLANK(Layout!M3), "", Layout!M3*$K$12/Stocks!$E$11)</f>
        <v/>
      </c>
      <c r="O21" s="92" t="str">
        <f>IF(ISBLANK(Layout!N3), "", Layout!N3*$K$12/Stocks!$E$12)</f>
        <v/>
      </c>
      <c r="P21" s="88">
        <f>SUM(F21:O21)</f>
        <v>1.1122736842105263</v>
      </c>
    </row>
    <row r="22" spans="1:16" outlineLevel="1">
      <c r="A22" s="102">
        <v>2</v>
      </c>
      <c r="B22" s="103" t="str">
        <f>IF(ISBLANK(Layout!B4), "", Layout!B4)</f>
        <v>B1</v>
      </c>
      <c r="C22" s="104" t="str">
        <f>IF(ISBLANK(Layout!C4), "", Layout!C4)</f>
        <v>CFP 1nM, RFP 1nM</v>
      </c>
      <c r="D22" s="93">
        <f>IF(Layout!D4 &gt;0, $K$12 - E22 - P22, "")</f>
        <v>0.73212125000000006</v>
      </c>
      <c r="E22" s="60">
        <f>IFERROR(Layout!D4*SUM($D$12:$D$17), "")</f>
        <v>7.5</v>
      </c>
      <c r="F22" s="89" t="str">
        <f>IF(ISBLANK(Layout!E4), "", Layout!E4*$K$12/Stocks!$E$3)</f>
        <v/>
      </c>
      <c r="G22" s="89">
        <f>IF(ISBLANK(Layout!F4), "", Layout!F4*$K$12/Stocks!$E$4)</f>
        <v>0.62216000000000005</v>
      </c>
      <c r="H22" s="89" t="str">
        <f>IF(ISBLANK(Layout!G4), "", Layout!G4*$K$12/Stocks!$E$5)</f>
        <v/>
      </c>
      <c r="I22" s="89" t="str">
        <f>IF(ISBLANK(Layout!H4), "", Layout!H4*$K$12/Stocks!$E$6)</f>
        <v/>
      </c>
      <c r="J22" s="89">
        <f>IF(ISBLANK(Layout!I4),"",Layout!I4*$K$12/Stocks!$E$7)</f>
        <v>1.1457187499999999</v>
      </c>
      <c r="K22" s="89" t="str">
        <f>IF(ISBLANK(Layout!J4), "", Layout!J4*$K$12/Stocks!$E$8)</f>
        <v/>
      </c>
      <c r="L22" s="89" t="str">
        <f>IF(ISBLANK(Layout!K4), "", Layout!K4*$K$12/Stocks!$E$9)</f>
        <v/>
      </c>
      <c r="M22" s="89" t="str">
        <f>IF(ISBLANK(Layout!L4), "", Layout!L4*$K$12/Stocks!$E$10)</f>
        <v/>
      </c>
      <c r="N22" s="89" t="str">
        <f>IF(ISBLANK(Layout!M4), "", Layout!M4*$K$12/Stocks!$E$11)</f>
        <v/>
      </c>
      <c r="O22" s="94" t="str">
        <f>IF(ISBLANK(Layout!N4), "", Layout!N4*$K$12/Stocks!$E$12)</f>
        <v/>
      </c>
      <c r="P22" s="63">
        <f t="shared" ref="P22:P35" si="1">SUM(F22:O22)</f>
        <v>1.7678787499999999</v>
      </c>
    </row>
    <row r="23" spans="1:16" outlineLevel="1">
      <c r="A23" s="105">
        <v>3</v>
      </c>
      <c r="B23" s="106" t="str">
        <f>IF(ISBLANK(Layout!B5), "", Layout!B5)</f>
        <v>B2</v>
      </c>
      <c r="C23" s="107" t="str">
        <f>IF(ISBLANK(Layout!C5), "", Layout!C5)</f>
        <v>CFP 1nM, RFP 1/2nM</v>
      </c>
      <c r="D23" s="95">
        <f>IF(Layout!D5 &gt;0, $K$12 - E23 - P23, "")</f>
        <v>0.73212125000000006</v>
      </c>
      <c r="E23" s="61">
        <f>IFERROR(Layout!D5*SUM($D$12:$D$17), "")</f>
        <v>7.5</v>
      </c>
      <c r="F23" s="85" t="str">
        <f>IF(ISBLANK(Layout!E5), "", Layout!E5*$K$12/Stocks!$E$3)</f>
        <v/>
      </c>
      <c r="G23" s="85">
        <f>IF(ISBLANK(Layout!F5), "", Layout!F5*$K$12/Stocks!$E$4)</f>
        <v>0.62216000000000005</v>
      </c>
      <c r="H23" s="85" t="str">
        <f>IF(ISBLANK(Layout!G5), "", Layout!G5*$K$12/Stocks!$E$5)</f>
        <v/>
      </c>
      <c r="I23" s="85" t="str">
        <f>IF(ISBLANK(Layout!H5), "", Layout!H5*$K$12/Stocks!$E$6)</f>
        <v/>
      </c>
      <c r="J23" s="85" t="str">
        <f>IF(ISBLANK(Layout!I5),"",Layout!I5*$K$12/Stocks!$E$7)</f>
        <v/>
      </c>
      <c r="K23" s="85">
        <f>IF(ISBLANK(Layout!J5), "", Layout!J5*$K$12/Stocks!$E$8)</f>
        <v>1.1457187499999999</v>
      </c>
      <c r="L23" s="85" t="str">
        <f>IF(ISBLANK(Layout!K5), "", Layout!K5*$K$12/Stocks!$E$9)</f>
        <v/>
      </c>
      <c r="M23" s="85" t="str">
        <f>IF(ISBLANK(Layout!L5), "", Layout!L5*$K$12/Stocks!$E$10)</f>
        <v/>
      </c>
      <c r="N23" s="85" t="str">
        <f>IF(ISBLANK(Layout!M5), "", Layout!M5*$K$12/Stocks!$E$11)</f>
        <v/>
      </c>
      <c r="O23" s="96" t="str">
        <f>IF(ISBLANK(Layout!N5), "", Layout!N5*$K$12/Stocks!$E$12)</f>
        <v/>
      </c>
      <c r="P23" s="64">
        <f t="shared" si="1"/>
        <v>1.7678787499999999</v>
      </c>
    </row>
    <row r="24" spans="1:16" s="25" customFormat="1" outlineLevel="1">
      <c r="A24" s="105">
        <v>4</v>
      </c>
      <c r="B24" s="106" t="str">
        <f>IF(ISBLANK(Layout!B6), "", Layout!B6)</f>
        <v>B3</v>
      </c>
      <c r="C24" s="107" t="str">
        <f>IF(ISBLANK(Layout!C6), "", Layout!C6)</f>
        <v>CFP 1nM, RFP 1/4nM</v>
      </c>
      <c r="D24" s="95">
        <f>IF(Layout!D6 &gt;0, $K$12 - E24 - P24, "")</f>
        <v>0.73212125000000006</v>
      </c>
      <c r="E24" s="61">
        <f>IFERROR(Layout!D6*SUM($D$12:$D$17), "")</f>
        <v>7.5</v>
      </c>
      <c r="F24" s="85" t="str">
        <f>IF(ISBLANK(Layout!E6), "", Layout!E6*$K$12/Stocks!$E$3)</f>
        <v/>
      </c>
      <c r="G24" s="85">
        <f>IF(ISBLANK(Layout!F6), "", Layout!F6*$K$12/Stocks!$E$4)</f>
        <v>0.62216000000000005</v>
      </c>
      <c r="H24" s="85" t="str">
        <f>IF(ISBLANK(Layout!G6), "", Layout!G6*$K$12/Stocks!$E$5)</f>
        <v/>
      </c>
      <c r="I24" s="85" t="str">
        <f>IF(ISBLANK(Layout!H6), "", Layout!H6*$K$12/Stocks!$E$6)</f>
        <v/>
      </c>
      <c r="J24" s="85" t="str">
        <f>IF(ISBLANK(Layout!I6),"",Layout!I6*$K$12/Stocks!$E$7)</f>
        <v/>
      </c>
      <c r="K24" s="85" t="str">
        <f>IF(ISBLANK(Layout!J6), "", Layout!J6*$K$12/Stocks!$E$8)</f>
        <v/>
      </c>
      <c r="L24" s="85">
        <f>IF(ISBLANK(Layout!K6), "", Layout!K6*$K$12/Stocks!$E$9)</f>
        <v>1.1457187499999999</v>
      </c>
      <c r="M24" s="85" t="str">
        <f>IF(ISBLANK(Layout!L6), "", Layout!L6*$K$12/Stocks!$E$10)</f>
        <v/>
      </c>
      <c r="N24" s="85" t="str">
        <f>IF(ISBLANK(Layout!M6), "", Layout!M6*$K$12/Stocks!$E$11)</f>
        <v/>
      </c>
      <c r="O24" s="96" t="str">
        <f>IF(ISBLANK(Layout!N6), "", Layout!N6*$K$12/Stocks!$E$12)</f>
        <v/>
      </c>
      <c r="P24" s="64">
        <f t="shared" si="1"/>
        <v>1.7678787499999999</v>
      </c>
    </row>
    <row r="25" spans="1:16" outlineLevel="1">
      <c r="A25" s="105">
        <v>5</v>
      </c>
      <c r="B25" s="106" t="str">
        <f>IF(ISBLANK(Layout!B7), "", Layout!B7)</f>
        <v>C1</v>
      </c>
      <c r="C25" s="107" t="str">
        <f>IF(ISBLANK(Layout!C7), "", Layout!C7)</f>
        <v>CFP 1/2nM, RFP 1nM</v>
      </c>
      <c r="D25" s="95">
        <f>IF(Layout!D7 &gt;0, $K$12 - E25 - P25, "")</f>
        <v>0.73212125000000006</v>
      </c>
      <c r="E25" s="61">
        <f>IFERROR(Layout!D7*SUM($D$12:$D$17), "")</f>
        <v>7.5</v>
      </c>
      <c r="F25" s="85" t="str">
        <f>IF(ISBLANK(Layout!E7), "", Layout!E7*$K$12/Stocks!$E$3)</f>
        <v/>
      </c>
      <c r="G25" s="85" t="str">
        <f>IF(ISBLANK(Layout!F7), "", Layout!F7*$K$12/Stocks!$E$4)</f>
        <v/>
      </c>
      <c r="H25" s="85">
        <f>IF(ISBLANK(Layout!G7), "", Layout!G7*$K$12/Stocks!$E$5)</f>
        <v>0.62216000000000005</v>
      </c>
      <c r="I25" s="85" t="str">
        <f>IF(ISBLANK(Layout!H7), "", Layout!H7*$K$12/Stocks!$E$6)</f>
        <v/>
      </c>
      <c r="J25" s="85">
        <f>IF(ISBLANK(Layout!I7),"",Layout!I7*$K$12/Stocks!$E$7)</f>
        <v>1.1457187499999999</v>
      </c>
      <c r="K25" s="85" t="str">
        <f>IF(ISBLANK(Layout!J7), "", Layout!J7*$K$12/Stocks!$E$8)</f>
        <v/>
      </c>
      <c r="L25" s="85" t="str">
        <f>IF(ISBLANK(Layout!K7), "", Layout!K7*$K$12/Stocks!$E$9)</f>
        <v/>
      </c>
      <c r="M25" s="85" t="str">
        <f>IF(ISBLANK(Layout!L7), "", Layout!L7*$K$12/Stocks!$E$10)</f>
        <v/>
      </c>
      <c r="N25" s="85" t="str">
        <f>IF(ISBLANK(Layout!M7), "", Layout!M7*$K$12/Stocks!$E$11)</f>
        <v/>
      </c>
      <c r="O25" s="96" t="str">
        <f>IF(ISBLANK(Layout!N7), "", Layout!N7*$K$12/Stocks!$E$12)</f>
        <v/>
      </c>
      <c r="P25" s="64">
        <f t="shared" si="1"/>
        <v>1.7678787499999999</v>
      </c>
    </row>
    <row r="26" spans="1:16" outlineLevel="1">
      <c r="A26" s="105">
        <v>6</v>
      </c>
      <c r="B26" s="106" t="str">
        <f>IF(ISBLANK(Layout!B8), "", Layout!B8)</f>
        <v>C2</v>
      </c>
      <c r="C26" s="107" t="str">
        <f>IF(ISBLANK(Layout!C8), "", Layout!C8)</f>
        <v>CFP 1/2nM, RFP 1/2nM</v>
      </c>
      <c r="D26" s="95">
        <f>IF(Layout!D8 &gt;0, $K$12 - E26 - P26, "")</f>
        <v>0.73212125000000006</v>
      </c>
      <c r="E26" s="61">
        <f>IFERROR(Layout!D8*SUM($D$12:$D$17), "")</f>
        <v>7.5</v>
      </c>
      <c r="F26" s="85" t="str">
        <f>IF(ISBLANK(Layout!E8), "", Layout!E8*$K$12/Stocks!$E$3)</f>
        <v/>
      </c>
      <c r="G26" s="85" t="str">
        <f>IF(ISBLANK(Layout!F8), "", Layout!F8*$K$12/Stocks!$E$4)</f>
        <v/>
      </c>
      <c r="H26" s="85">
        <f>IF(ISBLANK(Layout!G8), "", Layout!G8*$K$12/Stocks!$E$5)</f>
        <v>0.62216000000000005</v>
      </c>
      <c r="I26" s="85" t="str">
        <f>IF(ISBLANK(Layout!H8), "", Layout!H8*$K$12/Stocks!$E$6)</f>
        <v/>
      </c>
      <c r="J26" s="85" t="str">
        <f>IF(ISBLANK(Layout!I8),"",Layout!I8*$K$12/Stocks!$E$7)</f>
        <v/>
      </c>
      <c r="K26" s="85">
        <f>IF(ISBLANK(Layout!J8), "", Layout!J8*$K$12/Stocks!$E$8)</f>
        <v>1.1457187499999999</v>
      </c>
      <c r="L26" s="85" t="str">
        <f>IF(ISBLANK(Layout!K8), "", Layout!K8*$K$12/Stocks!$E$9)</f>
        <v/>
      </c>
      <c r="M26" s="85" t="str">
        <f>IF(ISBLANK(Layout!L8), "", Layout!L8*$K$12/Stocks!$E$10)</f>
        <v/>
      </c>
      <c r="N26" s="85" t="str">
        <f>IF(ISBLANK(Layout!M8), "", Layout!M8*$K$12/Stocks!$E$11)</f>
        <v/>
      </c>
      <c r="O26" s="96" t="str">
        <f>IF(ISBLANK(Layout!N8), "", Layout!N8*$K$12/Stocks!$E$12)</f>
        <v/>
      </c>
      <c r="P26" s="64">
        <f t="shared" si="1"/>
        <v>1.7678787499999999</v>
      </c>
    </row>
    <row r="27" spans="1:16" outlineLevel="1">
      <c r="A27" s="105">
        <v>7</v>
      </c>
      <c r="B27" s="106" t="str">
        <f>IF(ISBLANK(Layout!B9), "", Layout!B9)</f>
        <v>C3</v>
      </c>
      <c r="C27" s="107" t="str">
        <f>IF(ISBLANK(Layout!C9), "", Layout!C9)</f>
        <v>CFP 1/2nM, RFP 1/4nM</v>
      </c>
      <c r="D27" s="95">
        <f>IF(Layout!D9 &gt;0, $K$12 - E27 - P27, "")</f>
        <v>0.73212125000000006</v>
      </c>
      <c r="E27" s="61">
        <f>IFERROR(Layout!D9*SUM($D$12:$D$17), "")</f>
        <v>7.5</v>
      </c>
      <c r="F27" s="85" t="str">
        <f>IF(ISBLANK(Layout!E9), "", Layout!E9*$K$12/Stocks!$E$3)</f>
        <v/>
      </c>
      <c r="G27" s="85" t="str">
        <f>IF(ISBLANK(Layout!F9), "", Layout!F9*$K$12/Stocks!$E$4)</f>
        <v/>
      </c>
      <c r="H27" s="85">
        <f>IF(ISBLANK(Layout!G9), "", Layout!G9*$K$12/Stocks!$E$5)</f>
        <v>0.62216000000000005</v>
      </c>
      <c r="I27" s="85" t="str">
        <f>IF(ISBLANK(Layout!H9), "", Layout!H9*$K$12/Stocks!$E$6)</f>
        <v/>
      </c>
      <c r="J27" s="85" t="str">
        <f>IF(ISBLANK(Layout!I9),"",Layout!I9*$K$12/Stocks!$E$7)</f>
        <v/>
      </c>
      <c r="K27" s="85" t="str">
        <f>IF(ISBLANK(Layout!J9), "", Layout!J9*$K$12/Stocks!$E$8)</f>
        <v/>
      </c>
      <c r="L27" s="85">
        <f>IF(ISBLANK(Layout!K9), "", Layout!K9*$K$12/Stocks!$E$9)</f>
        <v>1.1457187499999999</v>
      </c>
      <c r="M27" s="85" t="str">
        <f>IF(ISBLANK(Layout!L9), "", Layout!L9*$K$12/Stocks!$E$10)</f>
        <v/>
      </c>
      <c r="N27" s="85" t="str">
        <f>IF(ISBLANK(Layout!M9), "", Layout!M9*$K$12/Stocks!$E$11)</f>
        <v/>
      </c>
      <c r="O27" s="96" t="str">
        <f>IF(ISBLANK(Layout!N9), "", Layout!N9*$K$12/Stocks!$E$12)</f>
        <v/>
      </c>
      <c r="P27" s="64">
        <f t="shared" si="1"/>
        <v>1.7678787499999999</v>
      </c>
    </row>
    <row r="28" spans="1:16" outlineLevel="1">
      <c r="A28" s="105">
        <v>8</v>
      </c>
      <c r="B28" s="106" t="str">
        <f>IF(ISBLANK(Layout!B10), "", Layout!B10)</f>
        <v>D1</v>
      </c>
      <c r="C28" s="107" t="str">
        <f>IF(ISBLANK(Layout!C10), "", Layout!C10)</f>
        <v>CFP 1/4nM, RFP 1nM</v>
      </c>
      <c r="D28" s="95">
        <f>IF(Layout!D10 &gt;0, $K$12 - E28 - P28, "")</f>
        <v>0.73212125000000006</v>
      </c>
      <c r="E28" s="61">
        <f>IFERROR(Layout!D10*SUM($D$12:$D$17), "")</f>
        <v>7.5</v>
      </c>
      <c r="F28" s="85" t="str">
        <f>IF(ISBLANK(Layout!E10), "", Layout!E10*$K$12/Stocks!$E$3)</f>
        <v/>
      </c>
      <c r="G28" s="85" t="str">
        <f>IF(ISBLANK(Layout!F10), "", Layout!F10*$K$12/Stocks!$E$4)</f>
        <v/>
      </c>
      <c r="H28" s="85" t="str">
        <f>IF(ISBLANK(Layout!G10), "", Layout!G10*$K$12/Stocks!$E$5)</f>
        <v/>
      </c>
      <c r="I28" s="85">
        <f>IF(ISBLANK(Layout!H10), "", Layout!H10*$K$12/Stocks!$E$6)</f>
        <v>0.62216000000000005</v>
      </c>
      <c r="J28" s="85">
        <f>IF(ISBLANK(Layout!I10),"",Layout!I10*$K$12/Stocks!$E$7)</f>
        <v>1.1457187499999999</v>
      </c>
      <c r="K28" s="85" t="str">
        <f>IF(ISBLANK(Layout!J10), "", Layout!J10*$K$12/Stocks!$E$8)</f>
        <v/>
      </c>
      <c r="L28" s="85" t="str">
        <f>IF(ISBLANK(Layout!K10), "", Layout!K10*$K$12/Stocks!$E$9)</f>
        <v/>
      </c>
      <c r="M28" s="85" t="str">
        <f>IF(ISBLANK(Layout!L10), "", Layout!L10*$K$12/Stocks!$E$10)</f>
        <v/>
      </c>
      <c r="N28" s="85" t="str">
        <f>IF(ISBLANK(Layout!M10), "", Layout!M10*$K$12/Stocks!$E$11)</f>
        <v/>
      </c>
      <c r="O28" s="96" t="str">
        <f>IF(ISBLANK(Layout!N10), "", Layout!N10*$K$12/Stocks!$E$12)</f>
        <v/>
      </c>
      <c r="P28" s="64">
        <f t="shared" si="1"/>
        <v>1.7678787499999999</v>
      </c>
    </row>
    <row r="29" spans="1:16" outlineLevel="1">
      <c r="A29" s="105">
        <v>9</v>
      </c>
      <c r="B29" s="106" t="str">
        <f>IF(ISBLANK(Layout!B11), "", Layout!B11)</f>
        <v>D2</v>
      </c>
      <c r="C29" s="107" t="str">
        <f>IF(ISBLANK(Layout!C11), "", Layout!C11)</f>
        <v>CFP 1/4nM, RFP 1/2nM</v>
      </c>
      <c r="D29" s="95">
        <f>IF(Layout!D11 &gt;0, $K$12 - E29 - P29, "")</f>
        <v>0.73212125000000006</v>
      </c>
      <c r="E29" s="61">
        <f>IFERROR(Layout!D11*SUM($D$12:$D$17), "")</f>
        <v>7.5</v>
      </c>
      <c r="F29" s="85" t="str">
        <f>IF(ISBLANK(Layout!E11), "", Layout!E11*$K$12/Stocks!$E$3)</f>
        <v/>
      </c>
      <c r="G29" s="85" t="str">
        <f>IF(ISBLANK(Layout!F11), "", Layout!F11*$K$12/Stocks!$E$4)</f>
        <v/>
      </c>
      <c r="H29" s="85" t="str">
        <f>IF(ISBLANK(Layout!G11), "", Layout!G11*$K$12/Stocks!$E$5)</f>
        <v/>
      </c>
      <c r="I29" s="85">
        <f>IF(ISBLANK(Layout!H11), "", Layout!H11*$K$12/Stocks!$E$6)</f>
        <v>0.62216000000000005</v>
      </c>
      <c r="J29" s="85" t="str">
        <f>IF(ISBLANK(Layout!I11),"",Layout!I11*$K$12/Stocks!$E$7)</f>
        <v/>
      </c>
      <c r="K29" s="85">
        <f>IF(ISBLANK(Layout!J11), "", Layout!J11*$K$12/Stocks!$E$8)</f>
        <v>1.1457187499999999</v>
      </c>
      <c r="L29" s="85" t="str">
        <f>IF(ISBLANK(Layout!K11), "", Layout!K11*$K$12/Stocks!$E$9)</f>
        <v/>
      </c>
      <c r="M29" s="85" t="str">
        <f>IF(ISBLANK(Layout!L11), "", Layout!L11*$K$12/Stocks!$E$10)</f>
        <v/>
      </c>
      <c r="N29" s="85" t="str">
        <f>IF(ISBLANK(Layout!M11), "", Layout!M11*$K$12/Stocks!$E$11)</f>
        <v/>
      </c>
      <c r="O29" s="96" t="str">
        <f>IF(ISBLANK(Layout!N11), "", Layout!N11*$K$12/Stocks!$E$12)</f>
        <v/>
      </c>
      <c r="P29" s="64">
        <f t="shared" si="1"/>
        <v>1.7678787499999999</v>
      </c>
    </row>
    <row r="30" spans="1:16" outlineLevel="1">
      <c r="A30" s="108">
        <v>10</v>
      </c>
      <c r="B30" s="109" t="str">
        <f>IF(ISBLANK(Layout!B12), "", Layout!B12)</f>
        <v>D3</v>
      </c>
      <c r="C30" s="110" t="str">
        <f>IF(ISBLANK(Layout!C12), "", Layout!C12)</f>
        <v>CFP 1/4nM, RFP 1/4nM</v>
      </c>
      <c r="D30" s="97">
        <f>IF(Layout!D12 &gt;0, $K$12 - E30 - P30, "")</f>
        <v>0.73212125000000006</v>
      </c>
      <c r="E30" s="62">
        <f>IFERROR(Layout!D12*SUM($D$12:$D$17), "")</f>
        <v>7.5</v>
      </c>
      <c r="F30" s="90" t="str">
        <f>IF(ISBLANK(Layout!E12), "", Layout!E12*$K$12/Stocks!$E$3)</f>
        <v/>
      </c>
      <c r="G30" s="90" t="str">
        <f>IF(ISBLANK(Layout!F12), "", Layout!F12*$K$12/Stocks!$E$4)</f>
        <v/>
      </c>
      <c r="H30" s="90" t="str">
        <f>IF(ISBLANK(Layout!G12), "", Layout!G12*$K$12/Stocks!$E$5)</f>
        <v/>
      </c>
      <c r="I30" s="90">
        <f>IF(ISBLANK(Layout!H12), "", Layout!H12*$K$12/Stocks!$E$6)</f>
        <v>0.62216000000000005</v>
      </c>
      <c r="J30" s="90" t="str">
        <f>IF(ISBLANK(Layout!I12),"",Layout!I12*$K$12/Stocks!$E$7)</f>
        <v/>
      </c>
      <c r="K30" s="90" t="str">
        <f>IF(ISBLANK(Layout!J12), "", Layout!J12*$K$12/Stocks!$E$8)</f>
        <v/>
      </c>
      <c r="L30" s="90">
        <f>IF(ISBLANK(Layout!K12), "", Layout!K12*$K$12/Stocks!$E$9)</f>
        <v>1.1457187499999999</v>
      </c>
      <c r="M30" s="90" t="str">
        <f>IF(ISBLANK(Layout!L12), "", Layout!L12*$K$12/Stocks!$E$10)</f>
        <v/>
      </c>
      <c r="N30" s="90" t="str">
        <f>IF(ISBLANK(Layout!M12), "", Layout!M12*$K$12/Stocks!$E$11)</f>
        <v/>
      </c>
      <c r="O30" s="98" t="str">
        <f>IF(ISBLANK(Layout!N12), "", Layout!N12*$K$12/Stocks!$E$12)</f>
        <v/>
      </c>
      <c r="P30" s="65">
        <f t="shared" si="1"/>
        <v>1.7678787499999999</v>
      </c>
    </row>
    <row r="31" spans="1:16" outlineLevel="1">
      <c r="A31" s="105">
        <v>11</v>
      </c>
      <c r="B31" s="106" t="str">
        <f>IF(ISBLANK(Layout!B13), "", Layout!B13)</f>
        <v/>
      </c>
      <c r="C31" s="107" t="str">
        <f>IF(ISBLANK(Layout!C13), "", Layout!C13)</f>
        <v/>
      </c>
      <c r="D31" s="95" t="str">
        <f>IF(Layout!D13 &gt;0, $K$12 - E31 - P31, "")</f>
        <v/>
      </c>
      <c r="E31" s="61">
        <f>IFERROR(Layout!D13*SUM($D$12:$D$17), "")</f>
        <v>0</v>
      </c>
      <c r="F31" s="85" t="str">
        <f>IF(ISBLANK(Layout!E13), "", Layout!E13*$K$12/Stocks!$E$3)</f>
        <v/>
      </c>
      <c r="G31" s="85" t="str">
        <f>IF(ISBLANK(Layout!F13), "", Layout!F13*$K$12/Stocks!$E$4)</f>
        <v/>
      </c>
      <c r="H31" s="85" t="str">
        <f>IF(ISBLANK(Layout!G13), "", Layout!G13*$K$12/Stocks!$E$5)</f>
        <v/>
      </c>
      <c r="I31" s="85" t="str">
        <f>IF(ISBLANK(Layout!H13), "", Layout!H13*$K$12/Stocks!$E$6)</f>
        <v/>
      </c>
      <c r="J31" s="85" t="str">
        <f>IF(ISBLANK(Layout!I13),"",Layout!I13*$K$12/Stocks!$E$7)</f>
        <v/>
      </c>
      <c r="K31" s="85" t="str">
        <f>IF(ISBLANK(Layout!J13), "", Layout!J13*$K$12/Stocks!$E$8)</f>
        <v/>
      </c>
      <c r="L31" s="85" t="str">
        <f>IF(ISBLANK(Layout!K13), "", Layout!K13*$K$12/Stocks!$E$9)</f>
        <v/>
      </c>
      <c r="M31" s="85" t="str">
        <f>IF(ISBLANK(Layout!L13), "", Layout!L13*$K$12/Stocks!$E$10)</f>
        <v/>
      </c>
      <c r="N31" s="85" t="str">
        <f>IF(ISBLANK(Layout!M13), "", Layout!M13*$K$12/Stocks!$E$11)</f>
        <v/>
      </c>
      <c r="O31" s="96" t="str">
        <f>IF(ISBLANK(Layout!N13), "", Layout!N13*$K$12/Stocks!$E$12)</f>
        <v/>
      </c>
      <c r="P31" s="64">
        <f t="shared" si="1"/>
        <v>0</v>
      </c>
    </row>
    <row r="32" spans="1:16" outlineLevel="1">
      <c r="A32" s="108">
        <v>12</v>
      </c>
      <c r="B32" s="109" t="str">
        <f>IF(ISBLANK(Layout!B14), "", Layout!B14)</f>
        <v/>
      </c>
      <c r="C32" s="110" t="str">
        <f>IF(ISBLANK(Layout!C14), "", Layout!C14)</f>
        <v/>
      </c>
      <c r="D32" s="97" t="str">
        <f>IF(Layout!D14 &gt;0, $K$12 - E32 - P32, "")</f>
        <v/>
      </c>
      <c r="E32" s="62">
        <f>IFERROR(Layout!D14*SUM($D$12:$D$17), "")</f>
        <v>0</v>
      </c>
      <c r="F32" s="90" t="str">
        <f>IF(ISBLANK(Layout!E14), "", Layout!E14*$K$12/Stocks!$E$3)</f>
        <v/>
      </c>
      <c r="G32" s="90" t="str">
        <f>IF(ISBLANK(Layout!F14), "", Layout!F14*$K$12/Stocks!$E$4)</f>
        <v/>
      </c>
      <c r="H32" s="90" t="str">
        <f>IF(ISBLANK(Layout!G14), "", Layout!G14*$K$12/Stocks!$E$5)</f>
        <v/>
      </c>
      <c r="I32" s="90" t="str">
        <f>IF(ISBLANK(Layout!H14), "", Layout!H14*$K$12/Stocks!$E$6)</f>
        <v/>
      </c>
      <c r="J32" s="90" t="str">
        <f>IF(ISBLANK(Layout!I14),"",Layout!I14*$K$12/Stocks!$E$7)</f>
        <v/>
      </c>
      <c r="K32" s="90" t="str">
        <f>IF(ISBLANK(Layout!J14), "", Layout!J14*$K$12/Stocks!$E$8)</f>
        <v/>
      </c>
      <c r="L32" s="90" t="str">
        <f>IF(ISBLANK(Layout!K14), "", Layout!K14*$K$12/Stocks!$E$9)</f>
        <v/>
      </c>
      <c r="M32" s="90" t="str">
        <f>IF(ISBLANK(Layout!L14), "", Layout!L14*$K$12/Stocks!$E$10)</f>
        <v/>
      </c>
      <c r="N32" s="90" t="str">
        <f>IF(ISBLANK(Layout!M14), "", Layout!M14*$K$12/Stocks!$E$11)</f>
        <v/>
      </c>
      <c r="O32" s="98" t="str">
        <f>IF(ISBLANK(Layout!N14), "", Layout!N14*$K$12/Stocks!$E$12)</f>
        <v/>
      </c>
      <c r="P32" s="65">
        <f t="shared" si="1"/>
        <v>0</v>
      </c>
    </row>
    <row r="33" spans="1:16" outlineLevel="1">
      <c r="A33" s="102">
        <v>13</v>
      </c>
      <c r="B33" s="103" t="str">
        <f>IF(ISBLANK(Layout!B15), "", Layout!B15)</f>
        <v/>
      </c>
      <c r="C33" s="104" t="str">
        <f>IF(ISBLANK(Layout!C15), "", Layout!C15)</f>
        <v/>
      </c>
      <c r="D33" s="93" t="str">
        <f>IF(Layout!D15 &gt;0, $K$12 - E33 - P33, "")</f>
        <v/>
      </c>
      <c r="E33" s="60">
        <f>IFERROR(Layout!D15*SUM($D$12:$D$17), "")</f>
        <v>0</v>
      </c>
      <c r="F33" s="89" t="str">
        <f>IF(ISBLANK(Layout!E15), "", Layout!E15*$K$12/Stocks!$E$3)</f>
        <v/>
      </c>
      <c r="G33" s="89" t="str">
        <f>IF(ISBLANK(Layout!F15), "", Layout!F15*$K$12/Stocks!$E$4)</f>
        <v/>
      </c>
      <c r="H33" s="89" t="str">
        <f>IF(ISBLANK(Layout!G15), "", Layout!G15*$K$12/Stocks!$E$5)</f>
        <v/>
      </c>
      <c r="I33" s="89" t="str">
        <f>IF(ISBLANK(Layout!H15), "", Layout!H15*$K$12/Stocks!$E$6)</f>
        <v/>
      </c>
      <c r="J33" s="89" t="str">
        <f>IF(ISBLANK(Layout!I15),"",Layout!I15*$K$12/Stocks!$E$7)</f>
        <v/>
      </c>
      <c r="K33" s="89" t="str">
        <f>IF(ISBLANK(Layout!J15), "", Layout!J15*$K$12/Stocks!$E$8)</f>
        <v/>
      </c>
      <c r="L33" s="89" t="str">
        <f>IF(ISBLANK(Layout!K15), "", Layout!K15*$K$12/Stocks!$E$9)</f>
        <v/>
      </c>
      <c r="M33" s="89" t="str">
        <f>IF(ISBLANK(Layout!L15), "", Layout!L15*$K$12/Stocks!$E$10)</f>
        <v/>
      </c>
      <c r="N33" s="89" t="str">
        <f>IF(ISBLANK(Layout!M15), "", Layout!M15*$K$12/Stocks!$E$11)</f>
        <v/>
      </c>
      <c r="O33" s="94" t="str">
        <f>IF(ISBLANK(Layout!N15), "", Layout!N15*$K$12/Stocks!$E$12)</f>
        <v/>
      </c>
      <c r="P33" s="63">
        <f t="shared" si="1"/>
        <v>0</v>
      </c>
    </row>
    <row r="34" spans="1:16" outlineLevel="1">
      <c r="A34" s="105">
        <v>14</v>
      </c>
      <c r="B34" s="106" t="str">
        <f>IF(ISBLANK(Layout!B16), "", Layout!B16)</f>
        <v/>
      </c>
      <c r="C34" s="107" t="str">
        <f>IF(ISBLANK(Layout!C16), "", Layout!C16)</f>
        <v/>
      </c>
      <c r="D34" s="95" t="str">
        <f>IF(Layout!D16 &gt;0, $K$12 - E34 - P34, "")</f>
        <v/>
      </c>
      <c r="E34" s="61">
        <f>IFERROR(Layout!D16*SUM($D$12:$D$17), "")</f>
        <v>0</v>
      </c>
      <c r="F34" s="85" t="str">
        <f>IF(ISBLANK(Layout!E16), "", Layout!E16*$K$12/Stocks!$E$3)</f>
        <v/>
      </c>
      <c r="G34" s="85" t="str">
        <f>IF(ISBLANK(Layout!F16), "", Layout!F16*$K$12/Stocks!$E$4)</f>
        <v/>
      </c>
      <c r="H34" s="85" t="str">
        <f>IF(ISBLANK(Layout!G16), "", Layout!G16*$K$12/Stocks!$E$5)</f>
        <v/>
      </c>
      <c r="I34" s="85" t="str">
        <f>IF(ISBLANK(Layout!H16), "", Layout!H16*$K$12/Stocks!$E$6)</f>
        <v/>
      </c>
      <c r="J34" s="85" t="str">
        <f>IF(ISBLANK(Layout!I16),"",Layout!I16*$K$12/Stocks!$E$7)</f>
        <v/>
      </c>
      <c r="K34" s="85" t="str">
        <f>IF(ISBLANK(Layout!J16), "", Layout!J16*$K$12/Stocks!$E$8)</f>
        <v/>
      </c>
      <c r="L34" s="85" t="str">
        <f>IF(ISBLANK(Layout!K16), "", Layout!K16*$K$12/Stocks!$E$9)</f>
        <v/>
      </c>
      <c r="M34" s="85" t="str">
        <f>IF(ISBLANK(Layout!L16), "", Layout!L16*$K$12/Stocks!$E$10)</f>
        <v/>
      </c>
      <c r="N34" s="85" t="str">
        <f>IF(ISBLANK(Layout!M16), "", Layout!M16*$K$12/Stocks!$E$11)</f>
        <v/>
      </c>
      <c r="O34" s="96" t="str">
        <f>IF(ISBLANK(Layout!N16), "", Layout!N16*$K$12/Stocks!$E$12)</f>
        <v/>
      </c>
      <c r="P34" s="64">
        <f t="shared" si="1"/>
        <v>0</v>
      </c>
    </row>
    <row r="35" spans="1:16" outlineLevel="1">
      <c r="A35" s="105">
        <v>15</v>
      </c>
      <c r="B35" s="106" t="str">
        <f>IF(ISBLANK(Layout!B17), "", Layout!B17)</f>
        <v/>
      </c>
      <c r="C35" s="107" t="str">
        <f>IF(ISBLANK(Layout!C17), "", Layout!C17)</f>
        <v/>
      </c>
      <c r="D35" s="95" t="str">
        <f>IF(Layout!D17 &gt;0, $K$12 - E35 - P35, "")</f>
        <v/>
      </c>
      <c r="E35" s="61">
        <f>IFERROR(Layout!D17*SUM($D$12:$D$17), "")</f>
        <v>0</v>
      </c>
      <c r="F35" s="85" t="str">
        <f>IF(ISBLANK(Layout!E17), "", Layout!E17*$K$12/Stocks!$E$3)</f>
        <v/>
      </c>
      <c r="G35" s="85" t="str">
        <f>IF(ISBLANK(Layout!F17), "", Layout!F17*$K$12/Stocks!$E$4)</f>
        <v/>
      </c>
      <c r="H35" s="85" t="str">
        <f>IF(ISBLANK(Layout!G17), "", Layout!G17*$K$12/Stocks!$E$5)</f>
        <v/>
      </c>
      <c r="I35" s="85" t="str">
        <f>IF(ISBLANK(Layout!H17), "", Layout!H17*$K$12/Stocks!$E$6)</f>
        <v/>
      </c>
      <c r="J35" s="85" t="str">
        <f>IF(ISBLANK(Layout!I17),"",Layout!I17*$K$12/Stocks!$E$7)</f>
        <v/>
      </c>
      <c r="K35" s="85" t="str">
        <f>IF(ISBLANK(Layout!J17), "", Layout!J17*$K$12/Stocks!$E$8)</f>
        <v/>
      </c>
      <c r="L35" s="85" t="str">
        <f>IF(ISBLANK(Layout!K17), "", Layout!K17*$K$12/Stocks!$E$9)</f>
        <v/>
      </c>
      <c r="M35" s="85" t="str">
        <f>IF(ISBLANK(Layout!L17), "", Layout!L17*$K$12/Stocks!$E$10)</f>
        <v/>
      </c>
      <c r="N35" s="85" t="str">
        <f>IF(ISBLANK(Layout!M17), "", Layout!M17*$K$12/Stocks!$E$11)</f>
        <v/>
      </c>
      <c r="O35" s="96" t="str">
        <f>IF(ISBLANK(Layout!N17), "", Layout!N17*$K$12/Stocks!$E$12)</f>
        <v/>
      </c>
      <c r="P35" s="64">
        <f t="shared" si="1"/>
        <v>0</v>
      </c>
    </row>
    <row r="36" spans="1:16" outlineLevel="1">
      <c r="A36" s="105">
        <v>16</v>
      </c>
      <c r="B36" s="106" t="str">
        <f>IF(ISBLANK(Layout!B18), "", Layout!B18)</f>
        <v/>
      </c>
      <c r="C36" s="107" t="str">
        <f>IF(ISBLANK(Layout!C18), "", Layout!C18)</f>
        <v/>
      </c>
      <c r="D36" s="95" t="str">
        <f>IF(Layout!D18 &gt;0, $K$12 - E36 - P36, "")</f>
        <v/>
      </c>
      <c r="E36" s="61">
        <f>IFERROR(Layout!D18*SUM($D$12:$D$17), "")</f>
        <v>0</v>
      </c>
      <c r="F36" s="85" t="str">
        <f>IF(ISBLANK(Layout!E18), "", Layout!E18*$K$12/Stocks!$E$3)</f>
        <v/>
      </c>
      <c r="G36" s="85" t="str">
        <f>IF(ISBLANK(Layout!F18), "", Layout!F18*$K$12/Stocks!$E$4)</f>
        <v/>
      </c>
      <c r="H36" s="85" t="str">
        <f>IF(ISBLANK(Layout!G18), "", Layout!G18*$K$12/Stocks!$E$5)</f>
        <v/>
      </c>
      <c r="I36" s="85" t="str">
        <f>IF(ISBLANK(Layout!H18), "", Layout!H18*$K$12/Stocks!$E$6)</f>
        <v/>
      </c>
      <c r="J36" s="85" t="str">
        <f>IF(ISBLANK(Layout!I18),"",Layout!I18*$K$12/Stocks!$E$7)</f>
        <v/>
      </c>
      <c r="K36" s="85" t="str">
        <f>IF(ISBLANK(Layout!J18), "", Layout!J18*$K$12/Stocks!$E$8)</f>
        <v/>
      </c>
      <c r="L36" s="85" t="str">
        <f>IF(ISBLANK(Layout!K18), "", Layout!K18*$K$12/Stocks!$E$9)</f>
        <v/>
      </c>
      <c r="M36" s="85" t="str">
        <f>IF(ISBLANK(Layout!L18), "", Layout!L18*$K$12/Stocks!$E$10)</f>
        <v/>
      </c>
      <c r="N36" s="85" t="str">
        <f>IF(ISBLANK(Layout!M18), "", Layout!M18*$K$12/Stocks!$E$11)</f>
        <v/>
      </c>
      <c r="O36" s="96" t="str">
        <f>IF(ISBLANK(Layout!N18), "", Layout!N18*$K$12/Stocks!$E$12)</f>
        <v/>
      </c>
      <c r="P36" s="64">
        <f>SUM(F36:O36)</f>
        <v>0</v>
      </c>
    </row>
    <row r="37" spans="1:16" outlineLevel="1">
      <c r="A37" s="105">
        <v>17</v>
      </c>
      <c r="B37" s="106" t="str">
        <f>IF(ISBLANK(Layout!B19), "", Layout!B19)</f>
        <v/>
      </c>
      <c r="C37" s="107" t="str">
        <f>IF(ISBLANK(Layout!C19), "", Layout!C19)</f>
        <v/>
      </c>
      <c r="D37" s="95" t="str">
        <f>IF(Layout!D19 &gt;0, $K$12 - E37 - P37, "")</f>
        <v/>
      </c>
      <c r="E37" s="61">
        <f>IFERROR(Layout!D19*SUM($D$12:$D$17), "")</f>
        <v>0</v>
      </c>
      <c r="F37" s="85" t="str">
        <f>IF(ISBLANK(Layout!E19), "", Layout!E19*$K$12/Stocks!$E$3)</f>
        <v/>
      </c>
      <c r="G37" s="85" t="str">
        <f>IF(ISBLANK(Layout!F19), "", Layout!F19*$K$12/Stocks!$E$4)</f>
        <v/>
      </c>
      <c r="H37" s="85" t="str">
        <f>IF(ISBLANK(Layout!G19), "", Layout!G19*$K$12/Stocks!$E$5)</f>
        <v/>
      </c>
      <c r="I37" s="85" t="str">
        <f>IF(ISBLANK(Layout!H19), "", Layout!H19*$K$12/Stocks!$E$6)</f>
        <v/>
      </c>
      <c r="J37" s="85" t="str">
        <f>IF(ISBLANK(Layout!I19),"",Layout!I19*$K$12/Stocks!$E$7)</f>
        <v/>
      </c>
      <c r="K37" s="85" t="str">
        <f>IF(ISBLANK(Layout!J19), "", Layout!J19*$K$12/Stocks!$E$8)</f>
        <v/>
      </c>
      <c r="L37" s="85" t="str">
        <f>IF(ISBLANK(Layout!K19), "", Layout!K19*$K$12/Stocks!$E$9)</f>
        <v/>
      </c>
      <c r="M37" s="85" t="str">
        <f>IF(ISBLANK(Layout!L19), "", Layout!L19*$K$12/Stocks!$E$10)</f>
        <v/>
      </c>
      <c r="N37" s="85" t="str">
        <f>IF(ISBLANK(Layout!M19), "", Layout!M19*$K$12/Stocks!$E$11)</f>
        <v/>
      </c>
      <c r="O37" s="96" t="str">
        <f>IF(ISBLANK(Layout!N19), "", Layout!N19*$K$12/Stocks!$E$12)</f>
        <v/>
      </c>
      <c r="P37" s="64">
        <f t="shared" ref="P37:P55" si="2">SUM(F37:O37)</f>
        <v>0</v>
      </c>
    </row>
    <row r="38" spans="1:16" outlineLevel="1">
      <c r="A38" s="105">
        <v>18</v>
      </c>
      <c r="B38" s="106" t="str">
        <f>IF(ISBLANK(Layout!B20), "", Layout!B20)</f>
        <v/>
      </c>
      <c r="C38" s="107" t="str">
        <f>IF(ISBLANK(Layout!C20), "", Layout!C20)</f>
        <v/>
      </c>
      <c r="D38" s="95" t="str">
        <f>IF(Layout!D20 &gt;0, $K$12 - E38 - P38, "")</f>
        <v/>
      </c>
      <c r="E38" s="61">
        <f>IFERROR(Layout!D20*SUM($D$12:$D$17), "")</f>
        <v>0</v>
      </c>
      <c r="F38" s="85" t="str">
        <f>IF(ISBLANK(Layout!E20), "", Layout!E20*$K$12/Stocks!$E$3)</f>
        <v/>
      </c>
      <c r="G38" s="85" t="str">
        <f>IF(ISBLANK(Layout!F20), "", Layout!F20*$K$12/Stocks!$E$4)</f>
        <v/>
      </c>
      <c r="H38" s="85" t="str">
        <f>IF(ISBLANK(Layout!G20), "", Layout!G20*$K$12/Stocks!$E$5)</f>
        <v/>
      </c>
      <c r="I38" s="85" t="str">
        <f>IF(ISBLANK(Layout!H20), "", Layout!H20*$K$12/Stocks!$E$6)</f>
        <v/>
      </c>
      <c r="J38" s="85" t="str">
        <f>IF(ISBLANK(Layout!I20),"",Layout!I20*$K$12/Stocks!$E$7)</f>
        <v/>
      </c>
      <c r="K38" s="85" t="str">
        <f>IF(ISBLANK(Layout!J20), "", Layout!J20*$K$12/Stocks!$E$8)</f>
        <v/>
      </c>
      <c r="L38" s="85" t="str">
        <f>IF(ISBLANK(Layout!K20), "", Layout!K20*$K$12/Stocks!$E$9)</f>
        <v/>
      </c>
      <c r="M38" s="85" t="str">
        <f>IF(ISBLANK(Layout!L20), "", Layout!L20*$K$12/Stocks!$E$10)</f>
        <v/>
      </c>
      <c r="N38" s="85" t="str">
        <f>IF(ISBLANK(Layout!M20), "", Layout!M20*$K$12/Stocks!$E$11)</f>
        <v/>
      </c>
      <c r="O38" s="96" t="str">
        <f>IF(ISBLANK(Layout!N20), "", Layout!N20*$K$12/Stocks!$E$12)</f>
        <v/>
      </c>
      <c r="P38" s="64">
        <f t="shared" si="2"/>
        <v>0</v>
      </c>
    </row>
    <row r="39" spans="1:16" outlineLevel="1">
      <c r="A39" s="105">
        <v>19</v>
      </c>
      <c r="B39" s="106" t="str">
        <f>IF(ISBLANK(Layout!B21), "", Layout!B21)</f>
        <v/>
      </c>
      <c r="C39" s="107" t="str">
        <f>IF(ISBLANK(Layout!C21), "", Layout!C21)</f>
        <v/>
      </c>
      <c r="D39" s="95" t="str">
        <f>IF(Layout!D21 &gt;0, $K$12 - E39 - P39, "")</f>
        <v/>
      </c>
      <c r="E39" s="61">
        <f>IFERROR(Layout!D21*SUM($D$12:$D$17), "")</f>
        <v>0</v>
      </c>
      <c r="F39" s="85" t="str">
        <f>IF(ISBLANK(Layout!E21), "", Layout!E21*$K$12/Stocks!$E$3)</f>
        <v/>
      </c>
      <c r="G39" s="85" t="str">
        <f>IF(ISBLANK(Layout!F21), "", Layout!F21*$K$12/Stocks!$E$4)</f>
        <v/>
      </c>
      <c r="H39" s="85" t="str">
        <f>IF(ISBLANK(Layout!G21), "", Layout!G21*$K$12/Stocks!$E$5)</f>
        <v/>
      </c>
      <c r="I39" s="85" t="str">
        <f>IF(ISBLANK(Layout!H21), "", Layout!H21*$K$12/Stocks!$E$6)</f>
        <v/>
      </c>
      <c r="J39" s="85" t="str">
        <f>IF(ISBLANK(Layout!I21),"",Layout!I21*$K$12/Stocks!$E$7)</f>
        <v/>
      </c>
      <c r="K39" s="85" t="str">
        <f>IF(ISBLANK(Layout!J21), "", Layout!J21*$K$12/Stocks!$E$8)</f>
        <v/>
      </c>
      <c r="L39" s="85" t="str">
        <f>IF(ISBLANK(Layout!K21), "", Layout!K21*$K$12/Stocks!$E$9)</f>
        <v/>
      </c>
      <c r="M39" s="85" t="str">
        <f>IF(ISBLANK(Layout!L21), "", Layout!L21*$K$12/Stocks!$E$10)</f>
        <v/>
      </c>
      <c r="N39" s="85" t="str">
        <f>IF(ISBLANK(Layout!M21), "", Layout!M21*$K$12/Stocks!$E$11)</f>
        <v/>
      </c>
      <c r="O39" s="96" t="str">
        <f>IF(ISBLANK(Layout!N21), "", Layout!N21*$K$12/Stocks!$E$12)</f>
        <v/>
      </c>
      <c r="P39" s="64">
        <f t="shared" si="2"/>
        <v>0</v>
      </c>
    </row>
    <row r="40" spans="1:16" outlineLevel="1">
      <c r="A40" s="105">
        <v>20</v>
      </c>
      <c r="B40" s="106" t="str">
        <f>IF(ISBLANK(Layout!B22), "", Layout!B22)</f>
        <v/>
      </c>
      <c r="C40" s="107" t="str">
        <f>IF(ISBLANK(Layout!C22), "", Layout!C22)</f>
        <v/>
      </c>
      <c r="D40" s="95" t="str">
        <f>IF(Layout!D22 &gt;0, $K$12 - E40 - P40, "")</f>
        <v/>
      </c>
      <c r="E40" s="61">
        <f>IFERROR(Layout!D22*SUM($D$12:$D$17), "")</f>
        <v>0</v>
      </c>
      <c r="F40" s="85" t="str">
        <f>IF(ISBLANK(Layout!E22), "", Layout!E22*$K$12/Stocks!$E$3)</f>
        <v/>
      </c>
      <c r="G40" s="85" t="str">
        <f>IF(ISBLANK(Layout!F22), "", Layout!F22*$K$12/Stocks!$E$4)</f>
        <v/>
      </c>
      <c r="H40" s="85" t="str">
        <f>IF(ISBLANK(Layout!G22), "", Layout!G22*$K$12/Stocks!$E$5)</f>
        <v/>
      </c>
      <c r="I40" s="85" t="str">
        <f>IF(ISBLANK(Layout!H22), "", Layout!H22*$K$12/Stocks!$E$6)</f>
        <v/>
      </c>
      <c r="J40" s="85" t="str">
        <f>IF(ISBLANK(Layout!I22),"",Layout!I22*$K$12/Stocks!$E$7)</f>
        <v/>
      </c>
      <c r="K40" s="85" t="str">
        <f>IF(ISBLANK(Layout!J22), "", Layout!J22*$K$12/Stocks!$E$8)</f>
        <v/>
      </c>
      <c r="L40" s="85" t="str">
        <f>IF(ISBLANK(Layout!K22), "", Layout!K22*$K$12/Stocks!$E$9)</f>
        <v/>
      </c>
      <c r="M40" s="85" t="str">
        <f>IF(ISBLANK(Layout!L22), "", Layout!L22*$K$12/Stocks!$E$10)</f>
        <v/>
      </c>
      <c r="N40" s="85" t="str">
        <f>IF(ISBLANK(Layout!M22), "", Layout!M22*$K$12/Stocks!$E$11)</f>
        <v/>
      </c>
      <c r="O40" s="96" t="str">
        <f>IF(ISBLANK(Layout!N22), "", Layout!N22*$K$12/Stocks!$E$12)</f>
        <v/>
      </c>
      <c r="P40" s="64">
        <f t="shared" si="2"/>
        <v>0</v>
      </c>
    </row>
    <row r="41" spans="1:16" outlineLevel="1">
      <c r="A41" s="105">
        <v>21</v>
      </c>
      <c r="B41" s="106" t="str">
        <f>IF(ISBLANK(Layout!B23), "", Layout!B23)</f>
        <v/>
      </c>
      <c r="C41" s="107" t="str">
        <f>IF(ISBLANK(Layout!C23), "", Layout!C23)</f>
        <v/>
      </c>
      <c r="D41" s="95" t="str">
        <f>IF(Layout!D23 &gt;0, $K$12 - E41 - P41, "")</f>
        <v/>
      </c>
      <c r="E41" s="61">
        <f>IFERROR(Layout!D23*SUM($D$12:$D$17), "")</f>
        <v>0</v>
      </c>
      <c r="F41" s="85" t="str">
        <f>IF(ISBLANK(Layout!E23), "", Layout!E23*$K$12/Stocks!$E$3)</f>
        <v/>
      </c>
      <c r="G41" s="85" t="str">
        <f>IF(ISBLANK(Layout!F23), "", Layout!F23*$K$12/Stocks!$E$4)</f>
        <v/>
      </c>
      <c r="H41" s="85" t="str">
        <f>IF(ISBLANK(Layout!G23), "", Layout!G23*$K$12/Stocks!$E$5)</f>
        <v/>
      </c>
      <c r="I41" s="85" t="str">
        <f>IF(ISBLANK(Layout!H23), "", Layout!H23*$K$12/Stocks!$E$6)</f>
        <v/>
      </c>
      <c r="J41" s="85" t="str">
        <f>IF(ISBLANK(Layout!I23),"",Layout!I23*$K$12/Stocks!$E$7)</f>
        <v/>
      </c>
      <c r="K41" s="85" t="str">
        <f>IF(ISBLANK(Layout!J23), "", Layout!J23*$K$12/Stocks!$E$8)</f>
        <v/>
      </c>
      <c r="L41" s="85" t="str">
        <f>IF(ISBLANK(Layout!K23), "", Layout!K23*$K$12/Stocks!$E$9)</f>
        <v/>
      </c>
      <c r="M41" s="85" t="str">
        <f>IF(ISBLANK(Layout!L23), "", Layout!L23*$K$12/Stocks!$E$10)</f>
        <v/>
      </c>
      <c r="N41" s="85" t="str">
        <f>IF(ISBLANK(Layout!M23), "", Layout!M23*$K$12/Stocks!$E$11)</f>
        <v/>
      </c>
      <c r="O41" s="96" t="str">
        <f>IF(ISBLANK(Layout!N23), "", Layout!N23*$K$12/Stocks!$E$12)</f>
        <v/>
      </c>
      <c r="P41" s="64">
        <f t="shared" si="2"/>
        <v>0</v>
      </c>
    </row>
    <row r="42" spans="1:16" outlineLevel="1">
      <c r="A42" s="105">
        <v>22</v>
      </c>
      <c r="B42" s="106" t="str">
        <f>IF(ISBLANK(Layout!B24), "", Layout!B24)</f>
        <v/>
      </c>
      <c r="C42" s="107" t="str">
        <f>IF(ISBLANK(Layout!C24), "", Layout!C24)</f>
        <v/>
      </c>
      <c r="D42" s="95" t="str">
        <f>IF(Layout!D24 &gt;0, $K$12 - E42 - P42, "")</f>
        <v/>
      </c>
      <c r="E42" s="61">
        <f>IFERROR(Layout!D24*SUM($D$12:$D$17), "")</f>
        <v>0</v>
      </c>
      <c r="F42" s="85" t="str">
        <f>IF(ISBLANK(Layout!E24), "", Layout!E24*$K$12/Stocks!$E$3)</f>
        <v/>
      </c>
      <c r="G42" s="85" t="str">
        <f>IF(ISBLANK(Layout!F24), "", Layout!F24*$K$12/Stocks!$E$4)</f>
        <v/>
      </c>
      <c r="H42" s="85" t="str">
        <f>IF(ISBLANK(Layout!G24), "", Layout!G24*$K$12/Stocks!$E$5)</f>
        <v/>
      </c>
      <c r="I42" s="85" t="str">
        <f>IF(ISBLANK(Layout!H24), "", Layout!H24*$K$12/Stocks!$E$6)</f>
        <v/>
      </c>
      <c r="J42" s="85" t="str">
        <f>IF(ISBLANK(Layout!I24),"",Layout!I24*$K$12/Stocks!$E$7)</f>
        <v/>
      </c>
      <c r="K42" s="85" t="str">
        <f>IF(ISBLANK(Layout!J24), "", Layout!J24*$K$12/Stocks!$E$8)</f>
        <v/>
      </c>
      <c r="L42" s="85" t="str">
        <f>IF(ISBLANK(Layout!K24), "", Layout!K24*$K$12/Stocks!$E$9)</f>
        <v/>
      </c>
      <c r="M42" s="85" t="str">
        <f>IF(ISBLANK(Layout!L24), "", Layout!L24*$K$12/Stocks!$E$10)</f>
        <v/>
      </c>
      <c r="N42" s="85" t="str">
        <f>IF(ISBLANK(Layout!M24), "", Layout!M24*$K$12/Stocks!$E$11)</f>
        <v/>
      </c>
      <c r="O42" s="96" t="str">
        <f>IF(ISBLANK(Layout!N24), "", Layout!N24*$K$12/Stocks!$E$12)</f>
        <v/>
      </c>
      <c r="P42" s="64">
        <f t="shared" si="2"/>
        <v>0</v>
      </c>
    </row>
    <row r="43" spans="1:16" outlineLevel="1">
      <c r="A43" s="105">
        <v>23</v>
      </c>
      <c r="B43" s="106" t="str">
        <f>IF(ISBLANK(Layout!B25), "", Layout!B25)</f>
        <v/>
      </c>
      <c r="C43" s="107" t="str">
        <f>IF(ISBLANK(Layout!C25), "", Layout!C25)</f>
        <v/>
      </c>
      <c r="D43" s="95" t="str">
        <f>IF(Layout!D25 &gt;0, $K$12 - E43 - P43, "")</f>
        <v/>
      </c>
      <c r="E43" s="61">
        <f>IFERROR(Layout!D25*SUM($D$12:$D$17), "")</f>
        <v>0</v>
      </c>
      <c r="F43" s="85" t="str">
        <f>IF(ISBLANK(Layout!E25), "", Layout!E25*$K$12/Stocks!$E$3)</f>
        <v/>
      </c>
      <c r="G43" s="85" t="str">
        <f>IF(ISBLANK(Layout!F25), "", Layout!F25*$K$12/Stocks!$E$4)</f>
        <v/>
      </c>
      <c r="H43" s="85" t="str">
        <f>IF(ISBLANK(Layout!G25), "", Layout!G25*$K$12/Stocks!$E$5)</f>
        <v/>
      </c>
      <c r="I43" s="85" t="str">
        <f>IF(ISBLANK(Layout!H25), "", Layout!H25*$K$12/Stocks!$E$6)</f>
        <v/>
      </c>
      <c r="J43" s="85" t="str">
        <f>IF(ISBLANK(Layout!I25),"",Layout!I25*$K$12/Stocks!$E$7)</f>
        <v/>
      </c>
      <c r="K43" s="85" t="str">
        <f>IF(ISBLANK(Layout!J25), "", Layout!J25*$K$12/Stocks!$E$8)</f>
        <v/>
      </c>
      <c r="L43" s="85" t="str">
        <f>IF(ISBLANK(Layout!K25), "", Layout!K25*$K$12/Stocks!$E$9)</f>
        <v/>
      </c>
      <c r="M43" s="85" t="str">
        <f>IF(ISBLANK(Layout!L25), "", Layout!L25*$K$12/Stocks!$E$10)</f>
        <v/>
      </c>
      <c r="N43" s="85" t="str">
        <f>IF(ISBLANK(Layout!M25), "", Layout!M25*$K$12/Stocks!$E$11)</f>
        <v/>
      </c>
      <c r="O43" s="96" t="str">
        <f>IF(ISBLANK(Layout!N25), "", Layout!N25*$K$12/Stocks!$E$12)</f>
        <v/>
      </c>
      <c r="P43" s="64">
        <f t="shared" si="2"/>
        <v>0</v>
      </c>
    </row>
    <row r="44" spans="1:16" outlineLevel="1">
      <c r="A44" s="108">
        <v>24</v>
      </c>
      <c r="B44" s="109" t="str">
        <f>IF(ISBLANK(Layout!B26), "", Layout!B26)</f>
        <v/>
      </c>
      <c r="C44" s="110" t="str">
        <f>IF(ISBLANK(Layout!C26), "", Layout!C26)</f>
        <v/>
      </c>
      <c r="D44" s="97" t="str">
        <f>IF(Layout!D26 &gt;0, $K$12 - E44 - P44, "")</f>
        <v/>
      </c>
      <c r="E44" s="62">
        <f>IFERROR(Layout!D26*SUM($D$12:$D$17), "")</f>
        <v>0</v>
      </c>
      <c r="F44" s="90" t="str">
        <f>IF(ISBLANK(Layout!E26), "", Layout!E26*$K$12/Stocks!$E$3)</f>
        <v/>
      </c>
      <c r="G44" s="90" t="str">
        <f>IF(ISBLANK(Layout!F26), "", Layout!F26*$K$12/Stocks!$E$4)</f>
        <v/>
      </c>
      <c r="H44" s="90" t="str">
        <f>IF(ISBLANK(Layout!G26), "", Layout!G26*$K$12/Stocks!$E$5)</f>
        <v/>
      </c>
      <c r="I44" s="90" t="str">
        <f>IF(ISBLANK(Layout!H26), "", Layout!H26*$K$12/Stocks!$E$6)</f>
        <v/>
      </c>
      <c r="J44" s="90" t="str">
        <f>IF(ISBLANK(Layout!I26),"",Layout!I26*$K$12/Stocks!$E$7)</f>
        <v/>
      </c>
      <c r="K44" s="90" t="str">
        <f>IF(ISBLANK(Layout!J26), "", Layout!J26*$K$12/Stocks!$E$8)</f>
        <v/>
      </c>
      <c r="L44" s="90" t="str">
        <f>IF(ISBLANK(Layout!K26), "", Layout!K26*$K$12/Stocks!$E$9)</f>
        <v/>
      </c>
      <c r="M44" s="90" t="str">
        <f>IF(ISBLANK(Layout!L26), "", Layout!L26*$K$12/Stocks!$E$10)</f>
        <v/>
      </c>
      <c r="N44" s="90" t="str">
        <f>IF(ISBLANK(Layout!M26), "", Layout!M26*$K$12/Stocks!$E$11)</f>
        <v/>
      </c>
      <c r="O44" s="98" t="str">
        <f>IF(ISBLANK(Layout!N26), "", Layout!N26*$K$12/Stocks!$E$12)</f>
        <v/>
      </c>
      <c r="P44" s="65">
        <f t="shared" si="2"/>
        <v>0</v>
      </c>
    </row>
    <row r="45" spans="1:16" outlineLevel="1">
      <c r="A45" s="102">
        <v>25</v>
      </c>
      <c r="B45" s="103" t="str">
        <f>IF(ISBLANK(Layout!B27), "", Layout!B27)</f>
        <v/>
      </c>
      <c r="C45" s="104" t="str">
        <f>IF(ISBLANK(Layout!C27), "", Layout!C27)</f>
        <v/>
      </c>
      <c r="D45" s="93" t="str">
        <f>IF(Layout!D27 &gt;0, $K$12 - E45 - P45, "")</f>
        <v/>
      </c>
      <c r="E45" s="60">
        <f>IFERROR(Layout!D27*SUM($D$12:$D$17), "")</f>
        <v>0</v>
      </c>
      <c r="F45" s="89" t="str">
        <f>IF(ISBLANK(Layout!E27), "", Layout!E27*$K$12/Stocks!$E$3)</f>
        <v/>
      </c>
      <c r="G45" s="89" t="str">
        <f>IF(ISBLANK(Layout!F27), "", Layout!F27*$K$12/Stocks!$E$4)</f>
        <v/>
      </c>
      <c r="H45" s="89" t="str">
        <f>IF(ISBLANK(Layout!G27), "", Layout!G27*$K$12/Stocks!$E$5)</f>
        <v/>
      </c>
      <c r="I45" s="89" t="str">
        <f>IF(ISBLANK(Layout!H27), "", Layout!H27*$K$12/Stocks!$E$6)</f>
        <v/>
      </c>
      <c r="J45" s="89" t="str">
        <f>IF(ISBLANK(Layout!I27),"",Layout!I27*$K$12/Stocks!$E$7)</f>
        <v/>
      </c>
      <c r="K45" s="89" t="str">
        <f>IF(ISBLANK(Layout!J27), "", Layout!J27*$K$12/Stocks!$E$8)</f>
        <v/>
      </c>
      <c r="L45" s="89" t="str">
        <f>IF(ISBLANK(Layout!K27), "", Layout!K27*$K$12/Stocks!$E$9)</f>
        <v/>
      </c>
      <c r="M45" s="89" t="str">
        <f>IF(ISBLANK(Layout!L27), "", Layout!L27*$K$12/Stocks!$E$10)</f>
        <v/>
      </c>
      <c r="N45" s="89" t="str">
        <f>IF(ISBLANK(Layout!M27), "", Layout!M27*$K$12/Stocks!$E$11)</f>
        <v/>
      </c>
      <c r="O45" s="94" t="str">
        <f>IF(ISBLANK(Layout!N27), "", Layout!N27*$K$12/Stocks!$E$12)</f>
        <v/>
      </c>
      <c r="P45" s="63">
        <f t="shared" si="2"/>
        <v>0</v>
      </c>
    </row>
    <row r="46" spans="1:16" outlineLevel="1">
      <c r="A46" s="105">
        <v>26</v>
      </c>
      <c r="B46" s="106" t="str">
        <f>IF(ISBLANK(Layout!B28), "", Layout!B28)</f>
        <v/>
      </c>
      <c r="C46" s="107" t="str">
        <f>IF(ISBLANK(Layout!C28), "", Layout!C28)</f>
        <v/>
      </c>
      <c r="D46" s="95" t="str">
        <f>IF(Layout!D28 &gt;0, $K$12 - E46 - P46, "")</f>
        <v/>
      </c>
      <c r="E46" s="61">
        <f>IFERROR(Layout!D28*SUM($D$12:$D$17), "")</f>
        <v>0</v>
      </c>
      <c r="F46" s="85" t="str">
        <f>IF(ISBLANK(Layout!E28), "", Layout!E28*$K$12/Stocks!$E$3)</f>
        <v/>
      </c>
      <c r="G46" s="85" t="str">
        <f>IF(ISBLANK(Layout!F28), "", Layout!F28*$K$12/Stocks!$E$4)</f>
        <v/>
      </c>
      <c r="H46" s="85" t="str">
        <f>IF(ISBLANK(Layout!G28), "", Layout!G28*$K$12/Stocks!$E$5)</f>
        <v/>
      </c>
      <c r="I46" s="85" t="str">
        <f>IF(ISBLANK(Layout!H28), "", Layout!H28*$K$12/Stocks!$E$6)</f>
        <v/>
      </c>
      <c r="J46" s="85" t="str">
        <f>IF(ISBLANK(Layout!I28),"",Layout!I28*$K$12/Stocks!$E$7)</f>
        <v/>
      </c>
      <c r="K46" s="85" t="str">
        <f>IF(ISBLANK(Layout!J28), "", Layout!J28*$K$12/Stocks!$E$8)</f>
        <v/>
      </c>
      <c r="L46" s="85" t="str">
        <f>IF(ISBLANK(Layout!K28), "", Layout!K28*$K$12/Stocks!$E$9)</f>
        <v/>
      </c>
      <c r="M46" s="85" t="str">
        <f>IF(ISBLANK(Layout!L28), "", Layout!L28*$K$12/Stocks!$E$10)</f>
        <v/>
      </c>
      <c r="N46" s="85" t="str">
        <f>IF(ISBLANK(Layout!M28), "", Layout!M28*$K$12/Stocks!$E$11)</f>
        <v/>
      </c>
      <c r="O46" s="96" t="str">
        <f>IF(ISBLANK(Layout!N28), "", Layout!N28*$K$12/Stocks!$E$12)</f>
        <v/>
      </c>
      <c r="P46" s="64">
        <f t="shared" si="2"/>
        <v>0</v>
      </c>
    </row>
    <row r="47" spans="1:16" outlineLevel="1">
      <c r="A47" s="105">
        <v>27</v>
      </c>
      <c r="B47" s="106" t="str">
        <f>IF(ISBLANK(Layout!B29), "", Layout!B29)</f>
        <v/>
      </c>
      <c r="C47" s="107" t="str">
        <f>IF(ISBLANK(Layout!C29), "", Layout!C29)</f>
        <v/>
      </c>
      <c r="D47" s="95" t="str">
        <f>IF(Layout!D29 &gt;0, $K$12 - E47 - P47, "")</f>
        <v/>
      </c>
      <c r="E47" s="61">
        <f>IFERROR(Layout!D29*SUM($D$12:$D$17), "")</f>
        <v>0</v>
      </c>
      <c r="F47" s="85" t="str">
        <f>IF(ISBLANK(Layout!E29), "", Layout!E29*$K$12/Stocks!$E$3)</f>
        <v/>
      </c>
      <c r="G47" s="85" t="str">
        <f>IF(ISBLANK(Layout!F29), "", Layout!F29*$K$12/Stocks!$E$4)</f>
        <v/>
      </c>
      <c r="H47" s="85" t="str">
        <f>IF(ISBLANK(Layout!G29), "", Layout!G29*$K$12/Stocks!$E$5)</f>
        <v/>
      </c>
      <c r="I47" s="85" t="str">
        <f>IF(ISBLANK(Layout!H29), "", Layout!H29*$K$12/Stocks!$E$6)</f>
        <v/>
      </c>
      <c r="J47" s="85" t="str">
        <f>IF(ISBLANK(Layout!I29),"",Layout!I29*$K$12/Stocks!$E$7)</f>
        <v/>
      </c>
      <c r="K47" s="85" t="str">
        <f>IF(ISBLANK(Layout!J29), "", Layout!J29*$K$12/Stocks!$E$8)</f>
        <v/>
      </c>
      <c r="L47" s="85" t="str">
        <f>IF(ISBLANK(Layout!K29), "", Layout!K29*$K$12/Stocks!$E$9)</f>
        <v/>
      </c>
      <c r="M47" s="85" t="str">
        <f>IF(ISBLANK(Layout!L29), "", Layout!L29*$K$12/Stocks!$E$10)</f>
        <v/>
      </c>
      <c r="N47" s="85" t="str">
        <f>IF(ISBLANK(Layout!M29), "", Layout!M29*$K$12/Stocks!$E$11)</f>
        <v/>
      </c>
      <c r="O47" s="96" t="str">
        <f>IF(ISBLANK(Layout!N29), "", Layout!N29*$K$12/Stocks!$E$12)</f>
        <v/>
      </c>
      <c r="P47" s="64">
        <f t="shared" si="2"/>
        <v>0</v>
      </c>
    </row>
    <row r="48" spans="1:16" outlineLevel="1">
      <c r="A48" s="105">
        <v>28</v>
      </c>
      <c r="B48" s="106" t="str">
        <f>IF(ISBLANK(Layout!B30), "", Layout!B30)</f>
        <v/>
      </c>
      <c r="C48" s="107" t="str">
        <f>IF(ISBLANK(Layout!C30), "", Layout!C30)</f>
        <v/>
      </c>
      <c r="D48" s="95" t="str">
        <f>IF(Layout!D30 &gt;0, $K$12 - E48 - P48, "")</f>
        <v/>
      </c>
      <c r="E48" s="61">
        <f>IFERROR(Layout!D30*SUM($D$12:$D$17), "")</f>
        <v>0</v>
      </c>
      <c r="F48" s="85" t="str">
        <f>IF(ISBLANK(Layout!E30), "", Layout!E30*$K$12/Stocks!$E$3)</f>
        <v/>
      </c>
      <c r="G48" s="85" t="str">
        <f>IF(ISBLANK(Layout!F30), "", Layout!F30*$K$12/Stocks!$E$4)</f>
        <v/>
      </c>
      <c r="H48" s="85" t="str">
        <f>IF(ISBLANK(Layout!G30), "", Layout!G30*$K$12/Stocks!$E$5)</f>
        <v/>
      </c>
      <c r="I48" s="85" t="str">
        <f>IF(ISBLANK(Layout!H30), "", Layout!H30*$K$12/Stocks!$E$6)</f>
        <v/>
      </c>
      <c r="J48" s="85" t="str">
        <f>IF(ISBLANK(Layout!I30),"",Layout!I30*$K$12/Stocks!$E$7)</f>
        <v/>
      </c>
      <c r="K48" s="85" t="str">
        <f>IF(ISBLANK(Layout!J30), "", Layout!J30*$K$12/Stocks!$E$8)</f>
        <v/>
      </c>
      <c r="L48" s="85" t="str">
        <f>IF(ISBLANK(Layout!K30), "", Layout!K30*$K$12/Stocks!$E$9)</f>
        <v/>
      </c>
      <c r="M48" s="85" t="str">
        <f>IF(ISBLANK(Layout!L30), "", Layout!L30*$K$12/Stocks!$E$10)</f>
        <v/>
      </c>
      <c r="N48" s="85" t="str">
        <f>IF(ISBLANK(Layout!M30), "", Layout!M30*$K$12/Stocks!$E$11)</f>
        <v/>
      </c>
      <c r="O48" s="96" t="str">
        <f>IF(ISBLANK(Layout!N30), "", Layout!N30*$K$12/Stocks!$E$12)</f>
        <v/>
      </c>
      <c r="P48" s="64">
        <f t="shared" si="2"/>
        <v>0</v>
      </c>
    </row>
    <row r="49" spans="1:16" ht="16.5" customHeight="1">
      <c r="A49" s="105">
        <v>29</v>
      </c>
      <c r="B49" s="106" t="str">
        <f>IF(ISBLANK(Layout!B31), "", Layout!B31)</f>
        <v/>
      </c>
      <c r="C49" s="107" t="str">
        <f>IF(ISBLANK(Layout!C31), "", Layout!C31)</f>
        <v/>
      </c>
      <c r="D49" s="95" t="str">
        <f>IF(Layout!D31 &gt;0, $K$12 - E49 - P49, "")</f>
        <v/>
      </c>
      <c r="E49" s="61">
        <f>IFERROR(Layout!D31*SUM($D$12:$D$17), "")</f>
        <v>0</v>
      </c>
      <c r="F49" s="85" t="str">
        <f>IF(ISBLANK(Layout!E31), "", Layout!E31*$K$12/Stocks!$E$3)</f>
        <v/>
      </c>
      <c r="G49" s="85" t="str">
        <f>IF(ISBLANK(Layout!F31), "", Layout!F31*$K$12/Stocks!$E$4)</f>
        <v/>
      </c>
      <c r="H49" s="85" t="str">
        <f>IF(ISBLANK(Layout!G31), "", Layout!G31*$K$12/Stocks!$E$5)</f>
        <v/>
      </c>
      <c r="I49" s="85" t="str">
        <f>IF(ISBLANK(Layout!H31), "", Layout!H31*$K$12/Stocks!$E$6)</f>
        <v/>
      </c>
      <c r="J49" s="85" t="str">
        <f>IF(ISBLANK(Layout!I31),"",Layout!I31*$K$12/Stocks!$E$7)</f>
        <v/>
      </c>
      <c r="K49" s="85" t="str">
        <f>IF(ISBLANK(Layout!J31), "", Layout!J31*$K$12/Stocks!$E$8)</f>
        <v/>
      </c>
      <c r="L49" s="85" t="str">
        <f>IF(ISBLANK(Layout!K31), "", Layout!K31*$K$12/Stocks!$E$9)</f>
        <v/>
      </c>
      <c r="M49" s="85" t="str">
        <f>IF(ISBLANK(Layout!L31), "", Layout!L31*$K$12/Stocks!$E$10)</f>
        <v/>
      </c>
      <c r="N49" s="85" t="str">
        <f>IF(ISBLANK(Layout!M31), "", Layout!M31*$K$12/Stocks!$E$11)</f>
        <v/>
      </c>
      <c r="O49" s="96" t="str">
        <f>IF(ISBLANK(Layout!N31), "", Layout!N31*$K$12/Stocks!$E$12)</f>
        <v/>
      </c>
      <c r="P49" s="64">
        <f t="shared" si="2"/>
        <v>0</v>
      </c>
    </row>
    <row r="50" spans="1:16">
      <c r="A50" s="105">
        <v>30</v>
      </c>
      <c r="B50" s="106" t="str">
        <f>IF(ISBLANK(Layout!B32), "", Layout!B32)</f>
        <v/>
      </c>
      <c r="C50" s="107" t="str">
        <f>IF(ISBLANK(Layout!C32), "", Layout!C32)</f>
        <v/>
      </c>
      <c r="D50" s="95" t="str">
        <f>IF(Layout!D32 &gt;0, $K$12 - E50 - P50, "")</f>
        <v/>
      </c>
      <c r="E50" s="61">
        <f>IFERROR(Layout!D32*SUM($D$12:$D$17), "")</f>
        <v>0</v>
      </c>
      <c r="F50" s="85" t="str">
        <f>IF(ISBLANK(Layout!E32), "", Layout!E32*$K$12/Stocks!$E$3)</f>
        <v/>
      </c>
      <c r="G50" s="85" t="str">
        <f>IF(ISBLANK(Layout!F32), "", Layout!F32*$K$12/Stocks!$E$4)</f>
        <v/>
      </c>
      <c r="H50" s="85" t="str">
        <f>IF(ISBLANK(Layout!G32), "", Layout!G32*$K$12/Stocks!$E$5)</f>
        <v/>
      </c>
      <c r="I50" s="85" t="str">
        <f>IF(ISBLANK(Layout!H32), "", Layout!H32*$K$12/Stocks!$E$6)</f>
        <v/>
      </c>
      <c r="J50" s="85" t="str">
        <f>IF(ISBLANK(Layout!I32),"",Layout!I32*$K$12/Stocks!$E$7)</f>
        <v/>
      </c>
      <c r="K50" s="85" t="str">
        <f>IF(ISBLANK(Layout!J32), "", Layout!J32*$K$12/Stocks!$E$8)</f>
        <v/>
      </c>
      <c r="L50" s="85" t="str">
        <f>IF(ISBLANK(Layout!K32), "", Layout!K32*$K$12/Stocks!$E$9)</f>
        <v/>
      </c>
      <c r="M50" s="85" t="str">
        <f>IF(ISBLANK(Layout!L32), "", Layout!L32*$K$12/Stocks!$E$10)</f>
        <v/>
      </c>
      <c r="N50" s="85" t="str">
        <f>IF(ISBLANK(Layout!M32), "", Layout!M32*$K$12/Stocks!$E$11)</f>
        <v/>
      </c>
      <c r="O50" s="96" t="str">
        <f>IF(ISBLANK(Layout!N32), "", Layout!N32*$K$12/Stocks!$E$12)</f>
        <v/>
      </c>
      <c r="P50" s="64">
        <f t="shared" si="2"/>
        <v>0</v>
      </c>
    </row>
    <row r="51" spans="1:16">
      <c r="A51" s="105">
        <v>31</v>
      </c>
      <c r="B51" s="106" t="str">
        <f>IF(ISBLANK(Layout!B33), "", Layout!B33)</f>
        <v/>
      </c>
      <c r="C51" s="107" t="str">
        <f>IF(ISBLANK(Layout!C33), "", Layout!C33)</f>
        <v/>
      </c>
      <c r="D51" s="95" t="str">
        <f>IF(Layout!D33 &gt;0, $K$12 - E51 - P51, "")</f>
        <v/>
      </c>
      <c r="E51" s="61">
        <f>IFERROR(Layout!D33*SUM($D$12:$D$17), "")</f>
        <v>0</v>
      </c>
      <c r="F51" s="85" t="str">
        <f>IF(ISBLANK(Layout!E33), "", Layout!E33*$K$12/Stocks!$E$3)</f>
        <v/>
      </c>
      <c r="G51" s="85" t="str">
        <f>IF(ISBLANK(Layout!F33), "", Layout!F33*$K$12/Stocks!$E$4)</f>
        <v/>
      </c>
      <c r="H51" s="85" t="str">
        <f>IF(ISBLANK(Layout!G33), "", Layout!G33*$K$12/Stocks!$E$5)</f>
        <v/>
      </c>
      <c r="I51" s="85" t="str">
        <f>IF(ISBLANK(Layout!H33), "", Layout!H33*$K$12/Stocks!$E$6)</f>
        <v/>
      </c>
      <c r="J51" s="85" t="str">
        <f>IF(ISBLANK(Layout!I33),"",Layout!I33*$K$12/Stocks!$E$7)</f>
        <v/>
      </c>
      <c r="K51" s="85" t="str">
        <f>IF(ISBLANK(Layout!J33), "", Layout!J33*$K$12/Stocks!$E$8)</f>
        <v/>
      </c>
      <c r="L51" s="85" t="str">
        <f>IF(ISBLANK(Layout!K33), "", Layout!K33*$K$12/Stocks!$E$9)</f>
        <v/>
      </c>
      <c r="M51" s="85" t="str">
        <f>IF(ISBLANK(Layout!L33), "", Layout!L33*$K$12/Stocks!$E$10)</f>
        <v/>
      </c>
      <c r="N51" s="85" t="str">
        <f>IF(ISBLANK(Layout!M33), "", Layout!M33*$K$12/Stocks!$E$11)</f>
        <v/>
      </c>
      <c r="O51" s="96" t="str">
        <f>IF(ISBLANK(Layout!N33), "", Layout!N33*$K$12/Stocks!$E$12)</f>
        <v/>
      </c>
      <c r="P51" s="64">
        <f t="shared" si="2"/>
        <v>0</v>
      </c>
    </row>
    <row r="52" spans="1:16">
      <c r="A52" s="105">
        <v>32</v>
      </c>
      <c r="B52" s="106" t="str">
        <f>IF(ISBLANK(Layout!B34), "", Layout!B34)</f>
        <v/>
      </c>
      <c r="C52" s="107" t="str">
        <f>IF(ISBLANK(Layout!C34), "", Layout!C34)</f>
        <v/>
      </c>
      <c r="D52" s="95" t="str">
        <f>IF(Layout!D34 &gt;0, $K$12 - E52 - P52, "")</f>
        <v/>
      </c>
      <c r="E52" s="61">
        <f>IFERROR(Layout!D34*SUM($D$12:$D$17), "")</f>
        <v>0</v>
      </c>
      <c r="F52" s="85" t="str">
        <f>IF(ISBLANK(Layout!E34), "", Layout!E34*$K$12/Stocks!$E$3)</f>
        <v/>
      </c>
      <c r="G52" s="85" t="str">
        <f>IF(ISBLANK(Layout!F34), "", Layout!F34*$K$12/Stocks!$E$4)</f>
        <v/>
      </c>
      <c r="H52" s="85" t="str">
        <f>IF(ISBLANK(Layout!G34), "", Layout!G34*$K$12/Stocks!$E$5)</f>
        <v/>
      </c>
      <c r="I52" s="85" t="str">
        <f>IF(ISBLANK(Layout!H34), "", Layout!H34*$K$12/Stocks!$E$6)</f>
        <v/>
      </c>
      <c r="J52" s="85" t="str">
        <f>IF(ISBLANK(Layout!I34),"",Layout!I34*$K$12/Stocks!$E$7)</f>
        <v/>
      </c>
      <c r="K52" s="85" t="str">
        <f>IF(ISBLANK(Layout!J34), "", Layout!J34*$K$12/Stocks!$E$8)</f>
        <v/>
      </c>
      <c r="L52" s="85" t="str">
        <f>IF(ISBLANK(Layout!K34), "", Layout!K34*$K$12/Stocks!$E$9)</f>
        <v/>
      </c>
      <c r="M52" s="85" t="str">
        <f>IF(ISBLANK(Layout!L34), "", Layout!L34*$K$12/Stocks!$E$10)</f>
        <v/>
      </c>
      <c r="N52" s="85" t="str">
        <f>IF(ISBLANK(Layout!M34), "", Layout!M34*$K$12/Stocks!$E$11)</f>
        <v/>
      </c>
      <c r="O52" s="96" t="str">
        <f>IF(ISBLANK(Layout!N34), "", Layout!N34*$K$12/Stocks!$E$12)</f>
        <v/>
      </c>
      <c r="P52" s="64">
        <f t="shared" si="2"/>
        <v>0</v>
      </c>
    </row>
    <row r="53" spans="1:16">
      <c r="A53" s="105">
        <v>33</v>
      </c>
      <c r="B53" s="106" t="str">
        <f>IF(ISBLANK(Layout!B35), "", Layout!B35)</f>
        <v/>
      </c>
      <c r="C53" s="107" t="str">
        <f>IF(ISBLANK(Layout!C35), "", Layout!C35)</f>
        <v/>
      </c>
      <c r="D53" s="95" t="str">
        <f>IF(Layout!D35 &gt;0, $K$12 - E53 - P53, "")</f>
        <v/>
      </c>
      <c r="E53" s="61">
        <f>IFERROR(Layout!D35*SUM($D$12:$D$17), "")</f>
        <v>0</v>
      </c>
      <c r="F53" s="85" t="str">
        <f>IF(ISBLANK(Layout!E35), "", Layout!E35*$K$12/Stocks!$E$3)</f>
        <v/>
      </c>
      <c r="G53" s="85" t="str">
        <f>IF(ISBLANK(Layout!F35), "", Layout!F35*$K$12/Stocks!$E$4)</f>
        <v/>
      </c>
      <c r="H53" s="85" t="str">
        <f>IF(ISBLANK(Layout!G35), "", Layout!G35*$K$12/Stocks!$E$5)</f>
        <v/>
      </c>
      <c r="I53" s="85" t="str">
        <f>IF(ISBLANK(Layout!H35), "", Layout!H35*$K$12/Stocks!$E$6)</f>
        <v/>
      </c>
      <c r="J53" s="85" t="str">
        <f>IF(ISBLANK(Layout!I35),"",Layout!I35*$K$12/Stocks!$E$7)</f>
        <v/>
      </c>
      <c r="K53" s="85" t="str">
        <f>IF(ISBLANK(Layout!J35), "", Layout!J35*$K$12/Stocks!$E$8)</f>
        <v/>
      </c>
      <c r="L53" s="85" t="str">
        <f>IF(ISBLANK(Layout!K35), "", Layout!K35*$K$12/Stocks!$E$9)</f>
        <v/>
      </c>
      <c r="M53" s="85" t="str">
        <f>IF(ISBLANK(Layout!L35), "", Layout!L35*$K$12/Stocks!$E$10)</f>
        <v/>
      </c>
      <c r="N53" s="85" t="str">
        <f>IF(ISBLANK(Layout!M35), "", Layout!M35*$K$12/Stocks!$E$11)</f>
        <v/>
      </c>
      <c r="O53" s="96" t="str">
        <f>IF(ISBLANK(Layout!N35), "", Layout!N35*$K$12/Stocks!$E$12)</f>
        <v/>
      </c>
      <c r="P53" s="64">
        <f t="shared" si="2"/>
        <v>0</v>
      </c>
    </row>
    <row r="54" spans="1:16">
      <c r="A54" s="105">
        <v>34</v>
      </c>
      <c r="B54" s="106" t="str">
        <f>IF(ISBLANK(Layout!B36), "", Layout!B36)</f>
        <v/>
      </c>
      <c r="C54" s="107" t="str">
        <f>IF(ISBLANK(Layout!C36), "", Layout!C36)</f>
        <v/>
      </c>
      <c r="D54" s="95" t="str">
        <f>IF(Layout!D36 &gt;0, $K$12 - E54 - P54, "")</f>
        <v/>
      </c>
      <c r="E54" s="61">
        <f>IFERROR(Layout!D36*SUM($D$12:$D$17), "")</f>
        <v>0</v>
      </c>
      <c r="F54" s="85" t="str">
        <f>IF(ISBLANK(Layout!E36), "", Layout!E36*$K$12/Stocks!$E$3)</f>
        <v/>
      </c>
      <c r="G54" s="85" t="str">
        <f>IF(ISBLANK(Layout!F36), "", Layout!F36*$K$12/Stocks!$E$4)</f>
        <v/>
      </c>
      <c r="H54" s="85" t="str">
        <f>IF(ISBLANK(Layout!G36), "", Layout!G36*$K$12/Stocks!$E$5)</f>
        <v/>
      </c>
      <c r="I54" s="85" t="str">
        <f>IF(ISBLANK(Layout!H36), "", Layout!H36*$K$12/Stocks!$E$6)</f>
        <v/>
      </c>
      <c r="J54" s="85" t="str">
        <f>IF(ISBLANK(Layout!I36),"",Layout!I36*$K$12/Stocks!$E$7)</f>
        <v/>
      </c>
      <c r="K54" s="85" t="str">
        <f>IF(ISBLANK(Layout!J36), "", Layout!J36*$K$12/Stocks!$E$8)</f>
        <v/>
      </c>
      <c r="L54" s="85" t="str">
        <f>IF(ISBLANK(Layout!K36), "", Layout!K36*$K$12/Stocks!$E$9)</f>
        <v/>
      </c>
      <c r="M54" s="85" t="str">
        <f>IF(ISBLANK(Layout!L36), "", Layout!L36*$K$12/Stocks!$E$10)</f>
        <v/>
      </c>
      <c r="N54" s="85" t="str">
        <f>IF(ISBLANK(Layout!M36), "", Layout!M36*$K$12/Stocks!$E$11)</f>
        <v/>
      </c>
      <c r="O54" s="96" t="str">
        <f>IF(ISBLANK(Layout!N36), "", Layout!N36*$K$12/Stocks!$E$12)</f>
        <v/>
      </c>
      <c r="P54" s="64">
        <f t="shared" si="2"/>
        <v>0</v>
      </c>
    </row>
    <row r="55" spans="1:16">
      <c r="A55" s="105">
        <v>35</v>
      </c>
      <c r="B55" s="106" t="str">
        <f>IF(ISBLANK(Layout!B37), "", Layout!B37)</f>
        <v/>
      </c>
      <c r="C55" s="107" t="str">
        <f>IF(ISBLANK(Layout!C37), "", Layout!C37)</f>
        <v/>
      </c>
      <c r="D55" s="95" t="str">
        <f>IF(Layout!D37 &gt;0, $K$12 - E55 - P55, "")</f>
        <v/>
      </c>
      <c r="E55" s="61">
        <f>IFERROR(Layout!D37*SUM($D$12:$D$17), "")</f>
        <v>0</v>
      </c>
      <c r="F55" s="85" t="str">
        <f>IF(ISBLANK(Layout!E37), "", Layout!E37*$K$12/Stocks!$E$3)</f>
        <v/>
      </c>
      <c r="G55" s="85" t="str">
        <f>IF(ISBLANK(Layout!F37), "", Layout!F37*$K$12/Stocks!$E$4)</f>
        <v/>
      </c>
      <c r="H55" s="85" t="str">
        <f>IF(ISBLANK(Layout!G37), "", Layout!G37*$K$12/Stocks!$E$5)</f>
        <v/>
      </c>
      <c r="I55" s="85" t="str">
        <f>IF(ISBLANK(Layout!H37), "", Layout!H37*$K$12/Stocks!$E$6)</f>
        <v/>
      </c>
      <c r="J55" s="85" t="str">
        <f>IF(ISBLANK(Layout!I37),"",Layout!I37*$K$12/Stocks!$E$7)</f>
        <v/>
      </c>
      <c r="K55" s="85" t="str">
        <f>IF(ISBLANK(Layout!J37), "", Layout!J37*$K$12/Stocks!$E$8)</f>
        <v/>
      </c>
      <c r="L55" s="85" t="str">
        <f>IF(ISBLANK(Layout!K37), "", Layout!K37*$K$12/Stocks!$E$9)</f>
        <v/>
      </c>
      <c r="M55" s="85" t="str">
        <f>IF(ISBLANK(Layout!L37), "", Layout!L37*$K$12/Stocks!$E$10)</f>
        <v/>
      </c>
      <c r="N55" s="85" t="str">
        <f>IF(ISBLANK(Layout!M37), "", Layout!M37*$K$12/Stocks!$E$11)</f>
        <v/>
      </c>
      <c r="O55" s="96" t="str">
        <f>IF(ISBLANK(Layout!N37), "", Layout!N37*$K$12/Stocks!$E$12)</f>
        <v/>
      </c>
      <c r="P55" s="64">
        <f t="shared" si="2"/>
        <v>0</v>
      </c>
    </row>
    <row r="56" spans="1:16">
      <c r="A56" s="108">
        <v>36</v>
      </c>
      <c r="B56" s="109" t="str">
        <f>IF(ISBLANK(Layout!B38), "", Layout!B38)</f>
        <v/>
      </c>
      <c r="C56" s="110" t="str">
        <f>IF(ISBLANK(Layout!C38), "", Layout!C38)</f>
        <v/>
      </c>
      <c r="D56" s="97" t="str">
        <f>IF(Layout!D38 &gt;0, $K$12 - E56 - P56, "")</f>
        <v/>
      </c>
      <c r="E56" s="62">
        <f>IFERROR(Layout!D38*SUM($D$12:$D$17), "")</f>
        <v>0</v>
      </c>
      <c r="F56" s="90" t="str">
        <f>IF(ISBLANK(Layout!E38), "", Layout!E38*$K$12/Stocks!$E$3)</f>
        <v/>
      </c>
      <c r="G56" s="90" t="str">
        <f>IF(ISBLANK(Layout!F38), "", Layout!F38*$K$12/Stocks!$E$4)</f>
        <v/>
      </c>
      <c r="H56" s="90" t="str">
        <f>IF(ISBLANK(Layout!G38), "", Layout!G38*$K$12/Stocks!$E$5)</f>
        <v/>
      </c>
      <c r="I56" s="90" t="str">
        <f>IF(ISBLANK(Layout!H38), "", Layout!H38*$K$12/Stocks!$E$6)</f>
        <v/>
      </c>
      <c r="J56" s="90" t="str">
        <f>IF(ISBLANK(Layout!I38),"",Layout!I38*$K$12/Stocks!$E$7)</f>
        <v/>
      </c>
      <c r="K56" s="90" t="str">
        <f>IF(ISBLANK(Layout!J38), "", Layout!J38*$K$12/Stocks!$E$8)</f>
        <v/>
      </c>
      <c r="L56" s="90" t="str">
        <f>IF(ISBLANK(Layout!K38), "", Layout!K38*$K$12/Stocks!$E$9)</f>
        <v/>
      </c>
      <c r="M56" s="90" t="str">
        <f>IF(ISBLANK(Layout!L38), "", Layout!L38*$K$12/Stocks!$E$10)</f>
        <v/>
      </c>
      <c r="N56" s="90" t="str">
        <f>IF(ISBLANK(Layout!M38), "", Layout!M38*$K$12/Stocks!$E$11)</f>
        <v/>
      </c>
      <c r="O56" s="98" t="str">
        <f>IF(ISBLANK(Layout!N38), "", Layout!N38*$K$12/Stocks!$E$12)</f>
        <v/>
      </c>
      <c r="P56" s="65">
        <f>SUM(F56:O56)</f>
        <v>0</v>
      </c>
    </row>
    <row r="57" spans="1:16">
      <c r="A57" s="102">
        <v>37</v>
      </c>
      <c r="B57" s="103" t="str">
        <f>IF(ISBLANK(Layout!B39), "", Layout!B39)</f>
        <v/>
      </c>
      <c r="C57" s="104" t="str">
        <f>IF(ISBLANK(Layout!C39), "", Layout!C39)</f>
        <v/>
      </c>
      <c r="D57" s="93" t="str">
        <f>IF(Layout!D39 &gt;0, $K$12 - E57 - P57, "")</f>
        <v/>
      </c>
      <c r="E57" s="60">
        <f>IFERROR(Layout!D39*SUM($D$12:$D$17), "")</f>
        <v>0</v>
      </c>
      <c r="F57" s="89" t="str">
        <f>IF(ISBLANK(Layout!E39), "", Layout!E39*$K$12/Stocks!$E$3)</f>
        <v/>
      </c>
      <c r="G57" s="89" t="str">
        <f>IF(ISBLANK(Layout!F39), "", Layout!F39*$K$12/Stocks!$E$4)</f>
        <v/>
      </c>
      <c r="H57" s="89" t="str">
        <f>IF(ISBLANK(Layout!G39), "", Layout!G39*$K$12/Stocks!$E$5)</f>
        <v/>
      </c>
      <c r="I57" s="89" t="str">
        <f>IF(ISBLANK(Layout!H39), "", Layout!H39*$K$12/Stocks!$E$6)</f>
        <v/>
      </c>
      <c r="J57" s="89" t="str">
        <f>IF(ISBLANK(Layout!I39),"",Layout!I39*$K$12/Stocks!$E$7)</f>
        <v/>
      </c>
      <c r="K57" s="89" t="str">
        <f>IF(ISBLANK(Layout!J39), "", Layout!J39*$K$12/Stocks!$E$8)</f>
        <v/>
      </c>
      <c r="L57" s="89" t="str">
        <f>IF(ISBLANK(Layout!K39), "", Layout!K39*$K$12/Stocks!$E$9)</f>
        <v/>
      </c>
      <c r="M57" s="89" t="str">
        <f>IF(ISBLANK(Layout!L39), "", Layout!L39*$K$12/Stocks!$E$10)</f>
        <v/>
      </c>
      <c r="N57" s="89" t="str">
        <f>IF(ISBLANK(Layout!M39), "", Layout!M39*$K$12/Stocks!$E$11)</f>
        <v/>
      </c>
      <c r="O57" s="94" t="str">
        <f>IF(ISBLANK(Layout!N39), "", Layout!N39*$K$12/Stocks!$E$12)</f>
        <v/>
      </c>
      <c r="P57" s="63">
        <f t="shared" ref="P57:P70" si="3">SUM(F57:O57)</f>
        <v>0</v>
      </c>
    </row>
    <row r="58" spans="1:16">
      <c r="A58" s="105">
        <v>38</v>
      </c>
      <c r="B58" s="106" t="str">
        <f>IF(ISBLANK(Layout!B40), "", Layout!B40)</f>
        <v/>
      </c>
      <c r="C58" s="107" t="str">
        <f>IF(ISBLANK(Layout!C40), "", Layout!C40)</f>
        <v/>
      </c>
      <c r="D58" s="95" t="str">
        <f>IF(Layout!D40 &gt;0, $K$12 - E58 - P58, "")</f>
        <v/>
      </c>
      <c r="E58" s="61">
        <f>IFERROR(Layout!D40*SUM($D$12:$D$17), "")</f>
        <v>0</v>
      </c>
      <c r="F58" s="85" t="str">
        <f>IF(ISBLANK(Layout!E40), "", Layout!E40*$K$12/Stocks!$E$3)</f>
        <v/>
      </c>
      <c r="G58" s="85" t="str">
        <f>IF(ISBLANK(Layout!F40), "", Layout!F40*$K$12/Stocks!$E$4)</f>
        <v/>
      </c>
      <c r="H58" s="85" t="str">
        <f>IF(ISBLANK(Layout!G40), "", Layout!G40*$K$12/Stocks!$E$5)</f>
        <v/>
      </c>
      <c r="I58" s="85" t="str">
        <f>IF(ISBLANK(Layout!H40), "", Layout!H40*$K$12/Stocks!$E$6)</f>
        <v/>
      </c>
      <c r="J58" s="85" t="str">
        <f>IF(ISBLANK(Layout!I40),"",Layout!I40*$K$12/Stocks!$E$7)</f>
        <v/>
      </c>
      <c r="K58" s="85" t="str">
        <f>IF(ISBLANK(Layout!J40), "", Layout!J40*$K$12/Stocks!$E$8)</f>
        <v/>
      </c>
      <c r="L58" s="85" t="str">
        <f>IF(ISBLANK(Layout!K40), "", Layout!K40*$K$12/Stocks!$E$9)</f>
        <v/>
      </c>
      <c r="M58" s="85" t="str">
        <f>IF(ISBLANK(Layout!L40), "", Layout!L40*$K$12/Stocks!$E$10)</f>
        <v/>
      </c>
      <c r="N58" s="85" t="str">
        <f>IF(ISBLANK(Layout!M40), "", Layout!M40*$K$12/Stocks!$E$11)</f>
        <v/>
      </c>
      <c r="O58" s="96" t="str">
        <f>IF(ISBLANK(Layout!N40), "", Layout!N40*$K$12/Stocks!$E$12)</f>
        <v/>
      </c>
      <c r="P58" s="64">
        <f t="shared" si="3"/>
        <v>0</v>
      </c>
    </row>
    <row r="59" spans="1:16">
      <c r="A59" s="105">
        <v>39</v>
      </c>
      <c r="B59" s="106" t="str">
        <f>IF(ISBLANK(Layout!B41), "", Layout!B41)</f>
        <v/>
      </c>
      <c r="C59" s="107" t="str">
        <f>IF(ISBLANK(Layout!C41), "", Layout!C41)</f>
        <v/>
      </c>
      <c r="D59" s="95" t="str">
        <f>IF(Layout!D41 &gt;0, $K$12 - E59 - P59, "")</f>
        <v/>
      </c>
      <c r="E59" s="61">
        <f>IFERROR(Layout!D41*SUM($D$12:$D$17), "")</f>
        <v>0</v>
      </c>
      <c r="F59" s="85" t="str">
        <f>IF(ISBLANK(Layout!E41), "", Layout!E41*$K$12/Stocks!$E$3)</f>
        <v/>
      </c>
      <c r="G59" s="85" t="str">
        <f>IF(ISBLANK(Layout!F41), "", Layout!F41*$K$12/Stocks!$E$4)</f>
        <v/>
      </c>
      <c r="H59" s="85" t="str">
        <f>IF(ISBLANK(Layout!G41), "", Layout!G41*$K$12/Stocks!$E$5)</f>
        <v/>
      </c>
      <c r="I59" s="85" t="str">
        <f>IF(ISBLANK(Layout!H41), "", Layout!H41*$K$12/Stocks!$E$6)</f>
        <v/>
      </c>
      <c r="J59" s="85" t="str">
        <f>IF(ISBLANK(Layout!I41),"",Layout!I41*$K$12/Stocks!$E$7)</f>
        <v/>
      </c>
      <c r="K59" s="85" t="str">
        <f>IF(ISBLANK(Layout!J41), "", Layout!J41*$K$12/Stocks!$E$8)</f>
        <v/>
      </c>
      <c r="L59" s="85" t="str">
        <f>IF(ISBLANK(Layout!K41), "", Layout!K41*$K$12/Stocks!$E$9)</f>
        <v/>
      </c>
      <c r="M59" s="85" t="str">
        <f>IF(ISBLANK(Layout!L41), "", Layout!L41*$K$12/Stocks!$E$10)</f>
        <v/>
      </c>
      <c r="N59" s="85" t="str">
        <f>IF(ISBLANK(Layout!M41), "", Layout!M41*$K$12/Stocks!$E$11)</f>
        <v/>
      </c>
      <c r="O59" s="96" t="str">
        <f>IF(ISBLANK(Layout!N41), "", Layout!N41*$K$12/Stocks!$E$12)</f>
        <v/>
      </c>
      <c r="P59" s="64">
        <f t="shared" si="3"/>
        <v>0</v>
      </c>
    </row>
    <row r="60" spans="1:16">
      <c r="A60" s="105">
        <v>40</v>
      </c>
      <c r="B60" s="106" t="str">
        <f>IF(ISBLANK(Layout!B42), "", Layout!B42)</f>
        <v/>
      </c>
      <c r="C60" s="107" t="str">
        <f>IF(ISBLANK(Layout!C42), "", Layout!C42)</f>
        <v/>
      </c>
      <c r="D60" s="95" t="str">
        <f>IF(Layout!D42 &gt;0, $K$12 - E60 - P60, "")</f>
        <v/>
      </c>
      <c r="E60" s="61">
        <f>IFERROR(Layout!D42*SUM($D$12:$D$17), "")</f>
        <v>0</v>
      </c>
      <c r="F60" s="85" t="str">
        <f>IF(ISBLANK(Layout!E42), "", Layout!E42*$K$12/Stocks!$E$3)</f>
        <v/>
      </c>
      <c r="G60" s="85" t="str">
        <f>IF(ISBLANK(Layout!F42), "", Layout!F42*$K$12/Stocks!$E$4)</f>
        <v/>
      </c>
      <c r="H60" s="85" t="str">
        <f>IF(ISBLANK(Layout!G42), "", Layout!G42*$K$12/Stocks!$E$5)</f>
        <v/>
      </c>
      <c r="I60" s="85" t="str">
        <f>IF(ISBLANK(Layout!H42), "", Layout!H42*$K$12/Stocks!$E$6)</f>
        <v/>
      </c>
      <c r="J60" s="85" t="str">
        <f>IF(ISBLANK(Layout!I42),"",Layout!I42*$K$12/Stocks!$E$7)</f>
        <v/>
      </c>
      <c r="K60" s="85" t="str">
        <f>IF(ISBLANK(Layout!J42), "", Layout!J42*$K$12/Stocks!$E$8)</f>
        <v/>
      </c>
      <c r="L60" s="85" t="str">
        <f>IF(ISBLANK(Layout!K42), "", Layout!K42*$K$12/Stocks!$E$9)</f>
        <v/>
      </c>
      <c r="M60" s="85" t="str">
        <f>IF(ISBLANK(Layout!L42), "", Layout!L42*$K$12/Stocks!$E$10)</f>
        <v/>
      </c>
      <c r="N60" s="85" t="str">
        <f>IF(ISBLANK(Layout!M42), "", Layout!M42*$K$12/Stocks!$E$11)</f>
        <v/>
      </c>
      <c r="O60" s="96" t="str">
        <f>IF(ISBLANK(Layout!N42), "", Layout!N42*$K$12/Stocks!$E$12)</f>
        <v/>
      </c>
      <c r="P60" s="64">
        <f t="shared" si="3"/>
        <v>0</v>
      </c>
    </row>
    <row r="61" spans="1:16">
      <c r="A61" s="105">
        <v>41</v>
      </c>
      <c r="B61" s="106" t="str">
        <f>IF(ISBLANK(Layout!B43), "", Layout!B43)</f>
        <v/>
      </c>
      <c r="C61" s="107" t="str">
        <f>IF(ISBLANK(Layout!C43), "", Layout!C43)</f>
        <v/>
      </c>
      <c r="D61" s="95" t="str">
        <f>IF(Layout!D43 &gt;0, $K$12 - E61 - P61, "")</f>
        <v/>
      </c>
      <c r="E61" s="61">
        <f>IFERROR(Layout!D43*SUM($D$12:$D$17), "")</f>
        <v>0</v>
      </c>
      <c r="F61" s="85" t="str">
        <f>IF(ISBLANK(Layout!E43), "", Layout!E43*$K$12/Stocks!$E$3)</f>
        <v/>
      </c>
      <c r="G61" s="85" t="str">
        <f>IF(ISBLANK(Layout!F43), "", Layout!F43*$K$12/Stocks!$E$4)</f>
        <v/>
      </c>
      <c r="H61" s="85" t="str">
        <f>IF(ISBLANK(Layout!G43), "", Layout!G43*$K$12/Stocks!$E$5)</f>
        <v/>
      </c>
      <c r="I61" s="85" t="str">
        <f>IF(ISBLANK(Layout!H43), "", Layout!H43*$K$12/Stocks!$E$6)</f>
        <v/>
      </c>
      <c r="J61" s="85" t="str">
        <f>IF(ISBLANK(Layout!I43),"",Layout!I43*$K$12/Stocks!$E$7)</f>
        <v/>
      </c>
      <c r="K61" s="85" t="str">
        <f>IF(ISBLANK(Layout!J43), "", Layout!J43*$K$12/Stocks!$E$8)</f>
        <v/>
      </c>
      <c r="L61" s="85" t="str">
        <f>IF(ISBLANK(Layout!K43), "", Layout!K43*$K$12/Stocks!$E$9)</f>
        <v/>
      </c>
      <c r="M61" s="85" t="str">
        <f>IF(ISBLANK(Layout!L43), "", Layout!L43*$K$12/Stocks!$E$10)</f>
        <v/>
      </c>
      <c r="N61" s="85" t="str">
        <f>IF(ISBLANK(Layout!M43), "", Layout!M43*$K$12/Stocks!$E$11)</f>
        <v/>
      </c>
      <c r="O61" s="96" t="str">
        <f>IF(ISBLANK(Layout!N43), "", Layout!N43*$K$12/Stocks!$E$12)</f>
        <v/>
      </c>
      <c r="P61" s="64">
        <f t="shared" si="3"/>
        <v>0</v>
      </c>
    </row>
    <row r="62" spans="1:16">
      <c r="A62" s="105">
        <v>42</v>
      </c>
      <c r="B62" s="106" t="str">
        <f>IF(ISBLANK(Layout!B44), "", Layout!B44)</f>
        <v/>
      </c>
      <c r="C62" s="107" t="str">
        <f>IF(ISBLANK(Layout!C44), "", Layout!C44)</f>
        <v/>
      </c>
      <c r="D62" s="95" t="str">
        <f>IF(Layout!D44 &gt;0, $K$12 - E62 - P62, "")</f>
        <v/>
      </c>
      <c r="E62" s="61">
        <f>IFERROR(Layout!D44*SUM($D$12:$D$17), "")</f>
        <v>0</v>
      </c>
      <c r="F62" s="85" t="str">
        <f>IF(ISBLANK(Layout!E44), "", Layout!E44*$K$12/Stocks!$E$3)</f>
        <v/>
      </c>
      <c r="G62" s="85" t="str">
        <f>IF(ISBLANK(Layout!F44), "", Layout!F44*$K$12/Stocks!$E$4)</f>
        <v/>
      </c>
      <c r="H62" s="85" t="str">
        <f>IF(ISBLANK(Layout!G44), "", Layout!G44*$K$12/Stocks!$E$5)</f>
        <v/>
      </c>
      <c r="I62" s="85" t="str">
        <f>IF(ISBLANK(Layout!H44), "", Layout!H44*$K$12/Stocks!$E$6)</f>
        <v/>
      </c>
      <c r="J62" s="85" t="str">
        <f>IF(ISBLANK(Layout!I44),"",Layout!I44*$K$12/Stocks!$E$7)</f>
        <v/>
      </c>
      <c r="K62" s="85" t="str">
        <f>IF(ISBLANK(Layout!J44), "", Layout!J44*$K$12/Stocks!$E$8)</f>
        <v/>
      </c>
      <c r="L62" s="85" t="str">
        <f>IF(ISBLANK(Layout!K44), "", Layout!K44*$K$12/Stocks!$E$9)</f>
        <v/>
      </c>
      <c r="M62" s="85" t="str">
        <f>IF(ISBLANK(Layout!L44), "", Layout!L44*$K$12/Stocks!$E$10)</f>
        <v/>
      </c>
      <c r="N62" s="85" t="str">
        <f>IF(ISBLANK(Layout!M44), "", Layout!M44*$K$12/Stocks!$E$11)</f>
        <v/>
      </c>
      <c r="O62" s="96" t="str">
        <f>IF(ISBLANK(Layout!N44), "", Layout!N44*$K$12/Stocks!$E$12)</f>
        <v/>
      </c>
      <c r="P62" s="64">
        <f t="shared" si="3"/>
        <v>0</v>
      </c>
    </row>
    <row r="63" spans="1:16">
      <c r="A63" s="105">
        <v>43</v>
      </c>
      <c r="B63" s="106" t="str">
        <f>IF(ISBLANK(Layout!B45), "", Layout!B45)</f>
        <v/>
      </c>
      <c r="C63" s="107" t="str">
        <f>IF(ISBLANK(Layout!C45), "", Layout!C45)</f>
        <v/>
      </c>
      <c r="D63" s="95" t="str">
        <f>IF(Layout!D45 &gt;0, $K$12 - E63 - P63, "")</f>
        <v/>
      </c>
      <c r="E63" s="61">
        <f>IFERROR(Layout!D45*SUM($D$12:$D$17), "")</f>
        <v>0</v>
      </c>
      <c r="F63" s="85" t="str">
        <f>IF(ISBLANK(Layout!E45), "", Layout!E45*$K$12/Stocks!$E$3)</f>
        <v/>
      </c>
      <c r="G63" s="85" t="str">
        <f>IF(ISBLANK(Layout!F45), "", Layout!F45*$K$12/Stocks!$E$4)</f>
        <v/>
      </c>
      <c r="H63" s="85" t="str">
        <f>IF(ISBLANK(Layout!G45), "", Layout!G45*$K$12/Stocks!$E$5)</f>
        <v/>
      </c>
      <c r="I63" s="85" t="str">
        <f>IF(ISBLANK(Layout!H45), "", Layout!H45*$K$12/Stocks!$E$6)</f>
        <v/>
      </c>
      <c r="J63" s="85" t="str">
        <f>IF(ISBLANK(Layout!I45),"",Layout!I45*$K$12/Stocks!$E$7)</f>
        <v/>
      </c>
      <c r="K63" s="85" t="str">
        <f>IF(ISBLANK(Layout!J45), "", Layout!J45*$K$12/Stocks!$E$8)</f>
        <v/>
      </c>
      <c r="L63" s="85" t="str">
        <f>IF(ISBLANK(Layout!K45), "", Layout!K45*$K$12/Stocks!$E$9)</f>
        <v/>
      </c>
      <c r="M63" s="85" t="str">
        <f>IF(ISBLANK(Layout!L45), "", Layout!L45*$K$12/Stocks!$E$10)</f>
        <v/>
      </c>
      <c r="N63" s="85" t="str">
        <f>IF(ISBLANK(Layout!M45), "", Layout!M45*$K$12/Stocks!$E$11)</f>
        <v/>
      </c>
      <c r="O63" s="96" t="str">
        <f>IF(ISBLANK(Layout!N45), "", Layout!N45*$K$12/Stocks!$E$12)</f>
        <v/>
      </c>
      <c r="P63" s="64">
        <f t="shared" si="3"/>
        <v>0</v>
      </c>
    </row>
    <row r="64" spans="1:16">
      <c r="A64" s="105">
        <v>44</v>
      </c>
      <c r="B64" s="106" t="str">
        <f>IF(ISBLANK(Layout!B46), "", Layout!B46)</f>
        <v/>
      </c>
      <c r="C64" s="107" t="str">
        <f>IF(ISBLANK(Layout!C46), "", Layout!C46)</f>
        <v/>
      </c>
      <c r="D64" s="95" t="str">
        <f>IF(Layout!D46 &gt;0, $K$12 - E64 - P64, "")</f>
        <v/>
      </c>
      <c r="E64" s="61">
        <f>IFERROR(Layout!D46*SUM($D$12:$D$17), "")</f>
        <v>0</v>
      </c>
      <c r="F64" s="85" t="str">
        <f>IF(ISBLANK(Layout!E46), "", Layout!E46*$K$12/Stocks!$E$3)</f>
        <v/>
      </c>
      <c r="G64" s="85" t="str">
        <f>IF(ISBLANK(Layout!F46), "", Layout!F46*$K$12/Stocks!$E$4)</f>
        <v/>
      </c>
      <c r="H64" s="85" t="str">
        <f>IF(ISBLANK(Layout!G46), "", Layout!G46*$K$12/Stocks!$E$5)</f>
        <v/>
      </c>
      <c r="I64" s="85" t="str">
        <f>IF(ISBLANK(Layout!H46), "", Layout!H46*$K$12/Stocks!$E$6)</f>
        <v/>
      </c>
      <c r="J64" s="85" t="str">
        <f>IF(ISBLANK(Layout!I46),"",Layout!I46*$K$12/Stocks!$E$7)</f>
        <v/>
      </c>
      <c r="K64" s="85" t="str">
        <f>IF(ISBLANK(Layout!J46), "", Layout!J46*$K$12/Stocks!$E$8)</f>
        <v/>
      </c>
      <c r="L64" s="85" t="str">
        <f>IF(ISBLANK(Layout!K46), "", Layout!K46*$K$12/Stocks!$E$9)</f>
        <v/>
      </c>
      <c r="M64" s="85" t="str">
        <f>IF(ISBLANK(Layout!L46), "", Layout!L46*$K$12/Stocks!$E$10)</f>
        <v/>
      </c>
      <c r="N64" s="85" t="str">
        <f>IF(ISBLANK(Layout!M46), "", Layout!M46*$K$12/Stocks!$E$11)</f>
        <v/>
      </c>
      <c r="O64" s="96" t="str">
        <f>IF(ISBLANK(Layout!N46), "", Layout!N46*$K$12/Stocks!$E$12)</f>
        <v/>
      </c>
      <c r="P64" s="64">
        <f t="shared" si="3"/>
        <v>0</v>
      </c>
    </row>
    <row r="65" spans="1:16">
      <c r="A65" s="105">
        <v>45</v>
      </c>
      <c r="B65" s="106" t="str">
        <f>IF(ISBLANK(Layout!B47), "", Layout!B47)</f>
        <v/>
      </c>
      <c r="C65" s="107" t="str">
        <f>IF(ISBLANK(Layout!C47), "", Layout!C47)</f>
        <v/>
      </c>
      <c r="D65" s="95" t="str">
        <f>IF(Layout!D47 &gt;0, $K$12 - E65 - P65, "")</f>
        <v/>
      </c>
      <c r="E65" s="61">
        <f>IFERROR(Layout!D47*SUM($D$12:$D$17), "")</f>
        <v>0</v>
      </c>
      <c r="F65" s="85" t="str">
        <f>IF(ISBLANK(Layout!E47), "", Layout!E47*$K$12/Stocks!$E$3)</f>
        <v/>
      </c>
      <c r="G65" s="85" t="str">
        <f>IF(ISBLANK(Layout!F47), "", Layout!F47*$K$12/Stocks!$E$4)</f>
        <v/>
      </c>
      <c r="H65" s="85" t="str">
        <f>IF(ISBLANK(Layout!G47), "", Layout!G47*$K$12/Stocks!$E$5)</f>
        <v/>
      </c>
      <c r="I65" s="85" t="str">
        <f>IF(ISBLANK(Layout!H47), "", Layout!H47*$K$12/Stocks!$E$6)</f>
        <v/>
      </c>
      <c r="J65" s="85" t="str">
        <f>IF(ISBLANK(Layout!I47),"",Layout!I47*$K$12/Stocks!$E$7)</f>
        <v/>
      </c>
      <c r="K65" s="85" t="str">
        <f>IF(ISBLANK(Layout!J47), "", Layout!J47*$K$12/Stocks!$E$8)</f>
        <v/>
      </c>
      <c r="L65" s="85" t="str">
        <f>IF(ISBLANK(Layout!K47), "", Layout!K47*$K$12/Stocks!$E$9)</f>
        <v/>
      </c>
      <c r="M65" s="85" t="str">
        <f>IF(ISBLANK(Layout!L47), "", Layout!L47*$K$12/Stocks!$E$10)</f>
        <v/>
      </c>
      <c r="N65" s="85" t="str">
        <f>IF(ISBLANK(Layout!M47), "", Layout!M47*$K$12/Stocks!$E$11)</f>
        <v/>
      </c>
      <c r="O65" s="96" t="str">
        <f>IF(ISBLANK(Layout!N47), "", Layout!N47*$K$12/Stocks!$E$12)</f>
        <v/>
      </c>
      <c r="P65" s="64">
        <f t="shared" si="3"/>
        <v>0</v>
      </c>
    </row>
    <row r="66" spans="1:16">
      <c r="A66" s="105">
        <v>46</v>
      </c>
      <c r="B66" s="106" t="str">
        <f>IF(ISBLANK(Layout!B48), "", Layout!B48)</f>
        <v/>
      </c>
      <c r="C66" s="107" t="str">
        <f>IF(ISBLANK(Layout!C48), "", Layout!C48)</f>
        <v/>
      </c>
      <c r="D66" s="95" t="str">
        <f>IF(Layout!D48 &gt;0, $K$12 - E66 - P66, "")</f>
        <v/>
      </c>
      <c r="E66" s="61">
        <f>IFERROR(Layout!D48*SUM($D$12:$D$17), "")</f>
        <v>0</v>
      </c>
      <c r="F66" s="85" t="str">
        <f>IF(ISBLANK(Layout!E48), "", Layout!E48*$K$12/Stocks!$E$3)</f>
        <v/>
      </c>
      <c r="G66" s="85" t="str">
        <f>IF(ISBLANK(Layout!F48), "", Layout!F48*$K$12/Stocks!$E$4)</f>
        <v/>
      </c>
      <c r="H66" s="85" t="str">
        <f>IF(ISBLANK(Layout!G48), "", Layout!G48*$K$12/Stocks!$E$5)</f>
        <v/>
      </c>
      <c r="I66" s="85" t="str">
        <f>IF(ISBLANK(Layout!H48), "", Layout!H48*$K$12/Stocks!$E$6)</f>
        <v/>
      </c>
      <c r="J66" s="85" t="str">
        <f>IF(ISBLANK(Layout!I48),"",Layout!I48*$K$12/Stocks!$E$7)</f>
        <v/>
      </c>
      <c r="K66" s="85" t="str">
        <f>IF(ISBLANK(Layout!J48), "", Layout!J48*$K$12/Stocks!$E$8)</f>
        <v/>
      </c>
      <c r="L66" s="85" t="str">
        <f>IF(ISBLANK(Layout!K48), "", Layout!K48*$K$12/Stocks!$E$9)</f>
        <v/>
      </c>
      <c r="M66" s="85" t="str">
        <f>IF(ISBLANK(Layout!L48), "", Layout!L48*$K$12/Stocks!$E$10)</f>
        <v/>
      </c>
      <c r="N66" s="85" t="str">
        <f>IF(ISBLANK(Layout!M48), "", Layout!M48*$K$12/Stocks!$E$11)</f>
        <v/>
      </c>
      <c r="O66" s="96" t="str">
        <f>IF(ISBLANK(Layout!N48), "", Layout!N48*$K$12/Stocks!$E$12)</f>
        <v/>
      </c>
      <c r="P66" s="64">
        <f t="shared" si="3"/>
        <v>0</v>
      </c>
    </row>
    <row r="67" spans="1:16">
      <c r="A67" s="105">
        <v>47</v>
      </c>
      <c r="B67" s="106" t="str">
        <f>IF(ISBLANK(Layout!B49), "", Layout!B49)</f>
        <v/>
      </c>
      <c r="C67" s="107" t="str">
        <f>IF(ISBLANK(Layout!C49), "", Layout!C49)</f>
        <v/>
      </c>
      <c r="D67" s="95" t="str">
        <f>IF(Layout!D49 &gt;0, $K$12 - E67 - P67, "")</f>
        <v/>
      </c>
      <c r="E67" s="61">
        <f>IFERROR(Layout!D49*SUM($D$12:$D$17), "")</f>
        <v>0</v>
      </c>
      <c r="F67" s="85" t="str">
        <f>IF(ISBLANK(Layout!E49), "", Layout!E49*$K$12/Stocks!$E$3)</f>
        <v/>
      </c>
      <c r="G67" s="85" t="str">
        <f>IF(ISBLANK(Layout!F49), "", Layout!F49*$K$12/Stocks!$E$4)</f>
        <v/>
      </c>
      <c r="H67" s="85" t="str">
        <f>IF(ISBLANK(Layout!G49), "", Layout!G49*$K$12/Stocks!$E$5)</f>
        <v/>
      </c>
      <c r="I67" s="85" t="str">
        <f>IF(ISBLANK(Layout!H49), "", Layout!H49*$K$12/Stocks!$E$6)</f>
        <v/>
      </c>
      <c r="J67" s="85" t="str">
        <f>IF(ISBLANK(Layout!I49),"",Layout!I49*$K$12/Stocks!$E$7)</f>
        <v/>
      </c>
      <c r="K67" s="85" t="str">
        <f>IF(ISBLANK(Layout!J49), "", Layout!J49*$K$12/Stocks!$E$8)</f>
        <v/>
      </c>
      <c r="L67" s="85" t="str">
        <f>IF(ISBLANK(Layout!K49), "", Layout!K49*$K$12/Stocks!$E$9)</f>
        <v/>
      </c>
      <c r="M67" s="85" t="str">
        <f>IF(ISBLANK(Layout!L49), "", Layout!L49*$K$12/Stocks!$E$10)</f>
        <v/>
      </c>
      <c r="N67" s="85" t="str">
        <f>IF(ISBLANK(Layout!M49), "", Layout!M49*$K$12/Stocks!$E$11)</f>
        <v/>
      </c>
      <c r="O67" s="96" t="str">
        <f>IF(ISBLANK(Layout!N49), "", Layout!N49*$K$12/Stocks!$E$12)</f>
        <v/>
      </c>
      <c r="P67" s="64">
        <f t="shared" si="3"/>
        <v>0</v>
      </c>
    </row>
    <row r="68" spans="1:16">
      <c r="A68" s="108">
        <v>48</v>
      </c>
      <c r="B68" s="109" t="str">
        <f>IF(ISBLANK(Layout!B50), "", Layout!B50)</f>
        <v/>
      </c>
      <c r="C68" s="110" t="str">
        <f>IF(ISBLANK(Layout!C50), "", Layout!C50)</f>
        <v/>
      </c>
      <c r="D68" s="97" t="str">
        <f>IF(Layout!D50 &gt;0, $K$12 - E68 - P68, "")</f>
        <v/>
      </c>
      <c r="E68" s="62">
        <f>IFERROR(Layout!D50*SUM($D$12:$D$17), "")</f>
        <v>0</v>
      </c>
      <c r="F68" s="90" t="str">
        <f>IF(ISBLANK(Layout!E50), "", Layout!E50*$K$12/Stocks!$E$3)</f>
        <v/>
      </c>
      <c r="G68" s="90" t="str">
        <f>IF(ISBLANK(Layout!F50), "", Layout!F50*$K$12/Stocks!$E$4)</f>
        <v/>
      </c>
      <c r="H68" s="90" t="str">
        <f>IF(ISBLANK(Layout!G50), "", Layout!G50*$K$12/Stocks!$E$5)</f>
        <v/>
      </c>
      <c r="I68" s="90" t="str">
        <f>IF(ISBLANK(Layout!H50), "", Layout!H50*$K$12/Stocks!$E$6)</f>
        <v/>
      </c>
      <c r="J68" s="90" t="str">
        <f>IF(ISBLANK(Layout!I50),"",Layout!I50*$K$12/Stocks!$E$7)</f>
        <v/>
      </c>
      <c r="K68" s="90" t="str">
        <f>IF(ISBLANK(Layout!J50), "", Layout!J50*$K$12/Stocks!$E$8)</f>
        <v/>
      </c>
      <c r="L68" s="90" t="str">
        <f>IF(ISBLANK(Layout!K50), "", Layout!K50*$K$12/Stocks!$E$9)</f>
        <v/>
      </c>
      <c r="M68" s="90" t="str">
        <f>IF(ISBLANK(Layout!L50), "", Layout!L50*$K$12/Stocks!$E$10)</f>
        <v/>
      </c>
      <c r="N68" s="90" t="str">
        <f>IF(ISBLANK(Layout!M50), "", Layout!M50*$K$12/Stocks!$E$11)</f>
        <v/>
      </c>
      <c r="O68" s="98" t="str">
        <f>IF(ISBLANK(Layout!N50), "", Layout!N50*$K$12/Stocks!$E$12)</f>
        <v/>
      </c>
      <c r="P68" s="65">
        <f t="shared" si="3"/>
        <v>0</v>
      </c>
    </row>
    <row r="69" spans="1:16">
      <c r="A69" s="102">
        <v>49</v>
      </c>
      <c r="B69" s="103" t="str">
        <f>IF(ISBLANK(Layout!B51), "", Layout!B51)</f>
        <v/>
      </c>
      <c r="C69" s="104" t="str">
        <f>IF(ISBLANK(Layout!C51), "", Layout!C51)</f>
        <v/>
      </c>
      <c r="D69" s="93" t="str">
        <f>IF(Layout!D51 &gt;0, $K$12 - E69 - P69, "")</f>
        <v/>
      </c>
      <c r="E69" s="60">
        <f>IFERROR(Layout!D51*SUM($D$12:$D$17), "")</f>
        <v>0</v>
      </c>
      <c r="F69" s="89" t="str">
        <f>IF(ISBLANK(Layout!E51), "", Layout!E51*$K$12/Stocks!$E$3)</f>
        <v/>
      </c>
      <c r="G69" s="89" t="str">
        <f>IF(ISBLANK(Layout!F51), "", Layout!F51*$K$12/Stocks!$E$4)</f>
        <v/>
      </c>
      <c r="H69" s="89" t="str">
        <f>IF(ISBLANK(Layout!G51), "", Layout!G51*$K$12/Stocks!$E$5)</f>
        <v/>
      </c>
      <c r="I69" s="89" t="str">
        <f>IF(ISBLANK(Layout!H51), "", Layout!H51*$K$12/Stocks!$E$6)</f>
        <v/>
      </c>
      <c r="J69" s="89" t="str">
        <f>IF(ISBLANK(Layout!I51),"",Layout!I51*$K$12/Stocks!$E$7)</f>
        <v/>
      </c>
      <c r="K69" s="89" t="str">
        <f>IF(ISBLANK(Layout!J51), "", Layout!J51*$K$12/Stocks!$E$8)</f>
        <v/>
      </c>
      <c r="L69" s="89" t="str">
        <f>IF(ISBLANK(Layout!K51), "", Layout!K51*$K$12/Stocks!$E$9)</f>
        <v/>
      </c>
      <c r="M69" s="89" t="str">
        <f>IF(ISBLANK(Layout!L51), "", Layout!L51*$K$12/Stocks!$E$10)</f>
        <v/>
      </c>
      <c r="N69" s="89" t="str">
        <f>IF(ISBLANK(Layout!M51), "", Layout!M51*$K$12/Stocks!$E$11)</f>
        <v/>
      </c>
      <c r="O69" s="94" t="str">
        <f>IF(ISBLANK(Layout!N51), "", Layout!N51*$K$12/Stocks!$E$12)</f>
        <v/>
      </c>
      <c r="P69" s="63">
        <f t="shared" si="3"/>
        <v>0</v>
      </c>
    </row>
    <row r="70" spans="1:16">
      <c r="A70" s="105">
        <v>50</v>
      </c>
      <c r="B70" s="106" t="str">
        <f>IF(ISBLANK(Layout!B52), "", Layout!B52)</f>
        <v/>
      </c>
      <c r="C70" s="107" t="str">
        <f>IF(ISBLANK(Layout!C52), "", Layout!C52)</f>
        <v/>
      </c>
      <c r="D70" s="95" t="str">
        <f>IF(Layout!D52 &gt;0, $K$12 - E70 - P70, "")</f>
        <v/>
      </c>
      <c r="E70" s="61">
        <f>IFERROR(Layout!D52*SUM($D$12:$D$17), "")</f>
        <v>0</v>
      </c>
      <c r="F70" s="85" t="str">
        <f>IF(ISBLANK(Layout!E52), "", Layout!E52*$K$12/Stocks!$E$3)</f>
        <v/>
      </c>
      <c r="G70" s="85" t="str">
        <f>IF(ISBLANK(Layout!F52), "", Layout!F52*$K$12/Stocks!$E$4)</f>
        <v/>
      </c>
      <c r="H70" s="85" t="str">
        <f>IF(ISBLANK(Layout!G52), "", Layout!G52*$K$12/Stocks!$E$5)</f>
        <v/>
      </c>
      <c r="I70" s="85" t="str">
        <f>IF(ISBLANK(Layout!H52), "", Layout!H52*$K$12/Stocks!$E$6)</f>
        <v/>
      </c>
      <c r="J70" s="85" t="str">
        <f>IF(ISBLANK(Layout!I52),"",Layout!I52*$K$12/Stocks!$E$7)</f>
        <v/>
      </c>
      <c r="K70" s="85" t="str">
        <f>IF(ISBLANK(Layout!J52), "", Layout!J52*$K$12/Stocks!$E$8)</f>
        <v/>
      </c>
      <c r="L70" s="85" t="str">
        <f>IF(ISBLANK(Layout!K52), "", Layout!K52*$K$12/Stocks!$E$9)</f>
        <v/>
      </c>
      <c r="M70" s="85" t="str">
        <f>IF(ISBLANK(Layout!L52), "", Layout!L52*$K$12/Stocks!$E$10)</f>
        <v/>
      </c>
      <c r="N70" s="85" t="str">
        <f>IF(ISBLANK(Layout!M52), "", Layout!M52*$K$12/Stocks!$E$11)</f>
        <v/>
      </c>
      <c r="O70" s="96" t="str">
        <f>IF(ISBLANK(Layout!N52), "", Layout!N52*$K$12/Stocks!$E$12)</f>
        <v/>
      </c>
      <c r="P70" s="64">
        <f t="shared" si="3"/>
        <v>0</v>
      </c>
    </row>
    <row r="71" spans="1:16">
      <c r="A71" s="105">
        <v>51</v>
      </c>
      <c r="B71" s="106" t="str">
        <f>IF(ISBLANK(Layout!B53), "", Layout!B53)</f>
        <v/>
      </c>
      <c r="C71" s="107" t="str">
        <f>IF(ISBLANK(Layout!C53), "", Layout!C53)</f>
        <v/>
      </c>
      <c r="D71" s="95" t="str">
        <f>IF(Layout!D53 &gt;0, $K$12 - E71 - P71, "")</f>
        <v/>
      </c>
      <c r="E71" s="61">
        <f>IFERROR(Layout!D53*SUM($D$12:$D$17), "")</f>
        <v>0</v>
      </c>
      <c r="F71" s="85" t="str">
        <f>IF(ISBLANK(Layout!E53), "", Layout!E53*$K$12/Stocks!$E$3)</f>
        <v/>
      </c>
      <c r="G71" s="85" t="str">
        <f>IF(ISBLANK(Layout!F53), "", Layout!F53*$K$12/Stocks!$E$4)</f>
        <v/>
      </c>
      <c r="H71" s="85" t="str">
        <f>IF(ISBLANK(Layout!G53), "", Layout!G53*$K$12/Stocks!$E$5)</f>
        <v/>
      </c>
      <c r="I71" s="85" t="str">
        <f>IF(ISBLANK(Layout!H53), "", Layout!H53*$K$12/Stocks!$E$6)</f>
        <v/>
      </c>
      <c r="J71" s="85" t="str">
        <f>IF(ISBLANK(Layout!I53),"",Layout!I53*$K$12/Stocks!$E$7)</f>
        <v/>
      </c>
      <c r="K71" s="85" t="str">
        <f>IF(ISBLANK(Layout!J53), "", Layout!J53*$K$12/Stocks!$E$8)</f>
        <v/>
      </c>
      <c r="L71" s="85" t="str">
        <f>IF(ISBLANK(Layout!K53), "", Layout!K53*$K$12/Stocks!$E$9)</f>
        <v/>
      </c>
      <c r="M71" s="85" t="str">
        <f>IF(ISBLANK(Layout!L53), "", Layout!L53*$K$12/Stocks!$E$10)</f>
        <v/>
      </c>
      <c r="N71" s="85" t="str">
        <f>IF(ISBLANK(Layout!M53), "", Layout!M53*$K$12/Stocks!$E$11)</f>
        <v/>
      </c>
      <c r="O71" s="96" t="str">
        <f>IF(ISBLANK(Layout!N53), "", Layout!N53*$K$12/Stocks!$E$12)</f>
        <v/>
      </c>
      <c r="P71" s="64">
        <f>SUM(F71:O71)</f>
        <v>0</v>
      </c>
    </row>
    <row r="72" spans="1:16">
      <c r="A72" s="105">
        <v>52</v>
      </c>
      <c r="B72" s="106" t="str">
        <f>IF(ISBLANK(Layout!B54), "", Layout!B54)</f>
        <v/>
      </c>
      <c r="C72" s="107" t="str">
        <f>IF(ISBLANK(Layout!C54), "", Layout!C54)</f>
        <v/>
      </c>
      <c r="D72" s="95" t="str">
        <f>IF(Layout!D54 &gt;0, $K$12 - E72 - P72, "")</f>
        <v/>
      </c>
      <c r="E72" s="61">
        <f>IFERROR(Layout!D54*SUM($D$12:$D$17), "")</f>
        <v>0</v>
      </c>
      <c r="F72" s="85" t="str">
        <f>IF(ISBLANK(Layout!E54), "", Layout!E54*$K$12/Stocks!$E$3)</f>
        <v/>
      </c>
      <c r="G72" s="85" t="str">
        <f>IF(ISBLANK(Layout!F54), "", Layout!F54*$K$12/Stocks!$E$4)</f>
        <v/>
      </c>
      <c r="H72" s="85" t="str">
        <f>IF(ISBLANK(Layout!G54), "", Layout!G54*$K$12/Stocks!$E$5)</f>
        <v/>
      </c>
      <c r="I72" s="85" t="str">
        <f>IF(ISBLANK(Layout!H54), "", Layout!H54*$K$12/Stocks!$E$6)</f>
        <v/>
      </c>
      <c r="J72" s="85" t="str">
        <f>IF(ISBLANK(Layout!I54),"",Layout!I54*$K$12/Stocks!$E$7)</f>
        <v/>
      </c>
      <c r="K72" s="85" t="str">
        <f>IF(ISBLANK(Layout!J54), "", Layout!J54*$K$12/Stocks!$E$8)</f>
        <v/>
      </c>
      <c r="L72" s="85" t="str">
        <f>IF(ISBLANK(Layout!K54), "", Layout!K54*$K$12/Stocks!$E$9)</f>
        <v/>
      </c>
      <c r="M72" s="85" t="str">
        <f>IF(ISBLANK(Layout!L54), "", Layout!L54*$K$12/Stocks!$E$10)</f>
        <v/>
      </c>
      <c r="N72" s="85" t="str">
        <f>IF(ISBLANK(Layout!M54), "", Layout!M54*$K$12/Stocks!$E$11)</f>
        <v/>
      </c>
      <c r="O72" s="96" t="str">
        <f>IF(ISBLANK(Layout!N54), "", Layout!N54*$K$12/Stocks!$E$12)</f>
        <v/>
      </c>
      <c r="P72" s="64">
        <f t="shared" ref="P72:P89" si="4">SUM(F72:O72)</f>
        <v>0</v>
      </c>
    </row>
    <row r="73" spans="1:16">
      <c r="A73" s="105">
        <v>53</v>
      </c>
      <c r="B73" s="106" t="str">
        <f>IF(ISBLANK(Layout!B55), "", Layout!B55)</f>
        <v/>
      </c>
      <c r="C73" s="107" t="str">
        <f>IF(ISBLANK(Layout!C55), "", Layout!C55)</f>
        <v/>
      </c>
      <c r="D73" s="95" t="str">
        <f>IF(Layout!D55 &gt;0, $K$12 - E73 - P73, "")</f>
        <v/>
      </c>
      <c r="E73" s="61">
        <f>IFERROR(Layout!D55*SUM($D$12:$D$17), "")</f>
        <v>0</v>
      </c>
      <c r="F73" s="85" t="str">
        <f>IF(ISBLANK(Layout!E55), "", Layout!E55*$K$12/Stocks!$E$3)</f>
        <v/>
      </c>
      <c r="G73" s="85" t="str">
        <f>IF(ISBLANK(Layout!F55), "", Layout!F55*$K$12/Stocks!$E$4)</f>
        <v/>
      </c>
      <c r="H73" s="85" t="str">
        <f>IF(ISBLANK(Layout!G55), "", Layout!G55*$K$12/Stocks!$E$5)</f>
        <v/>
      </c>
      <c r="I73" s="85" t="str">
        <f>IF(ISBLANK(Layout!H55), "", Layout!H55*$K$12/Stocks!$E$6)</f>
        <v/>
      </c>
      <c r="J73" s="85" t="str">
        <f>IF(ISBLANK(Layout!I55),"",Layout!I55*$K$12/Stocks!$E$7)</f>
        <v/>
      </c>
      <c r="K73" s="85" t="str">
        <f>IF(ISBLANK(Layout!J55), "", Layout!J55*$K$12/Stocks!$E$8)</f>
        <v/>
      </c>
      <c r="L73" s="85" t="str">
        <f>IF(ISBLANK(Layout!K55), "", Layout!K55*$K$12/Stocks!$E$9)</f>
        <v/>
      </c>
      <c r="M73" s="85" t="str">
        <f>IF(ISBLANK(Layout!L55), "", Layout!L55*$K$12/Stocks!$E$10)</f>
        <v/>
      </c>
      <c r="N73" s="85" t="str">
        <f>IF(ISBLANK(Layout!M55), "", Layout!M55*$K$12/Stocks!$E$11)</f>
        <v/>
      </c>
      <c r="O73" s="96" t="str">
        <f>IF(ISBLANK(Layout!N55), "", Layout!N55*$K$12/Stocks!$E$12)</f>
        <v/>
      </c>
      <c r="P73" s="64">
        <f t="shared" si="4"/>
        <v>0</v>
      </c>
    </row>
    <row r="74" spans="1:16">
      <c r="A74" s="105">
        <v>54</v>
      </c>
      <c r="B74" s="106" t="str">
        <f>IF(ISBLANK(Layout!B56), "", Layout!B56)</f>
        <v/>
      </c>
      <c r="C74" s="107" t="str">
        <f>IF(ISBLANK(Layout!C56), "", Layout!C56)</f>
        <v/>
      </c>
      <c r="D74" s="95" t="str">
        <f>IF(Layout!D56 &gt;0, $K$12 - E74 - P74, "")</f>
        <v/>
      </c>
      <c r="E74" s="61">
        <f>IFERROR(Layout!D56*SUM($D$12:$D$17), "")</f>
        <v>0</v>
      </c>
      <c r="F74" s="85" t="str">
        <f>IF(ISBLANK(Layout!E56), "", Layout!E56*$K$12/Stocks!$E$3)</f>
        <v/>
      </c>
      <c r="G74" s="85" t="str">
        <f>IF(ISBLANK(Layout!F56), "", Layout!F56*$K$12/Stocks!$E$4)</f>
        <v/>
      </c>
      <c r="H74" s="85" t="str">
        <f>IF(ISBLANK(Layout!G56), "", Layout!G56*$K$12/Stocks!$E$5)</f>
        <v/>
      </c>
      <c r="I74" s="85" t="str">
        <f>IF(ISBLANK(Layout!H56), "", Layout!H56*$K$12/Stocks!$E$6)</f>
        <v/>
      </c>
      <c r="J74" s="85" t="str">
        <f>IF(ISBLANK(Layout!I56),"",Layout!I56*$K$12/Stocks!$E$7)</f>
        <v/>
      </c>
      <c r="K74" s="85" t="str">
        <f>IF(ISBLANK(Layout!J56), "", Layout!J56*$K$12/Stocks!$E$8)</f>
        <v/>
      </c>
      <c r="L74" s="85" t="str">
        <f>IF(ISBLANK(Layout!K56), "", Layout!K56*$K$12/Stocks!$E$9)</f>
        <v/>
      </c>
      <c r="M74" s="85" t="str">
        <f>IF(ISBLANK(Layout!L56), "", Layout!L56*$K$12/Stocks!$E$10)</f>
        <v/>
      </c>
      <c r="N74" s="85" t="str">
        <f>IF(ISBLANK(Layout!M56), "", Layout!M56*$K$12/Stocks!$E$11)</f>
        <v/>
      </c>
      <c r="O74" s="96" t="str">
        <f>IF(ISBLANK(Layout!N56), "", Layout!N56*$K$12/Stocks!$E$12)</f>
        <v/>
      </c>
      <c r="P74" s="64">
        <f t="shared" si="4"/>
        <v>0</v>
      </c>
    </row>
    <row r="75" spans="1:16">
      <c r="A75" s="105">
        <v>55</v>
      </c>
      <c r="B75" s="106" t="str">
        <f>IF(ISBLANK(Layout!B57), "", Layout!B57)</f>
        <v/>
      </c>
      <c r="C75" s="107" t="str">
        <f>IF(ISBLANK(Layout!C57), "", Layout!C57)</f>
        <v/>
      </c>
      <c r="D75" s="95" t="str">
        <f>IF(Layout!D57 &gt;0, $K$12 - E75 - P75, "")</f>
        <v/>
      </c>
      <c r="E75" s="61">
        <f>IFERROR(Layout!D57*SUM($D$12:$D$17), "")</f>
        <v>0</v>
      </c>
      <c r="F75" s="85" t="str">
        <f>IF(ISBLANK(Layout!E57), "", Layout!E57*$K$12/Stocks!$E$3)</f>
        <v/>
      </c>
      <c r="G75" s="85" t="str">
        <f>IF(ISBLANK(Layout!F57), "", Layout!F57*$K$12/Stocks!$E$4)</f>
        <v/>
      </c>
      <c r="H75" s="85" t="str">
        <f>IF(ISBLANK(Layout!G57), "", Layout!G57*$K$12/Stocks!$E$5)</f>
        <v/>
      </c>
      <c r="I75" s="85" t="str">
        <f>IF(ISBLANK(Layout!H57), "", Layout!H57*$K$12/Stocks!$E$6)</f>
        <v/>
      </c>
      <c r="J75" s="85" t="str">
        <f>IF(ISBLANK(Layout!I57),"",Layout!I57*$K$12/Stocks!$E$7)</f>
        <v/>
      </c>
      <c r="K75" s="85" t="str">
        <f>IF(ISBLANK(Layout!J57), "", Layout!J57*$K$12/Stocks!$E$8)</f>
        <v/>
      </c>
      <c r="L75" s="85" t="str">
        <f>IF(ISBLANK(Layout!K57), "", Layout!K57*$K$12/Stocks!$E$9)</f>
        <v/>
      </c>
      <c r="M75" s="85" t="str">
        <f>IF(ISBLANK(Layout!L57), "", Layout!L57*$K$12/Stocks!$E$10)</f>
        <v/>
      </c>
      <c r="N75" s="85" t="str">
        <f>IF(ISBLANK(Layout!M57), "", Layout!M57*$K$12/Stocks!$E$11)</f>
        <v/>
      </c>
      <c r="O75" s="96" t="str">
        <f>IF(ISBLANK(Layout!N57), "", Layout!N57*$K$12/Stocks!$E$12)</f>
        <v/>
      </c>
      <c r="P75" s="64">
        <f t="shared" si="4"/>
        <v>0</v>
      </c>
    </row>
    <row r="76" spans="1:16">
      <c r="A76" s="105">
        <v>56</v>
      </c>
      <c r="B76" s="106" t="str">
        <f>IF(ISBLANK(Layout!B58), "", Layout!B58)</f>
        <v/>
      </c>
      <c r="C76" s="107" t="str">
        <f>IF(ISBLANK(Layout!C58), "", Layout!C58)</f>
        <v/>
      </c>
      <c r="D76" s="95" t="str">
        <f>IF(Layout!D58 &gt;0, $K$12 - E76 - P76, "")</f>
        <v/>
      </c>
      <c r="E76" s="61">
        <f>IFERROR(Layout!D58*SUM($D$12:$D$17), "")</f>
        <v>0</v>
      </c>
      <c r="F76" s="85" t="str">
        <f>IF(ISBLANK(Layout!E58), "", Layout!E58*$K$12/Stocks!$E$3)</f>
        <v/>
      </c>
      <c r="G76" s="85" t="str">
        <f>IF(ISBLANK(Layout!F58), "", Layout!F58*$K$12/Stocks!$E$4)</f>
        <v/>
      </c>
      <c r="H76" s="85" t="str">
        <f>IF(ISBLANK(Layout!G58), "", Layout!G58*$K$12/Stocks!$E$5)</f>
        <v/>
      </c>
      <c r="I76" s="85" t="str">
        <f>IF(ISBLANK(Layout!H58), "", Layout!H58*$K$12/Stocks!$E$6)</f>
        <v/>
      </c>
      <c r="J76" s="85" t="str">
        <f>IF(ISBLANK(Layout!I58),"",Layout!I58*$K$12/Stocks!$E$7)</f>
        <v/>
      </c>
      <c r="K76" s="85" t="str">
        <f>IF(ISBLANK(Layout!J58), "", Layout!J58*$K$12/Stocks!$E$8)</f>
        <v/>
      </c>
      <c r="L76" s="85" t="str">
        <f>IF(ISBLANK(Layout!K58), "", Layout!K58*$K$12/Stocks!$E$9)</f>
        <v/>
      </c>
      <c r="M76" s="85" t="str">
        <f>IF(ISBLANK(Layout!L58), "", Layout!L58*$K$12/Stocks!$E$10)</f>
        <v/>
      </c>
      <c r="N76" s="85" t="str">
        <f>IF(ISBLANK(Layout!M58), "", Layout!M58*$K$12/Stocks!$E$11)</f>
        <v/>
      </c>
      <c r="O76" s="96" t="str">
        <f>IF(ISBLANK(Layout!N58), "", Layout!N58*$K$12/Stocks!$E$12)</f>
        <v/>
      </c>
      <c r="P76" s="64">
        <f t="shared" si="4"/>
        <v>0</v>
      </c>
    </row>
    <row r="77" spans="1:16">
      <c r="A77" s="105">
        <v>57</v>
      </c>
      <c r="B77" s="106" t="str">
        <f>IF(ISBLANK(Layout!B59), "", Layout!B59)</f>
        <v/>
      </c>
      <c r="C77" s="107" t="str">
        <f>IF(ISBLANK(Layout!C59), "", Layout!C59)</f>
        <v/>
      </c>
      <c r="D77" s="95" t="str">
        <f>IF(Layout!D59 &gt;0, $K$12 - E77 - P77, "")</f>
        <v/>
      </c>
      <c r="E77" s="61">
        <f>IFERROR(Layout!D59*SUM($D$12:$D$17), "")</f>
        <v>0</v>
      </c>
      <c r="F77" s="85" t="str">
        <f>IF(ISBLANK(Layout!E59), "", Layout!E59*$K$12/Stocks!$E$3)</f>
        <v/>
      </c>
      <c r="G77" s="85" t="str">
        <f>IF(ISBLANK(Layout!F59), "", Layout!F59*$K$12/Stocks!$E$4)</f>
        <v/>
      </c>
      <c r="H77" s="85" t="str">
        <f>IF(ISBLANK(Layout!G59), "", Layout!G59*$K$12/Stocks!$E$5)</f>
        <v/>
      </c>
      <c r="I77" s="85" t="str">
        <f>IF(ISBLANK(Layout!H59), "", Layout!H59*$K$12/Stocks!$E$6)</f>
        <v/>
      </c>
      <c r="J77" s="85" t="str">
        <f>IF(ISBLANK(Layout!I59),"",Layout!I59*$K$12/Stocks!$E$7)</f>
        <v/>
      </c>
      <c r="K77" s="85" t="str">
        <f>IF(ISBLANK(Layout!J59), "", Layout!J59*$K$12/Stocks!$E$8)</f>
        <v/>
      </c>
      <c r="L77" s="85" t="str">
        <f>IF(ISBLANK(Layout!K59), "", Layout!K59*$K$12/Stocks!$E$9)</f>
        <v/>
      </c>
      <c r="M77" s="85" t="str">
        <f>IF(ISBLANK(Layout!L59), "", Layout!L59*$K$12/Stocks!$E$10)</f>
        <v/>
      </c>
      <c r="N77" s="85" t="str">
        <f>IF(ISBLANK(Layout!M59), "", Layout!M59*$K$12/Stocks!$E$11)</f>
        <v/>
      </c>
      <c r="O77" s="96" t="str">
        <f>IF(ISBLANK(Layout!N59), "", Layout!N59*$K$12/Stocks!$E$12)</f>
        <v/>
      </c>
      <c r="P77" s="64">
        <f t="shared" si="4"/>
        <v>0</v>
      </c>
    </row>
    <row r="78" spans="1:16">
      <c r="A78" s="105">
        <v>58</v>
      </c>
      <c r="B78" s="106" t="str">
        <f>IF(ISBLANK(Layout!B60), "", Layout!B60)</f>
        <v/>
      </c>
      <c r="C78" s="107" t="str">
        <f>IF(ISBLANK(Layout!C60), "", Layout!C60)</f>
        <v/>
      </c>
      <c r="D78" s="95" t="str">
        <f>IF(Layout!D60 &gt;0, $K$12 - E78 - P78, "")</f>
        <v/>
      </c>
      <c r="E78" s="61">
        <f>IFERROR(Layout!D60*SUM($D$12:$D$17), "")</f>
        <v>0</v>
      </c>
      <c r="F78" s="85" t="str">
        <f>IF(ISBLANK(Layout!E60), "", Layout!E60*$K$12/Stocks!$E$3)</f>
        <v/>
      </c>
      <c r="G78" s="85" t="str">
        <f>IF(ISBLANK(Layout!F60), "", Layout!F60*$K$12/Stocks!$E$4)</f>
        <v/>
      </c>
      <c r="H78" s="85" t="str">
        <f>IF(ISBLANK(Layout!G60), "", Layout!G60*$K$12/Stocks!$E$5)</f>
        <v/>
      </c>
      <c r="I78" s="85" t="str">
        <f>IF(ISBLANK(Layout!H60), "", Layout!H60*$K$12/Stocks!$E$6)</f>
        <v/>
      </c>
      <c r="J78" s="85" t="str">
        <f>IF(ISBLANK(Layout!I60),"",Layout!I60*$K$12/Stocks!$E$7)</f>
        <v/>
      </c>
      <c r="K78" s="85" t="str">
        <f>IF(ISBLANK(Layout!J60), "", Layout!J60*$K$12/Stocks!$E$8)</f>
        <v/>
      </c>
      <c r="L78" s="85" t="str">
        <f>IF(ISBLANK(Layout!K60), "", Layout!K60*$K$12/Stocks!$E$9)</f>
        <v/>
      </c>
      <c r="M78" s="85" t="str">
        <f>IF(ISBLANK(Layout!L60), "", Layout!L60*$K$12/Stocks!$E$10)</f>
        <v/>
      </c>
      <c r="N78" s="85" t="str">
        <f>IF(ISBLANK(Layout!M60), "", Layout!M60*$K$12/Stocks!$E$11)</f>
        <v/>
      </c>
      <c r="O78" s="96" t="str">
        <f>IF(ISBLANK(Layout!N60), "", Layout!N60*$K$12/Stocks!$E$12)</f>
        <v/>
      </c>
      <c r="P78" s="64">
        <f t="shared" si="4"/>
        <v>0</v>
      </c>
    </row>
    <row r="79" spans="1:16">
      <c r="A79" s="105">
        <v>59</v>
      </c>
      <c r="B79" s="106" t="str">
        <f>IF(ISBLANK(Layout!B61), "", Layout!B61)</f>
        <v/>
      </c>
      <c r="C79" s="107" t="str">
        <f>IF(ISBLANK(Layout!C61), "", Layout!C61)</f>
        <v/>
      </c>
      <c r="D79" s="95" t="str">
        <f>IF(Layout!D61 &gt;0, $K$12 - E79 - P79, "")</f>
        <v/>
      </c>
      <c r="E79" s="61">
        <f>IFERROR(Layout!D61*SUM($D$12:$D$17), "")</f>
        <v>0</v>
      </c>
      <c r="F79" s="85" t="str">
        <f>IF(ISBLANK(Layout!E61), "", Layout!E61*$K$12/Stocks!$E$3)</f>
        <v/>
      </c>
      <c r="G79" s="85" t="str">
        <f>IF(ISBLANK(Layout!F61), "", Layout!F61*$K$12/Stocks!$E$4)</f>
        <v/>
      </c>
      <c r="H79" s="85" t="str">
        <f>IF(ISBLANK(Layout!G61), "", Layout!G61*$K$12/Stocks!$E$5)</f>
        <v/>
      </c>
      <c r="I79" s="85" t="str">
        <f>IF(ISBLANK(Layout!H61), "", Layout!H61*$K$12/Stocks!$E$6)</f>
        <v/>
      </c>
      <c r="J79" s="85" t="str">
        <f>IF(ISBLANK(Layout!I61),"",Layout!I61*$K$12/Stocks!$E$7)</f>
        <v/>
      </c>
      <c r="K79" s="85" t="str">
        <f>IF(ISBLANK(Layout!J61), "", Layout!J61*$K$12/Stocks!$E$8)</f>
        <v/>
      </c>
      <c r="L79" s="85" t="str">
        <f>IF(ISBLANK(Layout!K61), "", Layout!K61*$K$12/Stocks!$E$9)</f>
        <v/>
      </c>
      <c r="M79" s="85" t="str">
        <f>IF(ISBLANK(Layout!L61), "", Layout!L61*$K$12/Stocks!$E$10)</f>
        <v/>
      </c>
      <c r="N79" s="85" t="str">
        <f>IF(ISBLANK(Layout!M61), "", Layout!M61*$K$12/Stocks!$E$11)</f>
        <v/>
      </c>
      <c r="O79" s="96" t="str">
        <f>IF(ISBLANK(Layout!N61), "", Layout!N61*$K$12/Stocks!$E$12)</f>
        <v/>
      </c>
      <c r="P79" s="64">
        <f t="shared" si="4"/>
        <v>0</v>
      </c>
    </row>
    <row r="80" spans="1:16">
      <c r="A80" s="108">
        <v>60</v>
      </c>
      <c r="B80" s="109" t="str">
        <f>IF(ISBLANK(Layout!B62), "", Layout!B62)</f>
        <v/>
      </c>
      <c r="C80" s="110" t="str">
        <f>IF(ISBLANK(Layout!C62), "", Layout!C62)</f>
        <v/>
      </c>
      <c r="D80" s="97" t="str">
        <f>IF(Layout!D62 &gt;0, $K$12 - E80 - P80, "")</f>
        <v/>
      </c>
      <c r="E80" s="62">
        <f>IFERROR(Layout!D62*SUM($D$12:$D$17), "")</f>
        <v>0</v>
      </c>
      <c r="F80" s="90" t="str">
        <f>IF(ISBLANK(Layout!E62), "", Layout!E62*$K$12/Stocks!$E$3)</f>
        <v/>
      </c>
      <c r="G80" s="90" t="str">
        <f>IF(ISBLANK(Layout!F62), "", Layout!F62*$K$12/Stocks!$E$4)</f>
        <v/>
      </c>
      <c r="H80" s="90" t="str">
        <f>IF(ISBLANK(Layout!G62), "", Layout!G62*$K$12/Stocks!$E$5)</f>
        <v/>
      </c>
      <c r="I80" s="90" t="str">
        <f>IF(ISBLANK(Layout!H62), "", Layout!H62*$K$12/Stocks!$E$6)</f>
        <v/>
      </c>
      <c r="J80" s="90" t="str">
        <f>IF(ISBLANK(Layout!I62),"",Layout!I62*$K$12/Stocks!$E$7)</f>
        <v/>
      </c>
      <c r="K80" s="90" t="str">
        <f>IF(ISBLANK(Layout!J62), "", Layout!J62*$K$12/Stocks!$E$8)</f>
        <v/>
      </c>
      <c r="L80" s="90" t="str">
        <f>IF(ISBLANK(Layout!K62), "", Layout!K62*$K$12/Stocks!$E$9)</f>
        <v/>
      </c>
      <c r="M80" s="90" t="str">
        <f>IF(ISBLANK(Layout!L62), "", Layout!L62*$K$12/Stocks!$E$10)</f>
        <v/>
      </c>
      <c r="N80" s="90" t="str">
        <f>IF(ISBLANK(Layout!M62), "", Layout!M62*$K$12/Stocks!$E$11)</f>
        <v/>
      </c>
      <c r="O80" s="98" t="str">
        <f>IF(ISBLANK(Layout!N62), "", Layout!N62*$K$12/Stocks!$E$12)</f>
        <v/>
      </c>
      <c r="P80" s="65">
        <f t="shared" si="4"/>
        <v>0</v>
      </c>
    </row>
    <row r="81" spans="1:16">
      <c r="A81" s="102">
        <v>61</v>
      </c>
      <c r="B81" s="103" t="str">
        <f>IF(ISBLANK(Layout!B63), "", Layout!B63)</f>
        <v/>
      </c>
      <c r="C81" s="104" t="str">
        <f>IF(ISBLANK(Layout!C63), "", Layout!C63)</f>
        <v/>
      </c>
      <c r="D81" s="93" t="str">
        <f>IF(Layout!D63 &gt;0, $K$12 - E81 - P81, "")</f>
        <v/>
      </c>
      <c r="E81" s="60">
        <f>IFERROR(Layout!D63*SUM($D$12:$D$17), "")</f>
        <v>0</v>
      </c>
      <c r="F81" s="89" t="str">
        <f>IF(ISBLANK(Layout!E63), "", Layout!E63*$K$12/Stocks!$E$3)</f>
        <v/>
      </c>
      <c r="G81" s="89" t="str">
        <f>IF(ISBLANK(Layout!F63), "", Layout!F63*$K$12/Stocks!$E$4)</f>
        <v/>
      </c>
      <c r="H81" s="89" t="str">
        <f>IF(ISBLANK(Layout!G63), "", Layout!G63*$K$12/Stocks!$E$5)</f>
        <v/>
      </c>
      <c r="I81" s="89" t="str">
        <f>IF(ISBLANK(Layout!H63), "", Layout!H63*$K$12/Stocks!$E$6)</f>
        <v/>
      </c>
      <c r="J81" s="89" t="str">
        <f>IF(ISBLANK(Layout!I63),"",Layout!I63*$K$12/Stocks!$E$7)</f>
        <v/>
      </c>
      <c r="K81" s="89" t="str">
        <f>IF(ISBLANK(Layout!J63), "", Layout!J63*$K$12/Stocks!$E$8)</f>
        <v/>
      </c>
      <c r="L81" s="89" t="str">
        <f>IF(ISBLANK(Layout!K63), "", Layout!K63*$K$12/Stocks!$E$9)</f>
        <v/>
      </c>
      <c r="M81" s="89" t="str">
        <f>IF(ISBLANK(Layout!L63), "", Layout!L63*$K$12/Stocks!$E$10)</f>
        <v/>
      </c>
      <c r="N81" s="89" t="str">
        <f>IF(ISBLANK(Layout!M63), "", Layout!M63*$K$12/Stocks!$E$11)</f>
        <v/>
      </c>
      <c r="O81" s="94" t="str">
        <f>IF(ISBLANK(Layout!N63), "", Layout!N63*$K$12/Stocks!$E$12)</f>
        <v/>
      </c>
      <c r="P81" s="63">
        <f t="shared" si="4"/>
        <v>0</v>
      </c>
    </row>
    <row r="82" spans="1:16">
      <c r="A82" s="105">
        <v>62</v>
      </c>
      <c r="B82" s="106" t="str">
        <f>IF(ISBLANK(Layout!B64), "", Layout!B64)</f>
        <v/>
      </c>
      <c r="C82" s="107" t="str">
        <f>IF(ISBLANK(Layout!C64), "", Layout!C64)</f>
        <v/>
      </c>
      <c r="D82" s="95" t="str">
        <f>IF(Layout!D64 &gt;0, $K$12 - E82 - P82, "")</f>
        <v/>
      </c>
      <c r="E82" s="61">
        <f>IFERROR(Layout!D64*SUM($D$12:$D$17), "")</f>
        <v>0</v>
      </c>
      <c r="F82" s="85" t="str">
        <f>IF(ISBLANK(Layout!E64), "", Layout!E64*$K$12/Stocks!$E$3)</f>
        <v/>
      </c>
      <c r="G82" s="85" t="str">
        <f>IF(ISBLANK(Layout!F64), "", Layout!F64*$K$12/Stocks!$E$4)</f>
        <v/>
      </c>
      <c r="H82" s="85" t="str">
        <f>IF(ISBLANK(Layout!G64), "", Layout!G64*$K$12/Stocks!$E$5)</f>
        <v/>
      </c>
      <c r="I82" s="85" t="str">
        <f>IF(ISBLANK(Layout!H64), "", Layout!H64*$K$12/Stocks!$E$6)</f>
        <v/>
      </c>
      <c r="J82" s="85" t="str">
        <f>IF(ISBLANK(Layout!I64),"",Layout!I64*$K$12/Stocks!$E$7)</f>
        <v/>
      </c>
      <c r="K82" s="85" t="str">
        <f>IF(ISBLANK(Layout!J64), "", Layout!J64*$K$12/Stocks!$E$8)</f>
        <v/>
      </c>
      <c r="L82" s="85" t="str">
        <f>IF(ISBLANK(Layout!K64), "", Layout!K64*$K$12/Stocks!$E$9)</f>
        <v/>
      </c>
      <c r="M82" s="85" t="str">
        <f>IF(ISBLANK(Layout!L64), "", Layout!L64*$K$12/Stocks!$E$10)</f>
        <v/>
      </c>
      <c r="N82" s="85" t="str">
        <f>IF(ISBLANK(Layout!M64), "", Layout!M64*$K$12/Stocks!$E$11)</f>
        <v/>
      </c>
      <c r="O82" s="96" t="str">
        <f>IF(ISBLANK(Layout!N64), "", Layout!N64*$K$12/Stocks!$E$12)</f>
        <v/>
      </c>
      <c r="P82" s="64">
        <f t="shared" si="4"/>
        <v>0</v>
      </c>
    </row>
    <row r="83" spans="1:16">
      <c r="A83" s="105">
        <v>63</v>
      </c>
      <c r="B83" s="106" t="str">
        <f>IF(ISBLANK(Layout!B65), "", Layout!B65)</f>
        <v/>
      </c>
      <c r="C83" s="107" t="str">
        <f>IF(ISBLANK(Layout!C65), "", Layout!C65)</f>
        <v/>
      </c>
      <c r="D83" s="95" t="str">
        <f>IF(Layout!D65 &gt;0, $K$12 - E83 - P83, "")</f>
        <v/>
      </c>
      <c r="E83" s="61">
        <f>IFERROR(Layout!D65*SUM($D$12:$D$17), "")</f>
        <v>0</v>
      </c>
      <c r="F83" s="85" t="str">
        <f>IF(ISBLANK(Layout!E65), "", Layout!E65*$K$12/Stocks!$E$3)</f>
        <v/>
      </c>
      <c r="G83" s="85" t="str">
        <f>IF(ISBLANK(Layout!F65), "", Layout!F65*$K$12/Stocks!$E$4)</f>
        <v/>
      </c>
      <c r="H83" s="85" t="str">
        <f>IF(ISBLANK(Layout!G65), "", Layout!G65*$K$12/Stocks!$E$5)</f>
        <v/>
      </c>
      <c r="I83" s="85" t="str">
        <f>IF(ISBLANK(Layout!H65), "", Layout!H65*$K$12/Stocks!$E$6)</f>
        <v/>
      </c>
      <c r="J83" s="85" t="str">
        <f>IF(ISBLANK(Layout!I65),"",Layout!I65*$K$12/Stocks!$E$7)</f>
        <v/>
      </c>
      <c r="K83" s="85" t="str">
        <f>IF(ISBLANK(Layout!J65), "", Layout!J65*$K$12/Stocks!$E$8)</f>
        <v/>
      </c>
      <c r="L83" s="85" t="str">
        <f>IF(ISBLANK(Layout!K65), "", Layout!K65*$K$12/Stocks!$E$9)</f>
        <v/>
      </c>
      <c r="M83" s="85" t="str">
        <f>IF(ISBLANK(Layout!L65), "", Layout!L65*$K$12/Stocks!$E$10)</f>
        <v/>
      </c>
      <c r="N83" s="85" t="str">
        <f>IF(ISBLANK(Layout!M65), "", Layout!M65*$K$12/Stocks!$E$11)</f>
        <v/>
      </c>
      <c r="O83" s="96" t="str">
        <f>IF(ISBLANK(Layout!N65), "", Layout!N65*$K$12/Stocks!$E$12)</f>
        <v/>
      </c>
      <c r="P83" s="64">
        <f t="shared" si="4"/>
        <v>0</v>
      </c>
    </row>
    <row r="84" spans="1:16">
      <c r="A84" s="105">
        <v>64</v>
      </c>
      <c r="B84" s="106" t="str">
        <f>IF(ISBLANK(Layout!B66), "", Layout!B66)</f>
        <v/>
      </c>
      <c r="C84" s="107" t="str">
        <f>IF(ISBLANK(Layout!C66), "", Layout!C66)</f>
        <v/>
      </c>
      <c r="D84" s="95" t="str">
        <f>IF(Layout!D66 &gt;0, $K$12 - E84 - P84, "")</f>
        <v/>
      </c>
      <c r="E84" s="61">
        <f>IFERROR(Layout!D66*SUM($D$12:$D$17), "")</f>
        <v>0</v>
      </c>
      <c r="F84" s="85" t="str">
        <f>IF(ISBLANK(Layout!E66), "", Layout!E66*$K$12/Stocks!$E$3)</f>
        <v/>
      </c>
      <c r="G84" s="85" t="str">
        <f>IF(ISBLANK(Layout!F66), "", Layout!F66*$K$12/Stocks!$E$4)</f>
        <v/>
      </c>
      <c r="H84" s="85" t="str">
        <f>IF(ISBLANK(Layout!G66), "", Layout!G66*$K$12/Stocks!$E$5)</f>
        <v/>
      </c>
      <c r="I84" s="85" t="str">
        <f>IF(ISBLANK(Layout!H66), "", Layout!H66*$K$12/Stocks!$E$6)</f>
        <v/>
      </c>
      <c r="J84" s="85" t="str">
        <f>IF(ISBLANK(Layout!I66),"",Layout!I66*$K$12/Stocks!$E$7)</f>
        <v/>
      </c>
      <c r="K84" s="85" t="str">
        <f>IF(ISBLANK(Layout!J66), "", Layout!J66*$K$12/Stocks!$E$8)</f>
        <v/>
      </c>
      <c r="L84" s="85" t="str">
        <f>IF(ISBLANK(Layout!K66), "", Layout!K66*$K$12/Stocks!$E$9)</f>
        <v/>
      </c>
      <c r="M84" s="85" t="str">
        <f>IF(ISBLANK(Layout!L66), "", Layout!L66*$K$12/Stocks!$E$10)</f>
        <v/>
      </c>
      <c r="N84" s="85" t="str">
        <f>IF(ISBLANK(Layout!M66), "", Layout!M66*$K$12/Stocks!$E$11)</f>
        <v/>
      </c>
      <c r="O84" s="96" t="str">
        <f>IF(ISBLANK(Layout!N66), "", Layout!N66*$K$12/Stocks!$E$12)</f>
        <v/>
      </c>
      <c r="P84" s="64">
        <f t="shared" si="4"/>
        <v>0</v>
      </c>
    </row>
    <row r="85" spans="1:16">
      <c r="A85" s="105">
        <v>65</v>
      </c>
      <c r="B85" s="106" t="str">
        <f>IF(ISBLANK(Layout!B67), "", Layout!B67)</f>
        <v/>
      </c>
      <c r="C85" s="107" t="str">
        <f>IF(ISBLANK(Layout!C67), "", Layout!C67)</f>
        <v/>
      </c>
      <c r="D85" s="95" t="str">
        <f>IF(Layout!D67 &gt;0, $K$12 - E85 - P85, "")</f>
        <v/>
      </c>
      <c r="E85" s="61">
        <f>IFERROR(Layout!D67*SUM($D$12:$D$17), "")</f>
        <v>0</v>
      </c>
      <c r="F85" s="85" t="str">
        <f>IF(ISBLANK(Layout!E67), "", Layout!E67*$K$12/Stocks!$E$3)</f>
        <v/>
      </c>
      <c r="G85" s="85" t="str">
        <f>IF(ISBLANK(Layout!F67), "", Layout!F67*$K$12/Stocks!$E$4)</f>
        <v/>
      </c>
      <c r="H85" s="85" t="str">
        <f>IF(ISBLANK(Layout!G67), "", Layout!G67*$K$12/Stocks!$E$5)</f>
        <v/>
      </c>
      <c r="I85" s="85" t="str">
        <f>IF(ISBLANK(Layout!H67), "", Layout!H67*$K$12/Stocks!$E$6)</f>
        <v/>
      </c>
      <c r="J85" s="85" t="str">
        <f>IF(ISBLANK(Layout!I67),"",Layout!I67*$K$12/Stocks!$E$7)</f>
        <v/>
      </c>
      <c r="K85" s="85" t="str">
        <f>IF(ISBLANK(Layout!J67), "", Layout!J67*$K$12/Stocks!$E$8)</f>
        <v/>
      </c>
      <c r="L85" s="85" t="str">
        <f>IF(ISBLANK(Layout!K67), "", Layout!K67*$K$12/Stocks!$E$9)</f>
        <v/>
      </c>
      <c r="M85" s="85" t="str">
        <f>IF(ISBLANK(Layout!L67), "", Layout!L67*$K$12/Stocks!$E$10)</f>
        <v/>
      </c>
      <c r="N85" s="85" t="str">
        <f>IF(ISBLANK(Layout!M67), "", Layout!M67*$K$12/Stocks!$E$11)</f>
        <v/>
      </c>
      <c r="O85" s="96" t="str">
        <f>IF(ISBLANK(Layout!N67), "", Layout!N67*$K$12/Stocks!$E$12)</f>
        <v/>
      </c>
      <c r="P85" s="64">
        <f t="shared" si="4"/>
        <v>0</v>
      </c>
    </row>
    <row r="86" spans="1:16">
      <c r="A86" s="105">
        <v>66</v>
      </c>
      <c r="B86" s="106" t="str">
        <f>IF(ISBLANK(Layout!B68), "", Layout!B68)</f>
        <v/>
      </c>
      <c r="C86" s="107" t="str">
        <f>IF(ISBLANK(Layout!C68), "", Layout!C68)</f>
        <v/>
      </c>
      <c r="D86" s="95" t="str">
        <f>IF(Layout!D68 &gt;0, $K$12 - E86 - P86, "")</f>
        <v/>
      </c>
      <c r="E86" s="61">
        <f>IFERROR(Layout!D68*SUM($D$12:$D$17), "")</f>
        <v>0</v>
      </c>
      <c r="F86" s="85" t="str">
        <f>IF(ISBLANK(Layout!E68), "", Layout!E68*$K$12/Stocks!$E$3)</f>
        <v/>
      </c>
      <c r="G86" s="85" t="str">
        <f>IF(ISBLANK(Layout!F68), "", Layout!F68*$K$12/Stocks!$E$4)</f>
        <v/>
      </c>
      <c r="H86" s="85" t="str">
        <f>IF(ISBLANK(Layout!G68), "", Layout!G68*$K$12/Stocks!$E$5)</f>
        <v/>
      </c>
      <c r="I86" s="85" t="str">
        <f>IF(ISBLANK(Layout!H68), "", Layout!H68*$K$12/Stocks!$E$6)</f>
        <v/>
      </c>
      <c r="J86" s="85" t="str">
        <f>IF(ISBLANK(Layout!I68),"",Layout!I68*$K$12/Stocks!$E$7)</f>
        <v/>
      </c>
      <c r="K86" s="85" t="str">
        <f>IF(ISBLANK(Layout!J68), "", Layout!J68*$K$12/Stocks!$E$8)</f>
        <v/>
      </c>
      <c r="L86" s="85" t="str">
        <f>IF(ISBLANK(Layout!K68), "", Layout!K68*$K$12/Stocks!$E$9)</f>
        <v/>
      </c>
      <c r="M86" s="85" t="str">
        <f>IF(ISBLANK(Layout!L68), "", Layout!L68*$K$12/Stocks!$E$10)</f>
        <v/>
      </c>
      <c r="N86" s="85" t="str">
        <f>IF(ISBLANK(Layout!M68), "", Layout!M68*$K$12/Stocks!$E$11)</f>
        <v/>
      </c>
      <c r="O86" s="96" t="str">
        <f>IF(ISBLANK(Layout!N68), "", Layout!N68*$K$12/Stocks!$E$12)</f>
        <v/>
      </c>
      <c r="P86" s="64">
        <f t="shared" si="4"/>
        <v>0</v>
      </c>
    </row>
    <row r="87" spans="1:16">
      <c r="A87" s="105">
        <v>67</v>
      </c>
      <c r="B87" s="106" t="str">
        <f>IF(ISBLANK(Layout!B69), "", Layout!B69)</f>
        <v/>
      </c>
      <c r="C87" s="107" t="str">
        <f>IF(ISBLANK(Layout!C69), "", Layout!C69)</f>
        <v/>
      </c>
      <c r="D87" s="95" t="str">
        <f>IF(Layout!D69 &gt;0, $K$12 - E87 - P87, "")</f>
        <v/>
      </c>
      <c r="E87" s="61">
        <f>IFERROR(Layout!D69*SUM($D$12:$D$17), "")</f>
        <v>0</v>
      </c>
      <c r="F87" s="85" t="str">
        <f>IF(ISBLANK(Layout!E69), "", Layout!E69*$K$12/Stocks!$E$3)</f>
        <v/>
      </c>
      <c r="G87" s="85" t="str">
        <f>IF(ISBLANK(Layout!F69), "", Layout!F69*$K$12/Stocks!$E$4)</f>
        <v/>
      </c>
      <c r="H87" s="85" t="str">
        <f>IF(ISBLANK(Layout!G69), "", Layout!G69*$K$12/Stocks!$E$5)</f>
        <v/>
      </c>
      <c r="I87" s="85" t="str">
        <f>IF(ISBLANK(Layout!H69), "", Layout!H69*$K$12/Stocks!$E$6)</f>
        <v/>
      </c>
      <c r="J87" s="85" t="str">
        <f>IF(ISBLANK(Layout!I69),"",Layout!I69*$K$12/Stocks!$E$7)</f>
        <v/>
      </c>
      <c r="K87" s="85" t="str">
        <f>IF(ISBLANK(Layout!J69), "", Layout!J69*$K$12/Stocks!$E$8)</f>
        <v/>
      </c>
      <c r="L87" s="85" t="str">
        <f>IF(ISBLANK(Layout!K69), "", Layout!K69*$K$12/Stocks!$E$9)</f>
        <v/>
      </c>
      <c r="M87" s="85" t="str">
        <f>IF(ISBLANK(Layout!L69), "", Layout!L69*$K$12/Stocks!$E$10)</f>
        <v/>
      </c>
      <c r="N87" s="85" t="str">
        <f>IF(ISBLANK(Layout!M69), "", Layout!M69*$K$12/Stocks!$E$11)</f>
        <v/>
      </c>
      <c r="O87" s="96" t="str">
        <f>IF(ISBLANK(Layout!N69), "", Layout!N69*$K$12/Stocks!$E$12)</f>
        <v/>
      </c>
      <c r="P87" s="64">
        <f t="shared" si="4"/>
        <v>0</v>
      </c>
    </row>
    <row r="88" spans="1:16">
      <c r="A88" s="105">
        <v>68</v>
      </c>
      <c r="B88" s="106" t="str">
        <f>IF(ISBLANK(Layout!B70), "", Layout!B70)</f>
        <v/>
      </c>
      <c r="C88" s="107" t="str">
        <f>IF(ISBLANK(Layout!C70), "", Layout!C70)</f>
        <v/>
      </c>
      <c r="D88" s="95" t="str">
        <f>IF(Layout!D70 &gt;0, $K$12 - E88 - P88, "")</f>
        <v/>
      </c>
      <c r="E88" s="61">
        <f>IFERROR(Layout!D70*SUM($D$12:$D$17), "")</f>
        <v>0</v>
      </c>
      <c r="F88" s="85" t="str">
        <f>IF(ISBLANK(Layout!E70), "", Layout!E70*$K$12/Stocks!$E$3)</f>
        <v/>
      </c>
      <c r="G88" s="85" t="str">
        <f>IF(ISBLANK(Layout!F70), "", Layout!F70*$K$12/Stocks!$E$4)</f>
        <v/>
      </c>
      <c r="H88" s="85" t="str">
        <f>IF(ISBLANK(Layout!G70), "", Layout!G70*$K$12/Stocks!$E$5)</f>
        <v/>
      </c>
      <c r="I88" s="85" t="str">
        <f>IF(ISBLANK(Layout!H70), "", Layout!H70*$K$12/Stocks!$E$6)</f>
        <v/>
      </c>
      <c r="J88" s="85" t="str">
        <f>IF(ISBLANK(Layout!I70),"",Layout!I70*$K$12/Stocks!$E$7)</f>
        <v/>
      </c>
      <c r="K88" s="85" t="str">
        <f>IF(ISBLANK(Layout!J70), "", Layout!J70*$K$12/Stocks!$E$8)</f>
        <v/>
      </c>
      <c r="L88" s="85" t="str">
        <f>IF(ISBLANK(Layout!K70), "", Layout!K70*$K$12/Stocks!$E$9)</f>
        <v/>
      </c>
      <c r="M88" s="85" t="str">
        <f>IF(ISBLANK(Layout!L70), "", Layout!L70*$K$12/Stocks!$E$10)</f>
        <v/>
      </c>
      <c r="N88" s="85" t="str">
        <f>IF(ISBLANK(Layout!M70), "", Layout!M70*$K$12/Stocks!$E$11)</f>
        <v/>
      </c>
      <c r="O88" s="96" t="str">
        <f>IF(ISBLANK(Layout!N70), "", Layout!N70*$K$12/Stocks!$E$12)</f>
        <v/>
      </c>
      <c r="P88" s="64">
        <f t="shared" si="4"/>
        <v>0</v>
      </c>
    </row>
    <row r="89" spans="1:16">
      <c r="A89" s="105">
        <v>69</v>
      </c>
      <c r="B89" s="106" t="str">
        <f>IF(ISBLANK(Layout!B71), "", Layout!B71)</f>
        <v/>
      </c>
      <c r="C89" s="107" t="str">
        <f>IF(ISBLANK(Layout!C71), "", Layout!C71)</f>
        <v/>
      </c>
      <c r="D89" s="95" t="str">
        <f>IF(Layout!D71 &gt;0, $K$12 - E89 - P89, "")</f>
        <v/>
      </c>
      <c r="E89" s="61">
        <f>IFERROR(Layout!D71*SUM($D$12:$D$17), "")</f>
        <v>0</v>
      </c>
      <c r="F89" s="85" t="str">
        <f>IF(ISBLANK(Layout!E71), "", Layout!E71*$K$12/Stocks!$E$3)</f>
        <v/>
      </c>
      <c r="G89" s="85" t="str">
        <f>IF(ISBLANK(Layout!F71), "", Layout!F71*$K$12/Stocks!$E$4)</f>
        <v/>
      </c>
      <c r="H89" s="85" t="str">
        <f>IF(ISBLANK(Layout!G71), "", Layout!G71*$K$12/Stocks!$E$5)</f>
        <v/>
      </c>
      <c r="I89" s="85" t="str">
        <f>IF(ISBLANK(Layout!H71), "", Layout!H71*$K$12/Stocks!$E$6)</f>
        <v/>
      </c>
      <c r="J89" s="85" t="str">
        <f>IF(ISBLANK(Layout!I71),"",Layout!I71*$K$12/Stocks!$E$7)</f>
        <v/>
      </c>
      <c r="K89" s="85" t="str">
        <f>IF(ISBLANK(Layout!J71), "", Layout!J71*$K$12/Stocks!$E$8)</f>
        <v/>
      </c>
      <c r="L89" s="85" t="str">
        <f>IF(ISBLANK(Layout!K71), "", Layout!K71*$K$12/Stocks!$E$9)</f>
        <v/>
      </c>
      <c r="M89" s="85" t="str">
        <f>IF(ISBLANK(Layout!L71), "", Layout!L71*$K$12/Stocks!$E$10)</f>
        <v/>
      </c>
      <c r="N89" s="85" t="str">
        <f>IF(ISBLANK(Layout!M71), "", Layout!M71*$K$12/Stocks!$E$11)</f>
        <v/>
      </c>
      <c r="O89" s="96" t="str">
        <f>IF(ISBLANK(Layout!N71), "", Layout!N71*$K$12/Stocks!$E$12)</f>
        <v/>
      </c>
      <c r="P89" s="64">
        <f t="shared" si="4"/>
        <v>0</v>
      </c>
    </row>
    <row r="90" spans="1:16">
      <c r="A90" s="105">
        <v>70</v>
      </c>
      <c r="B90" s="106" t="str">
        <f>IF(ISBLANK(Layout!B72), "", Layout!B72)</f>
        <v/>
      </c>
      <c r="C90" s="107" t="str">
        <f>IF(ISBLANK(Layout!C72), "", Layout!C72)</f>
        <v/>
      </c>
      <c r="D90" s="95" t="str">
        <f>IF(Layout!D72 &gt;0, $K$12 - E90 - P90, "")</f>
        <v/>
      </c>
      <c r="E90" s="61">
        <f>IFERROR(Layout!D72*SUM($D$12:$D$17), "")</f>
        <v>0</v>
      </c>
      <c r="F90" s="85" t="str">
        <f>IF(ISBLANK(Layout!E72), "", Layout!E72*$K$12/Stocks!$E$3)</f>
        <v/>
      </c>
      <c r="G90" s="85" t="str">
        <f>IF(ISBLANK(Layout!F72), "", Layout!F72*$K$12/Stocks!$E$4)</f>
        <v/>
      </c>
      <c r="H90" s="85" t="str">
        <f>IF(ISBLANK(Layout!G72), "", Layout!G72*$K$12/Stocks!$E$5)</f>
        <v/>
      </c>
      <c r="I90" s="85" t="str">
        <f>IF(ISBLANK(Layout!H72), "", Layout!H72*$K$12/Stocks!$E$6)</f>
        <v/>
      </c>
      <c r="J90" s="85" t="str">
        <f>IF(ISBLANK(Layout!I72),"",Layout!I72*$K$12/Stocks!$E$7)</f>
        <v/>
      </c>
      <c r="K90" s="85" t="str">
        <f>IF(ISBLANK(Layout!J72), "", Layout!J72*$K$12/Stocks!$E$8)</f>
        <v/>
      </c>
      <c r="L90" s="85" t="str">
        <f>IF(ISBLANK(Layout!K72), "", Layout!K72*$K$12/Stocks!$E$9)</f>
        <v/>
      </c>
      <c r="M90" s="85" t="str">
        <f>IF(ISBLANK(Layout!L72), "", Layout!L72*$K$12/Stocks!$E$10)</f>
        <v/>
      </c>
      <c r="N90" s="85" t="str">
        <f>IF(ISBLANK(Layout!M72), "", Layout!M72*$K$12/Stocks!$E$11)</f>
        <v/>
      </c>
      <c r="O90" s="96" t="str">
        <f>IF(ISBLANK(Layout!N72), "", Layout!N72*$K$12/Stocks!$E$12)</f>
        <v/>
      </c>
      <c r="P90" s="64">
        <f>SUM(F90:O90)</f>
        <v>0</v>
      </c>
    </row>
    <row r="91" spans="1:16">
      <c r="A91" s="105">
        <v>71</v>
      </c>
      <c r="B91" s="106" t="str">
        <f>IF(ISBLANK(Layout!B73), "", Layout!B73)</f>
        <v/>
      </c>
      <c r="C91" s="107" t="str">
        <f>IF(ISBLANK(Layout!C73), "", Layout!C73)</f>
        <v/>
      </c>
      <c r="D91" s="95" t="str">
        <f>IF(Layout!D73 &gt;0, $K$12 - E91 - P91, "")</f>
        <v/>
      </c>
      <c r="E91" s="61">
        <f>IFERROR(Layout!D73*SUM($D$12:$D$17), "")</f>
        <v>0</v>
      </c>
      <c r="F91" s="85" t="str">
        <f>IF(ISBLANK(Layout!E73), "", Layout!E73*$K$12/Stocks!$E$3)</f>
        <v/>
      </c>
      <c r="G91" s="85" t="str">
        <f>IF(ISBLANK(Layout!F73), "", Layout!F73*$K$12/Stocks!$E$4)</f>
        <v/>
      </c>
      <c r="H91" s="85" t="str">
        <f>IF(ISBLANK(Layout!G73), "", Layout!G73*$K$12/Stocks!$E$5)</f>
        <v/>
      </c>
      <c r="I91" s="85" t="str">
        <f>IF(ISBLANK(Layout!H73), "", Layout!H73*$K$12/Stocks!$E$6)</f>
        <v/>
      </c>
      <c r="J91" s="85" t="str">
        <f>IF(ISBLANK(Layout!I73),"",Layout!I73*$K$12/Stocks!$E$7)</f>
        <v/>
      </c>
      <c r="K91" s="85" t="str">
        <f>IF(ISBLANK(Layout!J73), "", Layout!J73*$K$12/Stocks!$E$8)</f>
        <v/>
      </c>
      <c r="L91" s="85" t="str">
        <f>IF(ISBLANK(Layout!K73), "", Layout!K73*$K$12/Stocks!$E$9)</f>
        <v/>
      </c>
      <c r="M91" s="85" t="str">
        <f>IF(ISBLANK(Layout!L73), "", Layout!L73*$K$12/Stocks!$E$10)</f>
        <v/>
      </c>
      <c r="N91" s="85" t="str">
        <f>IF(ISBLANK(Layout!M73), "", Layout!M73*$K$12/Stocks!$E$11)</f>
        <v/>
      </c>
      <c r="O91" s="96" t="str">
        <f>IF(ISBLANK(Layout!N73), "", Layout!N73*$K$12/Stocks!$E$12)</f>
        <v/>
      </c>
      <c r="P91" s="64">
        <f t="shared" ref="P91:P95" si="5">SUM(F91:O91)</f>
        <v>0</v>
      </c>
    </row>
    <row r="92" spans="1:16">
      <c r="A92" s="108">
        <v>72</v>
      </c>
      <c r="B92" s="109" t="str">
        <f>IF(ISBLANK(Layout!B74), "", Layout!B74)</f>
        <v/>
      </c>
      <c r="C92" s="110" t="str">
        <f>IF(ISBLANK(Layout!C74), "", Layout!C74)</f>
        <v/>
      </c>
      <c r="D92" s="97" t="str">
        <f>IF(Layout!D74 &gt;0, $K$12 - E92 - P92, "")</f>
        <v/>
      </c>
      <c r="E92" s="62">
        <f>IFERROR(Layout!D74*SUM($D$12:$D$17), "")</f>
        <v>0</v>
      </c>
      <c r="F92" s="90" t="str">
        <f>IF(ISBLANK(Layout!E74), "", Layout!E74*$K$12/Stocks!$E$3)</f>
        <v/>
      </c>
      <c r="G92" s="90" t="str">
        <f>IF(ISBLANK(Layout!F74), "", Layout!F74*$K$12/Stocks!$E$4)</f>
        <v/>
      </c>
      <c r="H92" s="90" t="str">
        <f>IF(ISBLANK(Layout!G74), "", Layout!G74*$K$12/Stocks!$E$5)</f>
        <v/>
      </c>
      <c r="I92" s="90" t="str">
        <f>IF(ISBLANK(Layout!H74), "", Layout!H74*$K$12/Stocks!$E$6)</f>
        <v/>
      </c>
      <c r="J92" s="90" t="str">
        <f>IF(ISBLANK(Layout!I74),"",Layout!I74*$K$12/Stocks!$E$7)</f>
        <v/>
      </c>
      <c r="K92" s="90" t="str">
        <f>IF(ISBLANK(Layout!J74), "", Layout!J74*$K$12/Stocks!$E$8)</f>
        <v/>
      </c>
      <c r="L92" s="90" t="str">
        <f>IF(ISBLANK(Layout!K74), "", Layout!K74*$K$12/Stocks!$E$9)</f>
        <v/>
      </c>
      <c r="M92" s="90" t="str">
        <f>IF(ISBLANK(Layout!L74), "", Layout!L74*$K$12/Stocks!$E$10)</f>
        <v/>
      </c>
      <c r="N92" s="90" t="str">
        <f>IF(ISBLANK(Layout!M74), "", Layout!M74*$K$12/Stocks!$E$11)</f>
        <v/>
      </c>
      <c r="O92" s="98" t="str">
        <f>IF(ISBLANK(Layout!N74), "", Layout!N74*$K$12/Stocks!$E$12)</f>
        <v/>
      </c>
      <c r="P92" s="65">
        <f t="shared" si="5"/>
        <v>0</v>
      </c>
    </row>
    <row r="93" spans="1:16">
      <c r="A93" s="102">
        <v>73</v>
      </c>
      <c r="B93" s="103" t="str">
        <f>IF(ISBLANK(Layout!B75), "", Layout!B75)</f>
        <v/>
      </c>
      <c r="C93" s="104" t="str">
        <f>IF(ISBLANK(Layout!C75), "", Layout!C75)</f>
        <v/>
      </c>
      <c r="D93" s="93" t="str">
        <f>IF(Layout!D75 &gt;0, $K$12 - E93 - P93, "")</f>
        <v/>
      </c>
      <c r="E93" s="60">
        <f>IFERROR(Layout!D75*SUM($D$12:$D$17), "")</f>
        <v>0</v>
      </c>
      <c r="F93" s="89" t="str">
        <f>IF(ISBLANK(Layout!E75), "", Layout!E75*$K$12/Stocks!$E$3)</f>
        <v/>
      </c>
      <c r="G93" s="89" t="str">
        <f>IF(ISBLANK(Layout!F75), "", Layout!F75*$K$12/Stocks!$E$4)</f>
        <v/>
      </c>
      <c r="H93" s="89" t="str">
        <f>IF(ISBLANK(Layout!G75), "", Layout!G75*$K$12/Stocks!$E$5)</f>
        <v/>
      </c>
      <c r="I93" s="89" t="str">
        <f>IF(ISBLANK(Layout!H75), "", Layout!H75*$K$12/Stocks!$E$6)</f>
        <v/>
      </c>
      <c r="J93" s="89" t="str">
        <f>IF(ISBLANK(Layout!I75),"",Layout!I75*$K$12/Stocks!$E$7)</f>
        <v/>
      </c>
      <c r="K93" s="89" t="str">
        <f>IF(ISBLANK(Layout!J75), "", Layout!J75*$K$12/Stocks!$E$8)</f>
        <v/>
      </c>
      <c r="L93" s="89" t="str">
        <f>IF(ISBLANK(Layout!K75), "", Layout!K75*$K$12/Stocks!$E$9)</f>
        <v/>
      </c>
      <c r="M93" s="89" t="str">
        <f>IF(ISBLANK(Layout!L75), "", Layout!L75*$K$12/Stocks!$E$10)</f>
        <v/>
      </c>
      <c r="N93" s="89" t="str">
        <f>IF(ISBLANK(Layout!M75), "", Layout!M75*$K$12/Stocks!$E$11)</f>
        <v/>
      </c>
      <c r="O93" s="94" t="str">
        <f>IF(ISBLANK(Layout!N75), "", Layout!N75*$K$12/Stocks!$E$12)</f>
        <v/>
      </c>
      <c r="P93" s="63">
        <f t="shared" si="5"/>
        <v>0</v>
      </c>
    </row>
    <row r="94" spans="1:16">
      <c r="A94" s="105">
        <v>74</v>
      </c>
      <c r="B94" s="106" t="str">
        <f>IF(ISBLANK(Layout!B76), "", Layout!B76)</f>
        <v/>
      </c>
      <c r="C94" s="107" t="str">
        <f>IF(ISBLANK(Layout!C76), "", Layout!C76)</f>
        <v/>
      </c>
      <c r="D94" s="95" t="str">
        <f>IF(Layout!D76 &gt;0, $K$12 - E94 - P94, "")</f>
        <v/>
      </c>
      <c r="E94" s="61">
        <f>IFERROR(Layout!D76*SUM($D$12:$D$17), "")</f>
        <v>0</v>
      </c>
      <c r="F94" s="85" t="str">
        <f>IF(ISBLANK(Layout!E76), "", Layout!E76*$K$12/Stocks!$E$3)</f>
        <v/>
      </c>
      <c r="G94" s="85" t="str">
        <f>IF(ISBLANK(Layout!F76), "", Layout!F76*$K$12/Stocks!$E$4)</f>
        <v/>
      </c>
      <c r="H94" s="85" t="str">
        <f>IF(ISBLANK(Layout!G76), "", Layout!G76*$K$12/Stocks!$E$5)</f>
        <v/>
      </c>
      <c r="I94" s="85" t="str">
        <f>IF(ISBLANK(Layout!H76), "", Layout!H76*$K$12/Stocks!$E$6)</f>
        <v/>
      </c>
      <c r="J94" s="85" t="str">
        <f>IF(ISBLANK(Layout!I76),"",Layout!I76*$K$12/Stocks!$E$7)</f>
        <v/>
      </c>
      <c r="K94" s="85" t="str">
        <f>IF(ISBLANK(Layout!J76), "", Layout!J76*$K$12/Stocks!$E$8)</f>
        <v/>
      </c>
      <c r="L94" s="85" t="str">
        <f>IF(ISBLANK(Layout!K76), "", Layout!K76*$K$12/Stocks!$E$9)</f>
        <v/>
      </c>
      <c r="M94" s="85" t="str">
        <f>IF(ISBLANK(Layout!L76), "", Layout!L76*$K$12/Stocks!$E$10)</f>
        <v/>
      </c>
      <c r="N94" s="85" t="str">
        <f>IF(ISBLANK(Layout!M76), "", Layout!M76*$K$12/Stocks!$E$11)</f>
        <v/>
      </c>
      <c r="O94" s="96" t="str">
        <f>IF(ISBLANK(Layout!N76), "", Layout!N76*$K$12/Stocks!$E$12)</f>
        <v/>
      </c>
      <c r="P94" s="64">
        <f t="shared" si="5"/>
        <v>0</v>
      </c>
    </row>
    <row r="95" spans="1:16">
      <c r="A95" s="105">
        <v>75</v>
      </c>
      <c r="B95" s="106" t="str">
        <f>IF(ISBLANK(Layout!B77), "", Layout!B77)</f>
        <v/>
      </c>
      <c r="C95" s="107" t="str">
        <f>IF(ISBLANK(Layout!C77), "", Layout!C77)</f>
        <v/>
      </c>
      <c r="D95" s="95" t="str">
        <f>IF(Layout!D77 &gt;0, $K$12 - E95 - P95, "")</f>
        <v/>
      </c>
      <c r="E95" s="61">
        <f>IFERROR(Layout!D77*SUM($D$12:$D$17), "")</f>
        <v>0</v>
      </c>
      <c r="F95" s="85" t="str">
        <f>IF(ISBLANK(Layout!E77), "", Layout!E77*$K$12/Stocks!$E$3)</f>
        <v/>
      </c>
      <c r="G95" s="85" t="str">
        <f>IF(ISBLANK(Layout!F77), "", Layout!F77*$K$12/Stocks!$E$4)</f>
        <v/>
      </c>
      <c r="H95" s="85" t="str">
        <f>IF(ISBLANK(Layout!G77), "", Layout!G77*$K$12/Stocks!$E$5)</f>
        <v/>
      </c>
      <c r="I95" s="85" t="str">
        <f>IF(ISBLANK(Layout!H77), "", Layout!H77*$K$12/Stocks!$E$6)</f>
        <v/>
      </c>
      <c r="J95" s="85" t="str">
        <f>IF(ISBLANK(Layout!I77),"",Layout!I77*$K$12/Stocks!$E$7)</f>
        <v/>
      </c>
      <c r="K95" s="85" t="str">
        <f>IF(ISBLANK(Layout!J77), "", Layout!J77*$K$12/Stocks!$E$8)</f>
        <v/>
      </c>
      <c r="L95" s="85" t="str">
        <f>IF(ISBLANK(Layout!K77), "", Layout!K77*$K$12/Stocks!$E$9)</f>
        <v/>
      </c>
      <c r="M95" s="85" t="str">
        <f>IF(ISBLANK(Layout!L77), "", Layout!L77*$K$12/Stocks!$E$10)</f>
        <v/>
      </c>
      <c r="N95" s="85" t="str">
        <f>IF(ISBLANK(Layout!M77), "", Layout!M77*$K$12/Stocks!$E$11)</f>
        <v/>
      </c>
      <c r="O95" s="96" t="str">
        <f>IF(ISBLANK(Layout!N77), "", Layout!N77*$K$12/Stocks!$E$12)</f>
        <v/>
      </c>
      <c r="P95" s="64">
        <f t="shared" si="5"/>
        <v>0</v>
      </c>
    </row>
    <row r="96" spans="1:16">
      <c r="A96" s="105">
        <v>76</v>
      </c>
      <c r="B96" s="106" t="str">
        <f>IF(ISBLANK(Layout!B78), "", Layout!B78)</f>
        <v/>
      </c>
      <c r="C96" s="107" t="str">
        <f>IF(ISBLANK(Layout!C78), "", Layout!C78)</f>
        <v/>
      </c>
      <c r="D96" s="95" t="str">
        <f>IF(Layout!D78 &gt;0, $K$12 - E96 - P96, "")</f>
        <v/>
      </c>
      <c r="E96" s="61">
        <f>IFERROR(Layout!D78*SUM($D$12:$D$17), "")</f>
        <v>0</v>
      </c>
      <c r="F96" s="85" t="str">
        <f>IF(ISBLANK(Layout!E78), "", Layout!E78*$K$12/Stocks!$E$3)</f>
        <v/>
      </c>
      <c r="G96" s="85" t="str">
        <f>IF(ISBLANK(Layout!F78), "", Layout!F78*$K$12/Stocks!$E$4)</f>
        <v/>
      </c>
      <c r="H96" s="85" t="str">
        <f>IF(ISBLANK(Layout!G78), "", Layout!G78*$K$12/Stocks!$E$5)</f>
        <v/>
      </c>
      <c r="I96" s="85" t="str">
        <f>IF(ISBLANK(Layout!H78), "", Layout!H78*$K$12/Stocks!$E$6)</f>
        <v/>
      </c>
      <c r="J96" s="85" t="str">
        <f>IF(ISBLANK(Layout!I78),"",Layout!I78*$K$12/Stocks!$E$7)</f>
        <v/>
      </c>
      <c r="K96" s="85" t="str">
        <f>IF(ISBLANK(Layout!J78), "", Layout!J78*$K$12/Stocks!$E$8)</f>
        <v/>
      </c>
      <c r="L96" s="85" t="str">
        <f>IF(ISBLANK(Layout!K78), "", Layout!K78*$K$12/Stocks!$E$9)</f>
        <v/>
      </c>
      <c r="M96" s="85" t="str">
        <f>IF(ISBLANK(Layout!L78), "", Layout!L78*$K$12/Stocks!$E$10)</f>
        <v/>
      </c>
      <c r="N96" s="85" t="str">
        <f>IF(ISBLANK(Layout!M78), "", Layout!M78*$K$12/Stocks!$E$11)</f>
        <v/>
      </c>
      <c r="O96" s="96" t="str">
        <f>IF(ISBLANK(Layout!N78), "", Layout!N78*$K$12/Stocks!$E$12)</f>
        <v/>
      </c>
      <c r="P96" s="64">
        <f>SUM(F96:O96)</f>
        <v>0</v>
      </c>
    </row>
    <row r="97" spans="1:16">
      <c r="A97" s="105">
        <v>77</v>
      </c>
      <c r="B97" s="106" t="str">
        <f>IF(ISBLANK(Layout!B79), "", Layout!B79)</f>
        <v/>
      </c>
      <c r="C97" s="107" t="str">
        <f>IF(ISBLANK(Layout!C79), "", Layout!C79)</f>
        <v/>
      </c>
      <c r="D97" s="95" t="str">
        <f>IF(Layout!D79 &gt;0, $K$12 - E97 - P97, "")</f>
        <v/>
      </c>
      <c r="E97" s="61">
        <f>IFERROR(Layout!D79*SUM($D$12:$D$17), "")</f>
        <v>0</v>
      </c>
      <c r="F97" s="85" t="str">
        <f>IF(ISBLANK(Layout!E79), "", Layout!E79*$K$12/Stocks!$E$3)</f>
        <v/>
      </c>
      <c r="G97" s="85" t="str">
        <f>IF(ISBLANK(Layout!F79), "", Layout!F79*$K$12/Stocks!$E$4)</f>
        <v/>
      </c>
      <c r="H97" s="85" t="str">
        <f>IF(ISBLANK(Layout!G79), "", Layout!G79*$K$12/Stocks!$E$5)</f>
        <v/>
      </c>
      <c r="I97" s="85" t="str">
        <f>IF(ISBLANK(Layout!H79), "", Layout!H79*$K$12/Stocks!$E$6)</f>
        <v/>
      </c>
      <c r="J97" s="85" t="str">
        <f>IF(ISBLANK(Layout!I79),"",Layout!I79*$K$12/Stocks!$E$7)</f>
        <v/>
      </c>
      <c r="K97" s="85" t="str">
        <f>IF(ISBLANK(Layout!J79), "", Layout!J79*$K$12/Stocks!$E$8)</f>
        <v/>
      </c>
      <c r="L97" s="85" t="str">
        <f>IF(ISBLANK(Layout!K79), "", Layout!K79*$K$12/Stocks!$E$9)</f>
        <v/>
      </c>
      <c r="M97" s="85" t="str">
        <f>IF(ISBLANK(Layout!L79), "", Layout!L79*$K$12/Stocks!$E$10)</f>
        <v/>
      </c>
      <c r="N97" s="85" t="str">
        <f>IF(ISBLANK(Layout!M79), "", Layout!M79*$K$12/Stocks!$E$11)</f>
        <v/>
      </c>
      <c r="O97" s="96" t="str">
        <f>IF(ISBLANK(Layout!N79), "", Layout!N79*$K$12/Stocks!$E$12)</f>
        <v/>
      </c>
      <c r="P97" s="64">
        <f t="shared" ref="P97:P102" si="6">SUM(F97:O97)</f>
        <v>0</v>
      </c>
    </row>
    <row r="98" spans="1:16">
      <c r="A98" s="105">
        <v>78</v>
      </c>
      <c r="B98" s="106" t="str">
        <f>IF(ISBLANK(Layout!B80), "", Layout!B80)</f>
        <v/>
      </c>
      <c r="C98" s="107" t="str">
        <f>IF(ISBLANK(Layout!C80), "", Layout!C80)</f>
        <v/>
      </c>
      <c r="D98" s="95" t="str">
        <f>IF(Layout!D80 &gt;0, $K$12 - E98 - P98, "")</f>
        <v/>
      </c>
      <c r="E98" s="61">
        <f>IFERROR(Layout!D80*SUM($D$12:$D$17), "")</f>
        <v>0</v>
      </c>
      <c r="F98" s="85" t="str">
        <f>IF(ISBLANK(Layout!E80), "", Layout!E80*$K$12/Stocks!$E$3)</f>
        <v/>
      </c>
      <c r="G98" s="85" t="str">
        <f>IF(ISBLANK(Layout!F80), "", Layout!F80*$K$12/Stocks!$E$4)</f>
        <v/>
      </c>
      <c r="H98" s="85" t="str">
        <f>IF(ISBLANK(Layout!G80), "", Layout!G80*$K$12/Stocks!$E$5)</f>
        <v/>
      </c>
      <c r="I98" s="85" t="str">
        <f>IF(ISBLANK(Layout!H80), "", Layout!H80*$K$12/Stocks!$E$6)</f>
        <v/>
      </c>
      <c r="J98" s="85" t="str">
        <f>IF(ISBLANK(Layout!I80),"",Layout!I80*$K$12/Stocks!$E$7)</f>
        <v/>
      </c>
      <c r="K98" s="85" t="str">
        <f>IF(ISBLANK(Layout!J80), "", Layout!J80*$K$12/Stocks!$E$8)</f>
        <v/>
      </c>
      <c r="L98" s="85" t="str">
        <f>IF(ISBLANK(Layout!K80), "", Layout!K80*$K$12/Stocks!$E$9)</f>
        <v/>
      </c>
      <c r="M98" s="85" t="str">
        <f>IF(ISBLANK(Layout!L80), "", Layout!L80*$K$12/Stocks!$E$10)</f>
        <v/>
      </c>
      <c r="N98" s="85" t="str">
        <f>IF(ISBLANK(Layout!M80), "", Layout!M80*$K$12/Stocks!$E$11)</f>
        <v/>
      </c>
      <c r="O98" s="96" t="str">
        <f>IF(ISBLANK(Layout!N80), "", Layout!N80*$K$12/Stocks!$E$12)</f>
        <v/>
      </c>
      <c r="P98" s="64">
        <f t="shared" si="6"/>
        <v>0</v>
      </c>
    </row>
    <row r="99" spans="1:16">
      <c r="A99" s="105">
        <v>79</v>
      </c>
      <c r="B99" s="106" t="str">
        <f>IF(ISBLANK(Layout!B81), "", Layout!B81)</f>
        <v/>
      </c>
      <c r="C99" s="107" t="str">
        <f>IF(ISBLANK(Layout!C81), "", Layout!C81)</f>
        <v/>
      </c>
      <c r="D99" s="95" t="str">
        <f>IF(Layout!D81 &gt;0, $K$12 - E99 - P99, "")</f>
        <v/>
      </c>
      <c r="E99" s="61">
        <f>IFERROR(Layout!D81*SUM($D$12:$D$17), "")</f>
        <v>0</v>
      </c>
      <c r="F99" s="85" t="str">
        <f>IF(ISBLANK(Layout!E81), "", Layout!E81*$K$12/Stocks!$E$3)</f>
        <v/>
      </c>
      <c r="G99" s="85" t="str">
        <f>IF(ISBLANK(Layout!F81), "", Layout!F81*$K$12/Stocks!$E$4)</f>
        <v/>
      </c>
      <c r="H99" s="85" t="str">
        <f>IF(ISBLANK(Layout!G81), "", Layout!G81*$K$12/Stocks!$E$5)</f>
        <v/>
      </c>
      <c r="I99" s="85" t="str">
        <f>IF(ISBLANK(Layout!H81), "", Layout!H81*$K$12/Stocks!$E$6)</f>
        <v/>
      </c>
      <c r="J99" s="85" t="str">
        <f>IF(ISBLANK(Layout!I81),"",Layout!I81*$K$12/Stocks!$E$7)</f>
        <v/>
      </c>
      <c r="K99" s="85" t="str">
        <f>IF(ISBLANK(Layout!J81), "", Layout!J81*$K$12/Stocks!$E$8)</f>
        <v/>
      </c>
      <c r="L99" s="85" t="str">
        <f>IF(ISBLANK(Layout!K81), "", Layout!K81*$K$12/Stocks!$E$9)</f>
        <v/>
      </c>
      <c r="M99" s="85" t="str">
        <f>IF(ISBLANK(Layout!L81), "", Layout!L81*$K$12/Stocks!$E$10)</f>
        <v/>
      </c>
      <c r="N99" s="85" t="str">
        <f>IF(ISBLANK(Layout!M81), "", Layout!M81*$K$12/Stocks!$E$11)</f>
        <v/>
      </c>
      <c r="O99" s="96" t="str">
        <f>IF(ISBLANK(Layout!N81), "", Layout!N81*$K$12/Stocks!$E$12)</f>
        <v/>
      </c>
      <c r="P99" s="64">
        <f t="shared" si="6"/>
        <v>0</v>
      </c>
    </row>
    <row r="100" spans="1:16">
      <c r="A100" s="105">
        <v>80</v>
      </c>
      <c r="B100" s="106" t="str">
        <f>IF(ISBLANK(Layout!B82), "", Layout!B82)</f>
        <v/>
      </c>
      <c r="C100" s="107" t="str">
        <f>IF(ISBLANK(Layout!C82), "", Layout!C82)</f>
        <v/>
      </c>
      <c r="D100" s="95" t="str">
        <f>IF(Layout!D82 &gt;0, $K$12 - E100 - P100, "")</f>
        <v/>
      </c>
      <c r="E100" s="61">
        <f>IFERROR(Layout!D82*SUM($D$12:$D$17), "")</f>
        <v>0</v>
      </c>
      <c r="F100" s="85" t="str">
        <f>IF(ISBLANK(Layout!E82), "", Layout!E82*$K$12/Stocks!$E$3)</f>
        <v/>
      </c>
      <c r="G100" s="85" t="str">
        <f>IF(ISBLANK(Layout!F82), "", Layout!F82*$K$12/Stocks!$E$4)</f>
        <v/>
      </c>
      <c r="H100" s="85" t="str">
        <f>IF(ISBLANK(Layout!G82), "", Layout!G82*$K$12/Stocks!$E$5)</f>
        <v/>
      </c>
      <c r="I100" s="85" t="str">
        <f>IF(ISBLANK(Layout!H82), "", Layout!H82*$K$12/Stocks!$E$6)</f>
        <v/>
      </c>
      <c r="J100" s="85" t="str">
        <f>IF(ISBLANK(Layout!I82),"",Layout!I82*$K$12/Stocks!$E$7)</f>
        <v/>
      </c>
      <c r="K100" s="85" t="str">
        <f>IF(ISBLANK(Layout!J82), "", Layout!J82*$K$12/Stocks!$E$8)</f>
        <v/>
      </c>
      <c r="L100" s="85" t="str">
        <f>IF(ISBLANK(Layout!K82), "", Layout!K82*$K$12/Stocks!$E$9)</f>
        <v/>
      </c>
      <c r="M100" s="85" t="str">
        <f>IF(ISBLANK(Layout!L82), "", Layout!L82*$K$12/Stocks!$E$10)</f>
        <v/>
      </c>
      <c r="N100" s="85" t="str">
        <f>IF(ISBLANK(Layout!M82), "", Layout!M82*$K$12/Stocks!$E$11)</f>
        <v/>
      </c>
      <c r="O100" s="96" t="str">
        <f>IF(ISBLANK(Layout!N82), "", Layout!N82*$K$12/Stocks!$E$12)</f>
        <v/>
      </c>
      <c r="P100" s="64">
        <f t="shared" si="6"/>
        <v>0</v>
      </c>
    </row>
    <row r="101" spans="1:16">
      <c r="A101" s="105">
        <v>81</v>
      </c>
      <c r="B101" s="106" t="str">
        <f>IF(ISBLANK(Layout!B83), "", Layout!B83)</f>
        <v/>
      </c>
      <c r="C101" s="107" t="str">
        <f>IF(ISBLANK(Layout!C83), "", Layout!C83)</f>
        <v/>
      </c>
      <c r="D101" s="95" t="str">
        <f>IF(Layout!D83 &gt;0, $K$12 - E101 - P101, "")</f>
        <v/>
      </c>
      <c r="E101" s="61">
        <f>IFERROR(Layout!D83*SUM($D$12:$D$17), "")</f>
        <v>0</v>
      </c>
      <c r="F101" s="85" t="str">
        <f>IF(ISBLANK(Layout!E83), "", Layout!E83*$K$12/Stocks!$E$3)</f>
        <v/>
      </c>
      <c r="G101" s="85" t="str">
        <f>IF(ISBLANK(Layout!F83), "", Layout!F83*$K$12/Stocks!$E$4)</f>
        <v/>
      </c>
      <c r="H101" s="85" t="str">
        <f>IF(ISBLANK(Layout!G83), "", Layout!G83*$K$12/Stocks!$E$5)</f>
        <v/>
      </c>
      <c r="I101" s="85" t="str">
        <f>IF(ISBLANK(Layout!H83), "", Layout!H83*$K$12/Stocks!$E$6)</f>
        <v/>
      </c>
      <c r="J101" s="85" t="str">
        <f>IF(ISBLANK(Layout!I83),"",Layout!I83*$K$12/Stocks!$E$7)</f>
        <v/>
      </c>
      <c r="K101" s="85" t="str">
        <f>IF(ISBLANK(Layout!J83), "", Layout!J83*$K$12/Stocks!$E$8)</f>
        <v/>
      </c>
      <c r="L101" s="85" t="str">
        <f>IF(ISBLANK(Layout!K83), "", Layout!K83*$K$12/Stocks!$E$9)</f>
        <v/>
      </c>
      <c r="M101" s="85" t="str">
        <f>IF(ISBLANK(Layout!L83), "", Layout!L83*$K$12/Stocks!$E$10)</f>
        <v/>
      </c>
      <c r="N101" s="85" t="str">
        <f>IF(ISBLANK(Layout!M83), "", Layout!M83*$K$12/Stocks!$E$11)</f>
        <v/>
      </c>
      <c r="O101" s="96" t="str">
        <f>IF(ISBLANK(Layout!N83), "", Layout!N83*$K$12/Stocks!$E$12)</f>
        <v/>
      </c>
      <c r="P101" s="64">
        <f t="shared" si="6"/>
        <v>0</v>
      </c>
    </row>
    <row r="102" spans="1:16">
      <c r="A102" s="105">
        <v>82</v>
      </c>
      <c r="B102" s="106" t="str">
        <f>IF(ISBLANK(Layout!B84), "", Layout!B84)</f>
        <v/>
      </c>
      <c r="C102" s="107" t="str">
        <f>IF(ISBLANK(Layout!C84), "", Layout!C84)</f>
        <v/>
      </c>
      <c r="D102" s="95" t="str">
        <f>IF(Layout!D84 &gt;0, $K$12 - E102 - P102, "")</f>
        <v/>
      </c>
      <c r="E102" s="61">
        <f>IFERROR(Layout!D84*SUM($D$12:$D$17), "")</f>
        <v>0</v>
      </c>
      <c r="F102" s="85" t="str">
        <f>IF(ISBLANK(Layout!E84), "", Layout!E84*$K$12/Stocks!$E$3)</f>
        <v/>
      </c>
      <c r="G102" s="85" t="str">
        <f>IF(ISBLANK(Layout!F84), "", Layout!F84*$K$12/Stocks!$E$4)</f>
        <v/>
      </c>
      <c r="H102" s="85" t="str">
        <f>IF(ISBLANK(Layout!G84), "", Layout!G84*$K$12/Stocks!$E$5)</f>
        <v/>
      </c>
      <c r="I102" s="85" t="str">
        <f>IF(ISBLANK(Layout!H84), "", Layout!H84*$K$12/Stocks!$E$6)</f>
        <v/>
      </c>
      <c r="J102" s="85" t="str">
        <f>IF(ISBLANK(Layout!I84),"",Layout!I84*$K$12/Stocks!$E$7)</f>
        <v/>
      </c>
      <c r="K102" s="85" t="str">
        <f>IF(ISBLANK(Layout!J84), "", Layout!J84*$K$12/Stocks!$E$8)</f>
        <v/>
      </c>
      <c r="L102" s="85" t="str">
        <f>IF(ISBLANK(Layout!K84), "", Layout!K84*$K$12/Stocks!$E$9)</f>
        <v/>
      </c>
      <c r="M102" s="85" t="str">
        <f>IF(ISBLANK(Layout!L84), "", Layout!L84*$K$12/Stocks!$E$10)</f>
        <v/>
      </c>
      <c r="N102" s="85" t="str">
        <f>IF(ISBLANK(Layout!M84), "", Layout!M84*$K$12/Stocks!$E$11)</f>
        <v/>
      </c>
      <c r="O102" s="96" t="str">
        <f>IF(ISBLANK(Layout!N84), "", Layout!N84*$K$12/Stocks!$E$12)</f>
        <v/>
      </c>
      <c r="P102" s="64">
        <f t="shared" si="6"/>
        <v>0</v>
      </c>
    </row>
    <row r="103" spans="1:16">
      <c r="A103" s="105">
        <v>83</v>
      </c>
      <c r="B103" s="106" t="str">
        <f>IF(ISBLANK(Layout!B85), "", Layout!B85)</f>
        <v/>
      </c>
      <c r="C103" s="107" t="str">
        <f>IF(ISBLANK(Layout!C85), "", Layout!C85)</f>
        <v/>
      </c>
      <c r="D103" s="95" t="str">
        <f>IF(Layout!D85 &gt;0, $K$12 - E103 - P103, "")</f>
        <v/>
      </c>
      <c r="E103" s="61">
        <f>IFERROR(Layout!D85*SUM($D$12:$D$17), "")</f>
        <v>0</v>
      </c>
      <c r="F103" s="85" t="str">
        <f>IF(ISBLANK(Layout!E85), "", Layout!E85*$K$12/Stocks!$E$3)</f>
        <v/>
      </c>
      <c r="G103" s="85" t="str">
        <f>IF(ISBLANK(Layout!F85), "", Layout!F85*$K$12/Stocks!$E$4)</f>
        <v/>
      </c>
      <c r="H103" s="85" t="str">
        <f>IF(ISBLANK(Layout!G85), "", Layout!G85*$K$12/Stocks!$E$5)</f>
        <v/>
      </c>
      <c r="I103" s="85" t="str">
        <f>IF(ISBLANK(Layout!H85), "", Layout!H85*$K$12/Stocks!$E$6)</f>
        <v/>
      </c>
      <c r="J103" s="85" t="str">
        <f>IF(ISBLANK(Layout!I85),"",Layout!I85*$K$12/Stocks!$E$7)</f>
        <v/>
      </c>
      <c r="K103" s="85" t="str">
        <f>IF(ISBLANK(Layout!J85), "", Layout!J85*$K$12/Stocks!$E$8)</f>
        <v/>
      </c>
      <c r="L103" s="85" t="str">
        <f>IF(ISBLANK(Layout!K85), "", Layout!K85*$K$12/Stocks!$E$9)</f>
        <v/>
      </c>
      <c r="M103" s="85" t="str">
        <f>IF(ISBLANK(Layout!L85), "", Layout!L85*$K$12/Stocks!$E$10)</f>
        <v/>
      </c>
      <c r="N103" s="85" t="str">
        <f>IF(ISBLANK(Layout!M85), "", Layout!M85*$K$12/Stocks!$E$11)</f>
        <v/>
      </c>
      <c r="O103" s="96" t="str">
        <f>IF(ISBLANK(Layout!N85), "", Layout!N85*$K$12/Stocks!$E$12)</f>
        <v/>
      </c>
      <c r="P103" s="64">
        <f>SUM(F103:O103)</f>
        <v>0</v>
      </c>
    </row>
    <row r="104" spans="1:16">
      <c r="A104" s="108">
        <v>84</v>
      </c>
      <c r="B104" s="109" t="str">
        <f>IF(ISBLANK(Layout!B86), "", Layout!B86)</f>
        <v/>
      </c>
      <c r="C104" s="110" t="str">
        <f>IF(ISBLANK(Layout!C86), "", Layout!C86)</f>
        <v/>
      </c>
      <c r="D104" s="97" t="str">
        <f>IF(Layout!D86 &gt;0, $K$12 - E104 - P104, "")</f>
        <v/>
      </c>
      <c r="E104" s="62">
        <f>IFERROR(Layout!D86*SUM($D$12:$D$17), "")</f>
        <v>0</v>
      </c>
      <c r="F104" s="90" t="str">
        <f>IF(ISBLANK(Layout!E86), "", Layout!E86*$K$12/Stocks!$E$3)</f>
        <v/>
      </c>
      <c r="G104" s="90" t="str">
        <f>IF(ISBLANK(Layout!F86), "", Layout!F86*$K$12/Stocks!$E$4)</f>
        <v/>
      </c>
      <c r="H104" s="90" t="str">
        <f>IF(ISBLANK(Layout!G86), "", Layout!G86*$K$12/Stocks!$E$5)</f>
        <v/>
      </c>
      <c r="I104" s="90" t="str">
        <f>IF(ISBLANK(Layout!H86), "", Layout!H86*$K$12/Stocks!$E$6)</f>
        <v/>
      </c>
      <c r="J104" s="90" t="str">
        <f>IF(ISBLANK(Layout!I86),"",Layout!I86*$K$12/Stocks!$E$7)</f>
        <v/>
      </c>
      <c r="K104" s="90" t="str">
        <f>IF(ISBLANK(Layout!J86), "", Layout!J86*$K$12/Stocks!$E$8)</f>
        <v/>
      </c>
      <c r="L104" s="90" t="str">
        <f>IF(ISBLANK(Layout!K86), "", Layout!K86*$K$12/Stocks!$E$9)</f>
        <v/>
      </c>
      <c r="M104" s="90" t="str">
        <f>IF(ISBLANK(Layout!L86), "", Layout!L86*$K$12/Stocks!$E$10)</f>
        <v/>
      </c>
      <c r="N104" s="90" t="str">
        <f>IF(ISBLANK(Layout!M86), "", Layout!M86*$K$12/Stocks!$E$11)</f>
        <v/>
      </c>
      <c r="O104" s="98" t="str">
        <f>IF(ISBLANK(Layout!N86), "", Layout!N86*$K$12/Stocks!$E$12)</f>
        <v/>
      </c>
      <c r="P104" s="65">
        <f t="shared" ref="P104:P109" si="7">SUM(F104:O104)</f>
        <v>0</v>
      </c>
    </row>
    <row r="105" spans="1:16">
      <c r="A105" s="102">
        <v>85</v>
      </c>
      <c r="B105" s="103" t="str">
        <f>IF(ISBLANK(Layout!B87), "", Layout!B87)</f>
        <v/>
      </c>
      <c r="C105" s="104" t="str">
        <f>IF(ISBLANK(Layout!C87), "", Layout!C87)</f>
        <v/>
      </c>
      <c r="D105" s="93" t="str">
        <f>IF(Layout!D87 &gt;0, $K$12 - E105 - P105, "")</f>
        <v/>
      </c>
      <c r="E105" s="60">
        <f>IFERROR(Layout!D87*SUM($D$12:$D$17), "")</f>
        <v>0</v>
      </c>
      <c r="F105" s="89" t="str">
        <f>IF(ISBLANK(Layout!E87), "", Layout!E87*$K$12/Stocks!$E$3)</f>
        <v/>
      </c>
      <c r="G105" s="89" t="str">
        <f>IF(ISBLANK(Layout!F87), "", Layout!F87*$K$12/Stocks!$E$4)</f>
        <v/>
      </c>
      <c r="H105" s="89" t="str">
        <f>IF(ISBLANK(Layout!G87), "", Layout!G87*$K$12/Stocks!$E$5)</f>
        <v/>
      </c>
      <c r="I105" s="89" t="str">
        <f>IF(ISBLANK(Layout!H87), "", Layout!H87*$K$12/Stocks!$E$6)</f>
        <v/>
      </c>
      <c r="J105" s="89" t="str">
        <f>IF(ISBLANK(Layout!I87),"",Layout!I87*$K$12/Stocks!$E$7)</f>
        <v/>
      </c>
      <c r="K105" s="89" t="str">
        <f>IF(ISBLANK(Layout!J87), "", Layout!J87*$K$12/Stocks!$E$8)</f>
        <v/>
      </c>
      <c r="L105" s="89" t="str">
        <f>IF(ISBLANK(Layout!K87), "", Layout!K87*$K$12/Stocks!$E$9)</f>
        <v/>
      </c>
      <c r="M105" s="89" t="str">
        <f>IF(ISBLANK(Layout!L87), "", Layout!L87*$K$12/Stocks!$E$10)</f>
        <v/>
      </c>
      <c r="N105" s="89" t="str">
        <f>IF(ISBLANK(Layout!M87), "", Layout!M87*$K$12/Stocks!$E$11)</f>
        <v/>
      </c>
      <c r="O105" s="94" t="str">
        <f>IF(ISBLANK(Layout!N87), "", Layout!N87*$K$12/Stocks!$E$12)</f>
        <v/>
      </c>
      <c r="P105" s="63">
        <f t="shared" si="7"/>
        <v>0</v>
      </c>
    </row>
    <row r="106" spans="1:16">
      <c r="A106" s="105">
        <v>86</v>
      </c>
      <c r="B106" s="106" t="str">
        <f>IF(ISBLANK(Layout!B88), "", Layout!B88)</f>
        <v/>
      </c>
      <c r="C106" s="107" t="str">
        <f>IF(ISBLANK(Layout!C88), "", Layout!C88)</f>
        <v/>
      </c>
      <c r="D106" s="95" t="str">
        <f>IF(Layout!D88 &gt;0, $K$12 - E106 - P106, "")</f>
        <v/>
      </c>
      <c r="E106" s="61">
        <f>IFERROR(Layout!D88*SUM($D$12:$D$17), "")</f>
        <v>0</v>
      </c>
      <c r="F106" s="85" t="str">
        <f>IF(ISBLANK(Layout!E88), "", Layout!E88*$K$12/Stocks!$E$3)</f>
        <v/>
      </c>
      <c r="G106" s="85" t="str">
        <f>IF(ISBLANK(Layout!F88), "", Layout!F88*$K$12/Stocks!$E$4)</f>
        <v/>
      </c>
      <c r="H106" s="85" t="str">
        <f>IF(ISBLANK(Layout!G88), "", Layout!G88*$K$12/Stocks!$E$5)</f>
        <v/>
      </c>
      <c r="I106" s="85" t="str">
        <f>IF(ISBLANK(Layout!H88), "", Layout!H88*$K$12/Stocks!$E$6)</f>
        <v/>
      </c>
      <c r="J106" s="85" t="str">
        <f>IF(ISBLANK(Layout!I88),"",Layout!I88*$K$12/Stocks!$E$7)</f>
        <v/>
      </c>
      <c r="K106" s="85" t="str">
        <f>IF(ISBLANK(Layout!J88), "", Layout!J88*$K$12/Stocks!$E$8)</f>
        <v/>
      </c>
      <c r="L106" s="85" t="str">
        <f>IF(ISBLANK(Layout!K88), "", Layout!K88*$K$12/Stocks!$E$9)</f>
        <v/>
      </c>
      <c r="M106" s="85" t="str">
        <f>IF(ISBLANK(Layout!L88), "", Layout!L88*$K$12/Stocks!$E$10)</f>
        <v/>
      </c>
      <c r="N106" s="85" t="str">
        <f>IF(ISBLANK(Layout!M88), "", Layout!M88*$K$12/Stocks!$E$11)</f>
        <v/>
      </c>
      <c r="O106" s="96" t="str">
        <f>IF(ISBLANK(Layout!N88), "", Layout!N88*$K$12/Stocks!$E$12)</f>
        <v/>
      </c>
      <c r="P106" s="64">
        <f t="shared" si="7"/>
        <v>0</v>
      </c>
    </row>
    <row r="107" spans="1:16">
      <c r="A107" s="105">
        <v>87</v>
      </c>
      <c r="B107" s="106" t="str">
        <f>IF(ISBLANK(Layout!B89), "", Layout!B89)</f>
        <v/>
      </c>
      <c r="C107" s="107" t="str">
        <f>IF(ISBLANK(Layout!C89), "", Layout!C89)</f>
        <v/>
      </c>
      <c r="D107" s="95" t="str">
        <f>IF(Layout!D89 &gt;0, $K$12 - E107 - P107, "")</f>
        <v/>
      </c>
      <c r="E107" s="61">
        <f>IFERROR(Layout!D89*SUM($D$12:$D$17), "")</f>
        <v>0</v>
      </c>
      <c r="F107" s="85" t="str">
        <f>IF(ISBLANK(Layout!E89), "", Layout!E89*$K$12/Stocks!$E$3)</f>
        <v/>
      </c>
      <c r="G107" s="85" t="str">
        <f>IF(ISBLANK(Layout!F89), "", Layout!F89*$K$12/Stocks!$E$4)</f>
        <v/>
      </c>
      <c r="H107" s="85" t="str">
        <f>IF(ISBLANK(Layout!G89), "", Layout!G89*$K$12/Stocks!$E$5)</f>
        <v/>
      </c>
      <c r="I107" s="85" t="str">
        <f>IF(ISBLANK(Layout!H89), "", Layout!H89*$K$12/Stocks!$E$6)</f>
        <v/>
      </c>
      <c r="J107" s="85" t="str">
        <f>IF(ISBLANK(Layout!I89),"",Layout!I89*$K$12/Stocks!$E$7)</f>
        <v/>
      </c>
      <c r="K107" s="85" t="str">
        <f>IF(ISBLANK(Layout!J89), "", Layout!J89*$K$12/Stocks!$E$8)</f>
        <v/>
      </c>
      <c r="L107" s="85" t="str">
        <f>IF(ISBLANK(Layout!K89), "", Layout!K89*$K$12/Stocks!$E$9)</f>
        <v/>
      </c>
      <c r="M107" s="85" t="str">
        <f>IF(ISBLANK(Layout!L89), "", Layout!L89*$K$12/Stocks!$E$10)</f>
        <v/>
      </c>
      <c r="N107" s="85" t="str">
        <f>IF(ISBLANK(Layout!M89), "", Layout!M89*$K$12/Stocks!$E$11)</f>
        <v/>
      </c>
      <c r="O107" s="96" t="str">
        <f>IF(ISBLANK(Layout!N89), "", Layout!N89*$K$12/Stocks!$E$12)</f>
        <v/>
      </c>
      <c r="P107" s="64">
        <f t="shared" si="7"/>
        <v>0</v>
      </c>
    </row>
    <row r="108" spans="1:16">
      <c r="A108" s="105">
        <v>88</v>
      </c>
      <c r="B108" s="106" t="str">
        <f>IF(ISBLANK(Layout!B90), "", Layout!B90)</f>
        <v/>
      </c>
      <c r="C108" s="107" t="str">
        <f>IF(ISBLANK(Layout!C90), "", Layout!C90)</f>
        <v/>
      </c>
      <c r="D108" s="95" t="str">
        <f>IF(Layout!D90 &gt;0, $K$12 - E108 - P108, "")</f>
        <v/>
      </c>
      <c r="E108" s="61">
        <f>IFERROR(Layout!D90*SUM($D$12:$D$17), "")</f>
        <v>0</v>
      </c>
      <c r="F108" s="85" t="str">
        <f>IF(ISBLANK(Layout!E90), "", Layout!E90*$K$12/Stocks!$E$3)</f>
        <v/>
      </c>
      <c r="G108" s="85" t="str">
        <f>IF(ISBLANK(Layout!F90), "", Layout!F90*$K$12/Stocks!$E$4)</f>
        <v/>
      </c>
      <c r="H108" s="85" t="str">
        <f>IF(ISBLANK(Layout!G90), "", Layout!G90*$K$12/Stocks!$E$5)</f>
        <v/>
      </c>
      <c r="I108" s="85" t="str">
        <f>IF(ISBLANK(Layout!H90), "", Layout!H90*$K$12/Stocks!$E$6)</f>
        <v/>
      </c>
      <c r="J108" s="85" t="str">
        <f>IF(ISBLANK(Layout!I90),"",Layout!I90*$K$12/Stocks!$E$7)</f>
        <v/>
      </c>
      <c r="K108" s="85" t="str">
        <f>IF(ISBLANK(Layout!J90), "", Layout!J90*$K$12/Stocks!$E$8)</f>
        <v/>
      </c>
      <c r="L108" s="85" t="str">
        <f>IF(ISBLANK(Layout!K90), "", Layout!K90*$K$12/Stocks!$E$9)</f>
        <v/>
      </c>
      <c r="M108" s="85" t="str">
        <f>IF(ISBLANK(Layout!L90), "", Layout!L90*$K$12/Stocks!$E$10)</f>
        <v/>
      </c>
      <c r="N108" s="85" t="str">
        <f>IF(ISBLANK(Layout!M90), "", Layout!M90*$K$12/Stocks!$E$11)</f>
        <v/>
      </c>
      <c r="O108" s="96" t="str">
        <f>IF(ISBLANK(Layout!N90), "", Layout!N90*$K$12/Stocks!$E$12)</f>
        <v/>
      </c>
      <c r="P108" s="64">
        <f t="shared" si="7"/>
        <v>0</v>
      </c>
    </row>
    <row r="109" spans="1:16">
      <c r="A109" s="105">
        <v>89</v>
      </c>
      <c r="B109" s="106" t="str">
        <f>IF(ISBLANK(Layout!B91), "", Layout!B91)</f>
        <v/>
      </c>
      <c r="C109" s="107" t="str">
        <f>IF(ISBLANK(Layout!C91), "", Layout!C91)</f>
        <v/>
      </c>
      <c r="D109" s="95" t="str">
        <f>IF(Layout!D91 &gt;0, $K$12 - E109 - P109, "")</f>
        <v/>
      </c>
      <c r="E109" s="61">
        <f>IFERROR(Layout!D91*SUM($D$12:$D$17), "")</f>
        <v>0</v>
      </c>
      <c r="F109" s="85" t="str">
        <f>IF(ISBLANK(Layout!E91), "", Layout!E91*$K$12/Stocks!$E$3)</f>
        <v/>
      </c>
      <c r="G109" s="85" t="str">
        <f>IF(ISBLANK(Layout!F91), "", Layout!F91*$K$12/Stocks!$E$4)</f>
        <v/>
      </c>
      <c r="H109" s="85" t="str">
        <f>IF(ISBLANK(Layout!G91), "", Layout!G91*$K$12/Stocks!$E$5)</f>
        <v/>
      </c>
      <c r="I109" s="85" t="str">
        <f>IF(ISBLANK(Layout!H91), "", Layout!H91*$K$12/Stocks!$E$6)</f>
        <v/>
      </c>
      <c r="J109" s="85" t="str">
        <f>IF(ISBLANK(Layout!I91),"",Layout!I91*$K$12/Stocks!$E$7)</f>
        <v/>
      </c>
      <c r="K109" s="85" t="str">
        <f>IF(ISBLANK(Layout!J91), "", Layout!J91*$K$12/Stocks!$E$8)</f>
        <v/>
      </c>
      <c r="L109" s="85" t="str">
        <f>IF(ISBLANK(Layout!K91), "", Layout!K91*$K$12/Stocks!$E$9)</f>
        <v/>
      </c>
      <c r="M109" s="85" t="str">
        <f>IF(ISBLANK(Layout!L91), "", Layout!L91*$K$12/Stocks!$E$10)</f>
        <v/>
      </c>
      <c r="N109" s="85" t="str">
        <f>IF(ISBLANK(Layout!M91), "", Layout!M91*$K$12/Stocks!$E$11)</f>
        <v/>
      </c>
      <c r="O109" s="96" t="str">
        <f>IF(ISBLANK(Layout!N91), "", Layout!N91*$K$12/Stocks!$E$12)</f>
        <v/>
      </c>
      <c r="P109" s="64">
        <f t="shared" si="7"/>
        <v>0</v>
      </c>
    </row>
    <row r="110" spans="1:16">
      <c r="A110" s="105">
        <v>90</v>
      </c>
      <c r="B110" s="106" t="str">
        <f>IF(ISBLANK(Layout!B92), "", Layout!B92)</f>
        <v/>
      </c>
      <c r="C110" s="107" t="str">
        <f>IF(ISBLANK(Layout!C92), "", Layout!C92)</f>
        <v/>
      </c>
      <c r="D110" s="95" t="str">
        <f>IF(Layout!D92 &gt;0, $K$12 - E110 - P110, "")</f>
        <v/>
      </c>
      <c r="E110" s="61">
        <f>IFERROR(Layout!D92*SUM($D$12:$D$17), "")</f>
        <v>0</v>
      </c>
      <c r="F110" s="85" t="str">
        <f>IF(ISBLANK(Layout!E92), "", Layout!E92*$K$12/Stocks!$E$3)</f>
        <v/>
      </c>
      <c r="G110" s="85" t="str">
        <f>IF(ISBLANK(Layout!F92), "", Layout!F92*$K$12/Stocks!$E$4)</f>
        <v/>
      </c>
      <c r="H110" s="85" t="str">
        <f>IF(ISBLANK(Layout!G92), "", Layout!G92*$K$12/Stocks!$E$5)</f>
        <v/>
      </c>
      <c r="I110" s="85" t="str">
        <f>IF(ISBLANK(Layout!H92), "", Layout!H92*$K$12/Stocks!$E$6)</f>
        <v/>
      </c>
      <c r="J110" s="85" t="str">
        <f>IF(ISBLANK(Layout!I92),"",Layout!I92*$K$12/Stocks!$E$7)</f>
        <v/>
      </c>
      <c r="K110" s="85" t="str">
        <f>IF(ISBLANK(Layout!J92), "", Layout!J92*$K$12/Stocks!$E$8)</f>
        <v/>
      </c>
      <c r="L110" s="85" t="str">
        <f>IF(ISBLANK(Layout!K92), "", Layout!K92*$K$12/Stocks!$E$9)</f>
        <v/>
      </c>
      <c r="M110" s="85" t="str">
        <f>IF(ISBLANK(Layout!L92), "", Layout!L92*$K$12/Stocks!$E$10)</f>
        <v/>
      </c>
      <c r="N110" s="85" t="str">
        <f>IF(ISBLANK(Layout!M92), "", Layout!M92*$K$12/Stocks!$E$11)</f>
        <v/>
      </c>
      <c r="O110" s="96" t="str">
        <f>IF(ISBLANK(Layout!N92), "", Layout!N92*$K$12/Stocks!$E$12)</f>
        <v/>
      </c>
      <c r="P110" s="64">
        <f>SUM(F110:O110)</f>
        <v>0</v>
      </c>
    </row>
    <row r="111" spans="1:16">
      <c r="A111" s="105">
        <v>91</v>
      </c>
      <c r="B111" s="106" t="str">
        <f>IF(ISBLANK(Layout!B93), "", Layout!B93)</f>
        <v/>
      </c>
      <c r="C111" s="107" t="str">
        <f>IF(ISBLANK(Layout!C93), "", Layout!C93)</f>
        <v/>
      </c>
      <c r="D111" s="95" t="str">
        <f>IF(Layout!D93 &gt;0, $K$12 - E111 - P111, "")</f>
        <v/>
      </c>
      <c r="E111" s="61">
        <f>IFERROR(Layout!D93*SUM($D$12:$D$17), "")</f>
        <v>0</v>
      </c>
      <c r="F111" s="85" t="str">
        <f>IF(ISBLANK(Layout!E93), "", Layout!E93*$K$12/Stocks!$E$3)</f>
        <v/>
      </c>
      <c r="G111" s="85" t="str">
        <f>IF(ISBLANK(Layout!F93), "", Layout!F93*$K$12/Stocks!$E$4)</f>
        <v/>
      </c>
      <c r="H111" s="85" t="str">
        <f>IF(ISBLANK(Layout!G93), "", Layout!G93*$K$12/Stocks!$E$5)</f>
        <v/>
      </c>
      <c r="I111" s="85" t="str">
        <f>IF(ISBLANK(Layout!H93), "", Layout!H93*$K$12/Stocks!$E$6)</f>
        <v/>
      </c>
      <c r="J111" s="85" t="str">
        <f>IF(ISBLANK(Layout!I93),"",Layout!I93*$K$12/Stocks!$E$7)</f>
        <v/>
      </c>
      <c r="K111" s="85" t="str">
        <f>IF(ISBLANK(Layout!J93), "", Layout!J93*$K$12/Stocks!$E$8)</f>
        <v/>
      </c>
      <c r="L111" s="85" t="str">
        <f>IF(ISBLANK(Layout!K93), "", Layout!K93*$K$12/Stocks!$E$9)</f>
        <v/>
      </c>
      <c r="M111" s="85" t="str">
        <f>IF(ISBLANK(Layout!L93), "", Layout!L93*$K$12/Stocks!$E$10)</f>
        <v/>
      </c>
      <c r="N111" s="85" t="str">
        <f>IF(ISBLANK(Layout!M93), "", Layout!M93*$K$12/Stocks!$E$11)</f>
        <v/>
      </c>
      <c r="O111" s="96" t="str">
        <f>IF(ISBLANK(Layout!N93), "", Layout!N93*$K$12/Stocks!$E$12)</f>
        <v/>
      </c>
      <c r="P111" s="64">
        <f t="shared" ref="P111:P113" si="8">SUM(F111:O111)</f>
        <v>0</v>
      </c>
    </row>
    <row r="112" spans="1:16">
      <c r="A112" s="105">
        <v>92</v>
      </c>
      <c r="B112" s="106" t="str">
        <f>IF(ISBLANK(Layout!B94), "", Layout!B94)</f>
        <v/>
      </c>
      <c r="C112" s="107" t="str">
        <f>IF(ISBLANK(Layout!C94), "", Layout!C94)</f>
        <v/>
      </c>
      <c r="D112" s="95" t="str">
        <f>IF(Layout!D94 &gt;0, $K$12 - E112 - P112, "")</f>
        <v/>
      </c>
      <c r="E112" s="61">
        <f>IFERROR(Layout!D94*SUM($D$12:$D$17), "")</f>
        <v>0</v>
      </c>
      <c r="F112" s="85" t="str">
        <f>IF(ISBLANK(Layout!E94), "", Layout!E94*$K$12/Stocks!$E$3)</f>
        <v/>
      </c>
      <c r="G112" s="85" t="str">
        <f>IF(ISBLANK(Layout!F94), "", Layout!F94*$K$12/Stocks!$E$4)</f>
        <v/>
      </c>
      <c r="H112" s="85" t="str">
        <f>IF(ISBLANK(Layout!G94), "", Layout!G94*$K$12/Stocks!$E$5)</f>
        <v/>
      </c>
      <c r="I112" s="85" t="str">
        <f>IF(ISBLANK(Layout!H94), "", Layout!H94*$K$12/Stocks!$E$6)</f>
        <v/>
      </c>
      <c r="J112" s="85" t="str">
        <f>IF(ISBLANK(Layout!I94),"",Layout!I94*$K$12/Stocks!$E$7)</f>
        <v/>
      </c>
      <c r="K112" s="85" t="str">
        <f>IF(ISBLANK(Layout!J94), "", Layout!J94*$K$12/Stocks!$E$8)</f>
        <v/>
      </c>
      <c r="L112" s="85" t="str">
        <f>IF(ISBLANK(Layout!K94), "", Layout!K94*$K$12/Stocks!$E$9)</f>
        <v/>
      </c>
      <c r="M112" s="85" t="str">
        <f>IF(ISBLANK(Layout!L94), "", Layout!L94*$K$12/Stocks!$E$10)</f>
        <v/>
      </c>
      <c r="N112" s="85" t="str">
        <f>IF(ISBLANK(Layout!M94), "", Layout!M94*$K$12/Stocks!$E$11)</f>
        <v/>
      </c>
      <c r="O112" s="96" t="str">
        <f>IF(ISBLANK(Layout!N94), "", Layout!N94*$K$12/Stocks!$E$12)</f>
        <v/>
      </c>
      <c r="P112" s="64">
        <f t="shared" si="8"/>
        <v>0</v>
      </c>
    </row>
    <row r="113" spans="1:16">
      <c r="A113" s="105">
        <v>93</v>
      </c>
      <c r="B113" s="106" t="str">
        <f>IF(ISBLANK(Layout!B95), "", Layout!B95)</f>
        <v/>
      </c>
      <c r="C113" s="107" t="str">
        <f>IF(ISBLANK(Layout!C95), "", Layout!C95)</f>
        <v/>
      </c>
      <c r="D113" s="95" t="str">
        <f>IF(Layout!D95 &gt;0, $K$12 - E113 - P113, "")</f>
        <v/>
      </c>
      <c r="E113" s="61">
        <f>IFERROR(Layout!D95*SUM($D$12:$D$17), "")</f>
        <v>0</v>
      </c>
      <c r="F113" s="85" t="str">
        <f>IF(ISBLANK(Layout!E95), "", Layout!E95*$K$12/Stocks!$E$3)</f>
        <v/>
      </c>
      <c r="G113" s="85" t="str">
        <f>IF(ISBLANK(Layout!F95), "", Layout!F95*$K$12/Stocks!$E$4)</f>
        <v/>
      </c>
      <c r="H113" s="85" t="str">
        <f>IF(ISBLANK(Layout!G95), "", Layout!G95*$K$12/Stocks!$E$5)</f>
        <v/>
      </c>
      <c r="I113" s="85" t="str">
        <f>IF(ISBLANK(Layout!H95), "", Layout!H95*$K$12/Stocks!$E$6)</f>
        <v/>
      </c>
      <c r="J113" s="85" t="str">
        <f>IF(ISBLANK(Layout!I95),"",Layout!I95*$K$12/Stocks!$E$7)</f>
        <v/>
      </c>
      <c r="K113" s="85" t="str">
        <f>IF(ISBLANK(Layout!J95), "", Layout!J95*$K$12/Stocks!$E$8)</f>
        <v/>
      </c>
      <c r="L113" s="85" t="str">
        <f>IF(ISBLANK(Layout!K95), "", Layout!K95*$K$12/Stocks!$E$9)</f>
        <v/>
      </c>
      <c r="M113" s="85" t="str">
        <f>IF(ISBLANK(Layout!L95), "", Layout!L95*$K$12/Stocks!$E$10)</f>
        <v/>
      </c>
      <c r="N113" s="85" t="str">
        <f>IF(ISBLANK(Layout!M95), "", Layout!M95*$K$12/Stocks!$E$11)</f>
        <v/>
      </c>
      <c r="O113" s="96" t="str">
        <f>IF(ISBLANK(Layout!N95), "", Layout!N95*$K$12/Stocks!$E$12)</f>
        <v/>
      </c>
      <c r="P113" s="64">
        <f t="shared" si="8"/>
        <v>0</v>
      </c>
    </row>
    <row r="114" spans="1:16">
      <c r="A114" s="105">
        <v>94</v>
      </c>
      <c r="B114" s="106" t="str">
        <f>IF(ISBLANK(Layout!B96), "", Layout!B96)</f>
        <v/>
      </c>
      <c r="C114" s="107" t="str">
        <f>IF(ISBLANK(Layout!C96), "", Layout!C96)</f>
        <v/>
      </c>
      <c r="D114" s="95" t="str">
        <f>IF(Layout!D96 &gt;0, $K$12 - E114 - P114, "")</f>
        <v/>
      </c>
      <c r="E114" s="61">
        <f>IFERROR(Layout!D96*SUM($D$12:$D$17), "")</f>
        <v>0</v>
      </c>
      <c r="F114" s="85" t="str">
        <f>IF(ISBLANK(Layout!E96), "", Layout!E96*$K$12/Stocks!$E$3)</f>
        <v/>
      </c>
      <c r="G114" s="85" t="str">
        <f>IF(ISBLANK(Layout!F96), "", Layout!F96*$K$12/Stocks!$E$4)</f>
        <v/>
      </c>
      <c r="H114" s="85" t="str">
        <f>IF(ISBLANK(Layout!G96), "", Layout!G96*$K$12/Stocks!$E$5)</f>
        <v/>
      </c>
      <c r="I114" s="85" t="str">
        <f>IF(ISBLANK(Layout!H96), "", Layout!H96*$K$12/Stocks!$E$6)</f>
        <v/>
      </c>
      <c r="J114" s="85" t="str">
        <f>IF(ISBLANK(Layout!I96),"",Layout!I96*$K$12/Stocks!$E$7)</f>
        <v/>
      </c>
      <c r="K114" s="85" t="str">
        <f>IF(ISBLANK(Layout!J96), "", Layout!J96*$K$12/Stocks!$E$8)</f>
        <v/>
      </c>
      <c r="L114" s="85" t="str">
        <f>IF(ISBLANK(Layout!K96), "", Layout!K96*$K$12/Stocks!$E$9)</f>
        <v/>
      </c>
      <c r="M114" s="85" t="str">
        <f>IF(ISBLANK(Layout!L96), "", Layout!L96*$K$12/Stocks!$E$10)</f>
        <v/>
      </c>
      <c r="N114" s="85" t="str">
        <f>IF(ISBLANK(Layout!M96), "", Layout!M96*$K$12/Stocks!$E$11)</f>
        <v/>
      </c>
      <c r="O114" s="96" t="str">
        <f>IF(ISBLANK(Layout!N96), "", Layout!N96*$K$12/Stocks!$E$12)</f>
        <v/>
      </c>
      <c r="P114" s="64">
        <f>SUM(F114:O114)</f>
        <v>0</v>
      </c>
    </row>
    <row r="115" spans="1:16">
      <c r="A115" s="105">
        <v>95</v>
      </c>
      <c r="B115" s="106" t="str">
        <f>IF(ISBLANK(Layout!B97), "", Layout!B97)</f>
        <v/>
      </c>
      <c r="C115" s="107" t="str">
        <f>IF(ISBLANK(Layout!C97), "", Layout!C97)</f>
        <v/>
      </c>
      <c r="D115" s="95" t="str">
        <f>IF(Layout!D97 &gt;0, $K$12 - E115 - P115, "")</f>
        <v/>
      </c>
      <c r="E115" s="61">
        <f>IFERROR(Layout!D97*SUM($D$12:$D$17), "")</f>
        <v>0</v>
      </c>
      <c r="F115" s="85" t="str">
        <f>IF(ISBLANK(Layout!E97), "", Layout!E97*$K$12/Stocks!$E$3)</f>
        <v/>
      </c>
      <c r="G115" s="85" t="str">
        <f>IF(ISBLANK(Layout!F97), "", Layout!F97*$K$12/Stocks!$E$4)</f>
        <v/>
      </c>
      <c r="H115" s="85" t="str">
        <f>IF(ISBLANK(Layout!G97), "", Layout!G97*$K$12/Stocks!$E$5)</f>
        <v/>
      </c>
      <c r="I115" s="85" t="str">
        <f>IF(ISBLANK(Layout!H97), "", Layout!H97*$K$12/Stocks!$E$6)</f>
        <v/>
      </c>
      <c r="J115" s="85" t="str">
        <f>IF(ISBLANK(Layout!I97),"",Layout!I97*$K$12/Stocks!$E$7)</f>
        <v/>
      </c>
      <c r="K115" s="85" t="str">
        <f>IF(ISBLANK(Layout!J97), "", Layout!J97*$K$12/Stocks!$E$8)</f>
        <v/>
      </c>
      <c r="L115" s="85" t="str">
        <f>IF(ISBLANK(Layout!K97), "", Layout!K97*$K$12/Stocks!$E$9)</f>
        <v/>
      </c>
      <c r="M115" s="85" t="str">
        <f>IF(ISBLANK(Layout!L97), "", Layout!L97*$K$12/Stocks!$E$10)</f>
        <v/>
      </c>
      <c r="N115" s="85" t="str">
        <f>IF(ISBLANK(Layout!M97), "", Layout!M97*$K$12/Stocks!$E$11)</f>
        <v/>
      </c>
      <c r="O115" s="96" t="str">
        <f>IF(ISBLANK(Layout!N97), "", Layout!N97*$K$12/Stocks!$E$12)</f>
        <v/>
      </c>
      <c r="P115" s="64">
        <f t="shared" ref="P115:P116" si="9">SUM(F115:O115)</f>
        <v>0</v>
      </c>
    </row>
    <row r="116" spans="1:16">
      <c r="A116" s="108">
        <v>96</v>
      </c>
      <c r="B116" s="109" t="str">
        <f>IF(ISBLANK(Layout!B98), "", Layout!B98)</f>
        <v/>
      </c>
      <c r="C116" s="110" t="str">
        <f>IF(ISBLANK(Layout!C98), "", Layout!C98)</f>
        <v/>
      </c>
      <c r="D116" s="97" t="str">
        <f>IF(Layout!D98 &gt;0, $K$12 - E116 - P116, "")</f>
        <v/>
      </c>
      <c r="E116" s="62">
        <f>IFERROR(Layout!D98*SUM($D$12:$D$17), "")</f>
        <v>0</v>
      </c>
      <c r="F116" s="90" t="str">
        <f>IF(ISBLANK(Layout!E98), "", Layout!E98*$K$12/Stocks!$E$3)</f>
        <v/>
      </c>
      <c r="G116" s="90" t="str">
        <f>IF(ISBLANK(Layout!F98), "", Layout!F98*$K$12/Stocks!$E$4)</f>
        <v/>
      </c>
      <c r="H116" s="90" t="str">
        <f>IF(ISBLANK(Layout!G98), "", Layout!G98*$K$12/Stocks!$E$5)</f>
        <v/>
      </c>
      <c r="I116" s="90" t="str">
        <f>IF(ISBLANK(Layout!H98), "", Layout!H98*$K$12/Stocks!$E$6)</f>
        <v/>
      </c>
      <c r="J116" s="90" t="str">
        <f>IF(ISBLANK(Layout!I98),"",Layout!I98*$K$12/Stocks!$E$7)</f>
        <v/>
      </c>
      <c r="K116" s="90" t="str">
        <f>IF(ISBLANK(Layout!J98), "", Layout!J98*$K$12/Stocks!$E$8)</f>
        <v/>
      </c>
      <c r="L116" s="90" t="str">
        <f>IF(ISBLANK(Layout!K98), "", Layout!K98*$K$12/Stocks!$E$9)</f>
        <v/>
      </c>
      <c r="M116" s="90" t="str">
        <f>IF(ISBLANK(Layout!L98), "", Layout!L98*$K$12/Stocks!$E$10)</f>
        <v/>
      </c>
      <c r="N116" s="90" t="str">
        <f>IF(ISBLANK(Layout!M98), "", Layout!M98*$K$12/Stocks!$E$11)</f>
        <v/>
      </c>
      <c r="O116" s="98" t="str">
        <f>IF(ISBLANK(Layout!N98), "", Layout!N98*$K$12/Stocks!$E$12)</f>
        <v/>
      </c>
      <c r="P116" s="65">
        <f t="shared" si="9"/>
        <v>0</v>
      </c>
    </row>
  </sheetData>
  <sheetProtection selectLockedCells="1"/>
  <dataConsolidate/>
  <conditionalFormatting sqref="P21:P116 D21:E116">
    <cfRule type="cellIs" dxfId="12" priority="25" operator="equal">
      <formula>0</formula>
    </cfRule>
    <cfRule type="cellIs" dxfId="11" priority="26" operator="lessThan">
      <formula>0.5</formula>
    </cfRule>
  </conditionalFormatting>
  <conditionalFormatting sqref="E12:E13">
    <cfRule type="cellIs" dxfId="10" priority="20" operator="equal">
      <formula>0</formula>
    </cfRule>
    <cfRule type="cellIs" dxfId="9" priority="21" operator="lessThan">
      <formula>0.5</formula>
    </cfRule>
  </conditionalFormatting>
  <conditionalFormatting sqref="E12:E13">
    <cfRule type="expression" dxfId="8" priority="19">
      <formula>(MM_sum/_xlnm.extract &gt; 85.5)</formula>
    </cfRule>
  </conditionalFormatting>
  <conditionalFormatting sqref="E14">
    <cfRule type="cellIs" dxfId="7" priority="17" operator="equal">
      <formula>0</formula>
    </cfRule>
    <cfRule type="cellIs" dxfId="6" priority="18" operator="lessThan">
      <formula>0.5</formula>
    </cfRule>
  </conditionalFormatting>
  <conditionalFormatting sqref="E14">
    <cfRule type="expression" dxfId="5" priority="16">
      <formula>(MM_sum/_xlnm.extract &gt; 85.5)</formula>
    </cfRule>
  </conditionalFormatting>
  <conditionalFormatting sqref="E15:E17">
    <cfRule type="cellIs" dxfId="4" priority="8" operator="equal">
      <formula>0</formula>
    </cfRule>
    <cfRule type="cellIs" dxfId="3" priority="9" operator="lessThan">
      <formula>0.5</formula>
    </cfRule>
  </conditionalFormatting>
  <conditionalFormatting sqref="E15:E17">
    <cfRule type="expression" dxfId="2" priority="7">
      <formula>(MM_sum/_xlnm.extract &gt; 85.5)</formula>
    </cfRule>
  </conditionalFormatting>
  <conditionalFormatting sqref="F21:O116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6" t="s">
        <v>1</v>
      </c>
      <c r="C2" s="36" t="s">
        <v>16</v>
      </c>
      <c r="D2" s="36" t="s">
        <v>27</v>
      </c>
      <c r="E2" s="36" t="s">
        <v>17</v>
      </c>
    </row>
    <row r="3" spans="1:5">
      <c r="A3" s="56">
        <v>1</v>
      </c>
      <c r="B3" s="57" t="s">
        <v>23</v>
      </c>
      <c r="C3" s="48">
        <v>19</v>
      </c>
      <c r="D3" s="49">
        <v>3202</v>
      </c>
      <c r="E3" s="47">
        <f t="shared" ref="E3:E12" si="0">IFERROR(IF(D3=0,C3,1/(D3*660/1000000/C3)),"")</f>
        <v>8.9905930005867543</v>
      </c>
    </row>
    <row r="4" spans="1:5">
      <c r="A4" s="53">
        <f t="shared" ref="A4:A12" si="1">A3+1</f>
        <v>2</v>
      </c>
      <c r="B4" s="37" t="s">
        <v>37</v>
      </c>
      <c r="C4" s="38">
        <v>45</v>
      </c>
      <c r="D4" s="39">
        <v>4242</v>
      </c>
      <c r="E4" s="46">
        <f t="shared" si="0"/>
        <v>16.073035875016071</v>
      </c>
    </row>
    <row r="5" spans="1:5">
      <c r="A5" s="54">
        <f t="shared" si="1"/>
        <v>3</v>
      </c>
      <c r="B5" s="40" t="s">
        <v>38</v>
      </c>
      <c r="C5" s="41">
        <f>C4/2</f>
        <v>22.5</v>
      </c>
      <c r="D5" s="39">
        <v>4242</v>
      </c>
      <c r="E5" s="50">
        <f t="shared" si="0"/>
        <v>8.0365179375080356</v>
      </c>
    </row>
    <row r="6" spans="1:5">
      <c r="A6" s="54">
        <f t="shared" si="1"/>
        <v>4</v>
      </c>
      <c r="B6" s="40" t="s">
        <v>39</v>
      </c>
      <c r="C6" s="41">
        <f>C5/2</f>
        <v>11.25</v>
      </c>
      <c r="D6" s="39">
        <v>4242</v>
      </c>
      <c r="E6" s="50">
        <f t="shared" si="0"/>
        <v>4.0182589687540178</v>
      </c>
    </row>
    <row r="7" spans="1:5">
      <c r="A7" s="54">
        <f t="shared" si="1"/>
        <v>5</v>
      </c>
      <c r="B7" s="40" t="s">
        <v>40</v>
      </c>
      <c r="C7" s="41">
        <v>32</v>
      </c>
      <c r="D7" s="42">
        <v>5555</v>
      </c>
      <c r="E7" s="50">
        <f t="shared" si="0"/>
        <v>8.72814554182691</v>
      </c>
    </row>
    <row r="8" spans="1:5">
      <c r="A8" s="54">
        <f t="shared" si="1"/>
        <v>6</v>
      </c>
      <c r="B8" s="40" t="s">
        <v>41</v>
      </c>
      <c r="C8" s="41">
        <f>C7/2</f>
        <v>16</v>
      </c>
      <c r="D8" s="42">
        <v>5555</v>
      </c>
      <c r="E8" s="50">
        <f t="shared" si="0"/>
        <v>4.364072770913455</v>
      </c>
    </row>
    <row r="9" spans="1:5">
      <c r="A9" s="54">
        <f t="shared" si="1"/>
        <v>7</v>
      </c>
      <c r="B9" s="40" t="s">
        <v>42</v>
      </c>
      <c r="C9" s="41">
        <f>C8/2</f>
        <v>8</v>
      </c>
      <c r="D9" s="42">
        <v>5555</v>
      </c>
      <c r="E9" s="50">
        <f t="shared" si="0"/>
        <v>2.1820363854567275</v>
      </c>
    </row>
    <row r="10" spans="1:5">
      <c r="A10" s="54">
        <f t="shared" si="1"/>
        <v>8</v>
      </c>
      <c r="B10" s="40"/>
      <c r="C10" s="41"/>
      <c r="D10" s="42"/>
      <c r="E10" s="50">
        <f t="shared" si="0"/>
        <v>0</v>
      </c>
    </row>
    <row r="11" spans="1:5">
      <c r="A11" s="54">
        <f t="shared" si="1"/>
        <v>9</v>
      </c>
      <c r="B11" s="40"/>
      <c r="C11" s="41"/>
      <c r="D11" s="42"/>
      <c r="E11" s="50">
        <f t="shared" si="0"/>
        <v>0</v>
      </c>
    </row>
    <row r="12" spans="1:5">
      <c r="A12" s="55">
        <f t="shared" si="1"/>
        <v>10</v>
      </c>
      <c r="B12" s="43"/>
      <c r="C12" s="44"/>
      <c r="D12" s="45"/>
      <c r="E12" s="5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K13" sqref="K13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0" t="s">
        <v>2</v>
      </c>
      <c r="B2" s="10" t="s">
        <v>10</v>
      </c>
      <c r="C2" s="16" t="s">
        <v>1</v>
      </c>
      <c r="D2" s="13" t="s">
        <v>18</v>
      </c>
      <c r="E2" s="10" t="str">
        <f>IF(ISBLANK(Stocks!B3),"(DNA 1)",Stocks!B3)</f>
        <v>Positive Control</v>
      </c>
      <c r="F2" s="10" t="str">
        <f>IF(ISBLANK(Stocks!B4), "(DNA 2)", Stocks!B4)</f>
        <v>CFP 1x</v>
      </c>
      <c r="G2" s="10" t="str">
        <f>IF(ISBLANK(Stocks!B5), "(DNA 3)", Stocks!B5)</f>
        <v>CFP 1/2x</v>
      </c>
      <c r="H2" s="10" t="str">
        <f>IF(ISBLANK(Stocks!B6), "(DNA 4)", Stocks!B6)</f>
        <v>CFP 1/4x</v>
      </c>
      <c r="I2" s="10" t="str">
        <f>IF(ISBLANK(Stocks!B7), "(DNA 5)", Stocks!B7)</f>
        <v>RFP 1x</v>
      </c>
      <c r="J2" s="10" t="str">
        <f>IF(ISBLANK(Stocks!B8), "(DNA 6)", Stocks!B8)</f>
        <v>RFP 1/2x</v>
      </c>
      <c r="K2" s="10" t="str">
        <f>IF(ISBLANK(Stocks!B9), "(DNA71)", Stocks!B9)</f>
        <v>RFP 1/4x</v>
      </c>
      <c r="L2" s="10" t="str">
        <f>IF(ISBLANK(Stocks!B10), "(DNA 8)", Stocks!B10)</f>
        <v>(DNA 8)</v>
      </c>
      <c r="M2" s="10" t="str">
        <f>IF(ISBLANK(Stocks!B11), "(DNA 9)", Stocks!B11)</f>
        <v>(DNA 9)</v>
      </c>
      <c r="N2" s="10" t="str">
        <f>IF(ISBLANK(Stocks!B12), "(DNA 10)", Stocks!B12)</f>
        <v>(DNA 10)</v>
      </c>
    </row>
    <row r="3" spans="1:14">
      <c r="A3" s="66">
        <v>1</v>
      </c>
      <c r="B3" s="35" t="s">
        <v>36</v>
      </c>
      <c r="C3" s="58" t="s">
        <v>23</v>
      </c>
      <c r="D3" s="79">
        <v>1</v>
      </c>
      <c r="E3" s="70">
        <v>1</v>
      </c>
      <c r="F3" s="71"/>
      <c r="G3" s="71"/>
      <c r="H3" s="71"/>
      <c r="I3" s="71"/>
      <c r="J3" s="71"/>
      <c r="K3" s="71"/>
      <c r="L3" s="71"/>
      <c r="M3" s="71"/>
      <c r="N3" s="82"/>
    </row>
    <row r="4" spans="1:14">
      <c r="A4" s="67">
        <v>2</v>
      </c>
      <c r="B4" s="24" t="s">
        <v>43</v>
      </c>
      <c r="C4" s="52" t="s">
        <v>52</v>
      </c>
      <c r="D4" s="80">
        <v>1</v>
      </c>
      <c r="E4" s="72"/>
      <c r="F4" s="73">
        <v>1</v>
      </c>
      <c r="G4" s="73"/>
      <c r="H4" s="73"/>
      <c r="I4" s="73">
        <v>1</v>
      </c>
      <c r="J4" s="73"/>
      <c r="K4" s="73"/>
      <c r="L4" s="73"/>
      <c r="M4" s="73"/>
      <c r="N4" s="83"/>
    </row>
    <row r="5" spans="1:14">
      <c r="A5" s="67">
        <v>3</v>
      </c>
      <c r="B5" s="24" t="s">
        <v>44</v>
      </c>
      <c r="C5" s="52" t="s">
        <v>53</v>
      </c>
      <c r="D5" s="80">
        <v>1</v>
      </c>
      <c r="E5" s="72"/>
      <c r="F5" s="73">
        <v>1</v>
      </c>
      <c r="G5" s="73"/>
      <c r="H5" s="73"/>
      <c r="I5" s="73"/>
      <c r="J5" s="73">
        <v>0.5</v>
      </c>
      <c r="K5" s="73"/>
      <c r="L5" s="73"/>
      <c r="M5" s="73"/>
      <c r="N5" s="83"/>
    </row>
    <row r="6" spans="1:14">
      <c r="A6" s="67">
        <v>4</v>
      </c>
      <c r="B6" s="24" t="s">
        <v>45</v>
      </c>
      <c r="C6" s="52" t="s">
        <v>54</v>
      </c>
      <c r="D6" s="80">
        <v>1</v>
      </c>
      <c r="E6" s="72"/>
      <c r="F6" s="73">
        <v>1</v>
      </c>
      <c r="G6" s="73"/>
      <c r="H6" s="73"/>
      <c r="I6" s="73"/>
      <c r="J6" s="73"/>
      <c r="K6" s="73">
        <v>0.25</v>
      </c>
      <c r="L6" s="73"/>
      <c r="M6" s="73"/>
      <c r="N6" s="83"/>
    </row>
    <row r="7" spans="1:14">
      <c r="A7" s="67">
        <v>5</v>
      </c>
      <c r="B7" s="24" t="s">
        <v>46</v>
      </c>
      <c r="C7" s="52" t="s">
        <v>55</v>
      </c>
      <c r="D7" s="80">
        <v>1</v>
      </c>
      <c r="E7" s="72"/>
      <c r="F7" s="73"/>
      <c r="G7" s="73">
        <v>0.5</v>
      </c>
      <c r="H7" s="73"/>
      <c r="I7" s="73">
        <v>1</v>
      </c>
      <c r="J7" s="73"/>
      <c r="K7" s="73"/>
      <c r="L7" s="73"/>
      <c r="M7" s="73"/>
      <c r="N7" s="83"/>
    </row>
    <row r="8" spans="1:14">
      <c r="A8" s="67">
        <v>6</v>
      </c>
      <c r="B8" s="24" t="s">
        <v>47</v>
      </c>
      <c r="C8" s="52" t="s">
        <v>56</v>
      </c>
      <c r="D8" s="80">
        <v>1</v>
      </c>
      <c r="E8" s="72"/>
      <c r="F8" s="73"/>
      <c r="G8" s="73">
        <v>0.5</v>
      </c>
      <c r="H8" s="73"/>
      <c r="I8" s="73"/>
      <c r="J8" s="73">
        <v>0.5</v>
      </c>
      <c r="K8" s="73"/>
      <c r="L8" s="73"/>
      <c r="M8" s="73"/>
      <c r="N8" s="83"/>
    </row>
    <row r="9" spans="1:14">
      <c r="A9" s="67">
        <v>7</v>
      </c>
      <c r="B9" s="24" t="s">
        <v>48</v>
      </c>
      <c r="C9" s="52" t="s">
        <v>57</v>
      </c>
      <c r="D9" s="80">
        <v>1</v>
      </c>
      <c r="E9" s="72"/>
      <c r="F9" s="73"/>
      <c r="G9" s="73">
        <v>0.5</v>
      </c>
      <c r="H9" s="73"/>
      <c r="I9" s="73"/>
      <c r="J9" s="73"/>
      <c r="K9" s="73">
        <v>0.25</v>
      </c>
      <c r="L9" s="73"/>
      <c r="M9" s="73"/>
      <c r="N9" s="83"/>
    </row>
    <row r="10" spans="1:14">
      <c r="A10" s="67">
        <v>8</v>
      </c>
      <c r="B10" s="24" t="s">
        <v>49</v>
      </c>
      <c r="C10" s="52" t="s">
        <v>58</v>
      </c>
      <c r="D10" s="80">
        <v>1</v>
      </c>
      <c r="E10" s="72"/>
      <c r="F10" s="73"/>
      <c r="G10" s="73"/>
      <c r="H10" s="73">
        <v>0.25</v>
      </c>
      <c r="I10" s="73">
        <v>1</v>
      </c>
      <c r="J10" s="73"/>
      <c r="K10" s="73"/>
      <c r="L10" s="73"/>
      <c r="M10" s="73"/>
      <c r="N10" s="83"/>
    </row>
    <row r="11" spans="1:14">
      <c r="A11" s="67">
        <v>9</v>
      </c>
      <c r="B11" s="24" t="s">
        <v>50</v>
      </c>
      <c r="C11" s="52" t="s">
        <v>59</v>
      </c>
      <c r="D11" s="80">
        <v>1</v>
      </c>
      <c r="E11" s="72"/>
      <c r="F11" s="73"/>
      <c r="G11" s="73"/>
      <c r="H11" s="73">
        <v>0.25</v>
      </c>
      <c r="I11" s="73"/>
      <c r="J11" s="73">
        <v>0.5</v>
      </c>
      <c r="K11" s="73"/>
      <c r="L11" s="73"/>
      <c r="M11" s="73"/>
      <c r="N11" s="83"/>
    </row>
    <row r="12" spans="1:14">
      <c r="A12" s="67">
        <v>10</v>
      </c>
      <c r="B12" s="24" t="s">
        <v>51</v>
      </c>
      <c r="C12" s="52" t="s">
        <v>60</v>
      </c>
      <c r="D12" s="80">
        <v>1</v>
      </c>
      <c r="E12" s="72"/>
      <c r="F12" s="73"/>
      <c r="G12" s="73"/>
      <c r="H12" s="73">
        <v>0.25</v>
      </c>
      <c r="I12" s="73"/>
      <c r="J12" s="73"/>
      <c r="K12" s="73">
        <v>0.25</v>
      </c>
      <c r="L12" s="73"/>
      <c r="M12" s="73"/>
      <c r="N12" s="83"/>
    </row>
    <row r="13" spans="1:14">
      <c r="A13" s="67">
        <v>11</v>
      </c>
      <c r="B13" s="34"/>
      <c r="C13" s="52"/>
      <c r="D13" s="80"/>
      <c r="E13" s="72"/>
      <c r="F13" s="73"/>
      <c r="G13" s="73"/>
      <c r="H13" s="73"/>
      <c r="I13" s="73"/>
      <c r="J13" s="73"/>
      <c r="K13" s="73"/>
      <c r="L13" s="73"/>
      <c r="M13" s="73"/>
      <c r="N13" s="83"/>
    </row>
    <row r="14" spans="1:14">
      <c r="A14" s="68">
        <v>12</v>
      </c>
      <c r="B14" s="23"/>
      <c r="C14" s="59"/>
      <c r="D14" s="81"/>
      <c r="E14" s="74"/>
      <c r="F14" s="75"/>
      <c r="G14" s="75"/>
      <c r="H14" s="75"/>
      <c r="I14" s="75"/>
      <c r="J14" s="75"/>
      <c r="K14" s="75"/>
      <c r="L14" s="75"/>
      <c r="M14" s="75"/>
      <c r="N14" s="84"/>
    </row>
    <row r="15" spans="1:14">
      <c r="A15" s="66">
        <v>13</v>
      </c>
      <c r="B15" s="35"/>
      <c r="C15" s="58"/>
      <c r="D15" s="79"/>
      <c r="E15" s="70"/>
      <c r="F15" s="71"/>
      <c r="G15" s="71"/>
      <c r="H15" s="71"/>
      <c r="I15" s="71"/>
      <c r="J15" s="71"/>
      <c r="K15" s="71"/>
      <c r="L15" s="71"/>
      <c r="M15" s="71"/>
      <c r="N15" s="82"/>
    </row>
    <row r="16" spans="1:14">
      <c r="A16" s="67">
        <v>14</v>
      </c>
      <c r="B16" s="34"/>
      <c r="C16" s="52"/>
      <c r="D16" s="80"/>
      <c r="E16" s="72"/>
      <c r="F16" s="73"/>
      <c r="G16" s="73"/>
      <c r="H16" s="73"/>
      <c r="I16" s="73"/>
      <c r="J16" s="73"/>
      <c r="K16" s="73"/>
      <c r="L16" s="73"/>
      <c r="M16" s="73"/>
      <c r="N16" s="83"/>
    </row>
    <row r="17" spans="1:14">
      <c r="A17" s="67">
        <v>15</v>
      </c>
      <c r="B17" s="34"/>
      <c r="C17" s="52"/>
      <c r="D17" s="80"/>
      <c r="E17" s="72"/>
      <c r="F17" s="73"/>
      <c r="G17" s="73"/>
      <c r="H17" s="73"/>
      <c r="I17" s="73"/>
      <c r="J17" s="73"/>
      <c r="K17" s="73"/>
      <c r="L17" s="73"/>
      <c r="M17" s="73"/>
      <c r="N17" s="83"/>
    </row>
    <row r="18" spans="1:14">
      <c r="A18" s="67">
        <v>16</v>
      </c>
      <c r="B18" s="34"/>
      <c r="C18" s="52"/>
      <c r="D18" s="80"/>
      <c r="E18" s="72"/>
      <c r="F18" s="73"/>
      <c r="G18" s="73"/>
      <c r="H18" s="73"/>
      <c r="I18" s="73"/>
      <c r="J18" s="73"/>
      <c r="K18" s="73"/>
      <c r="L18" s="73"/>
      <c r="M18" s="73"/>
      <c r="N18" s="83"/>
    </row>
    <row r="19" spans="1:14">
      <c r="A19" s="67">
        <v>17</v>
      </c>
      <c r="B19" s="34"/>
      <c r="C19" s="52"/>
      <c r="D19" s="80"/>
      <c r="E19" s="72"/>
      <c r="F19" s="73"/>
      <c r="G19" s="73"/>
      <c r="H19" s="73"/>
      <c r="I19" s="73"/>
      <c r="J19" s="73"/>
      <c r="K19" s="73"/>
      <c r="L19" s="73"/>
      <c r="M19" s="73"/>
      <c r="N19" s="83"/>
    </row>
    <row r="20" spans="1:14">
      <c r="A20" s="67">
        <v>18</v>
      </c>
      <c r="B20" s="34"/>
      <c r="C20" s="52"/>
      <c r="D20" s="80"/>
      <c r="E20" s="72"/>
      <c r="F20" s="73"/>
      <c r="G20" s="73"/>
      <c r="H20" s="73"/>
      <c r="I20" s="73"/>
      <c r="J20" s="73"/>
      <c r="K20" s="73"/>
      <c r="L20" s="73"/>
      <c r="M20" s="73"/>
      <c r="N20" s="83"/>
    </row>
    <row r="21" spans="1:14">
      <c r="A21" s="67">
        <v>19</v>
      </c>
      <c r="B21" s="34"/>
      <c r="C21" s="52"/>
      <c r="D21" s="80"/>
      <c r="E21" s="72"/>
      <c r="F21" s="73"/>
      <c r="G21" s="73"/>
      <c r="H21" s="73"/>
      <c r="I21" s="73"/>
      <c r="J21" s="73"/>
      <c r="K21" s="73"/>
      <c r="L21" s="73"/>
      <c r="M21" s="73"/>
      <c r="N21" s="83"/>
    </row>
    <row r="22" spans="1:14">
      <c r="A22" s="67">
        <v>20</v>
      </c>
      <c r="B22" s="34"/>
      <c r="C22" s="52"/>
      <c r="D22" s="80"/>
      <c r="E22" s="72"/>
      <c r="F22" s="73"/>
      <c r="G22" s="73"/>
      <c r="H22" s="73"/>
      <c r="I22" s="73"/>
      <c r="J22" s="73"/>
      <c r="K22" s="73"/>
      <c r="L22" s="73"/>
      <c r="M22" s="73"/>
      <c r="N22" s="83"/>
    </row>
    <row r="23" spans="1:14">
      <c r="A23" s="67">
        <v>21</v>
      </c>
      <c r="B23" s="34"/>
      <c r="C23" s="52"/>
      <c r="D23" s="80"/>
      <c r="E23" s="72"/>
      <c r="F23" s="73"/>
      <c r="G23" s="73"/>
      <c r="H23" s="73"/>
      <c r="I23" s="73"/>
      <c r="J23" s="73"/>
      <c r="K23" s="73"/>
      <c r="L23" s="73"/>
      <c r="M23" s="73"/>
      <c r="N23" s="83"/>
    </row>
    <row r="24" spans="1:14">
      <c r="A24" s="67">
        <v>22</v>
      </c>
      <c r="B24" s="34"/>
      <c r="C24" s="52"/>
      <c r="D24" s="80"/>
      <c r="E24" s="72"/>
      <c r="F24" s="73"/>
      <c r="G24" s="73"/>
      <c r="H24" s="73"/>
      <c r="I24" s="73"/>
      <c r="J24" s="73"/>
      <c r="K24" s="73"/>
      <c r="L24" s="73"/>
      <c r="M24" s="73"/>
      <c r="N24" s="83"/>
    </row>
    <row r="25" spans="1:14">
      <c r="A25" s="67">
        <v>23</v>
      </c>
      <c r="B25" s="34"/>
      <c r="C25" s="52"/>
      <c r="D25" s="80"/>
      <c r="E25" s="72"/>
      <c r="F25" s="73"/>
      <c r="G25" s="73"/>
      <c r="H25" s="73"/>
      <c r="I25" s="73"/>
      <c r="J25" s="73"/>
      <c r="K25" s="73"/>
      <c r="L25" s="73"/>
      <c r="M25" s="73"/>
      <c r="N25" s="83"/>
    </row>
    <row r="26" spans="1:14">
      <c r="A26" s="68">
        <v>24</v>
      </c>
      <c r="B26" s="23"/>
      <c r="C26" s="59"/>
      <c r="D26" s="81"/>
      <c r="E26" s="74"/>
      <c r="F26" s="75"/>
      <c r="G26" s="75"/>
      <c r="H26" s="75"/>
      <c r="I26" s="75"/>
      <c r="J26" s="75"/>
      <c r="K26" s="75"/>
      <c r="L26" s="75"/>
      <c r="M26" s="75"/>
      <c r="N26" s="84"/>
    </row>
    <row r="27" spans="1:14">
      <c r="A27" s="66">
        <v>25</v>
      </c>
      <c r="B27" s="35"/>
      <c r="C27" s="58"/>
      <c r="D27" s="79"/>
      <c r="E27" s="70"/>
      <c r="F27" s="71"/>
      <c r="G27" s="71"/>
      <c r="H27" s="71"/>
      <c r="I27" s="71"/>
      <c r="J27" s="71"/>
      <c r="K27" s="71"/>
      <c r="L27" s="71"/>
      <c r="M27" s="71"/>
      <c r="N27" s="82"/>
    </row>
    <row r="28" spans="1:14">
      <c r="A28" s="67">
        <v>26</v>
      </c>
      <c r="B28" s="34"/>
      <c r="C28" s="52"/>
      <c r="D28" s="80"/>
      <c r="E28" s="72"/>
      <c r="F28" s="73"/>
      <c r="G28" s="73"/>
      <c r="H28" s="73"/>
      <c r="I28" s="73"/>
      <c r="J28" s="73"/>
      <c r="K28" s="73"/>
      <c r="L28" s="73"/>
      <c r="M28" s="73"/>
      <c r="N28" s="83"/>
    </row>
    <row r="29" spans="1:14">
      <c r="A29" s="67">
        <v>27</v>
      </c>
      <c r="B29" s="34"/>
      <c r="C29" s="52"/>
      <c r="D29" s="80"/>
      <c r="E29" s="72"/>
      <c r="F29" s="73"/>
      <c r="G29" s="73"/>
      <c r="H29" s="73"/>
      <c r="I29" s="73"/>
      <c r="J29" s="73"/>
      <c r="K29" s="73"/>
      <c r="L29" s="73"/>
      <c r="M29" s="73"/>
      <c r="N29" s="83"/>
    </row>
    <row r="30" spans="1:14">
      <c r="A30" s="67">
        <v>28</v>
      </c>
      <c r="B30" s="34"/>
      <c r="C30" s="52"/>
      <c r="D30" s="80"/>
      <c r="E30" s="72"/>
      <c r="F30" s="73"/>
      <c r="G30" s="73"/>
      <c r="H30" s="73"/>
      <c r="I30" s="73"/>
      <c r="J30" s="73"/>
      <c r="K30" s="73"/>
      <c r="L30" s="73"/>
      <c r="M30" s="73"/>
      <c r="N30" s="83"/>
    </row>
    <row r="31" spans="1:14">
      <c r="A31" s="67">
        <v>29</v>
      </c>
      <c r="B31" s="34"/>
      <c r="C31" s="52"/>
      <c r="D31" s="80"/>
      <c r="E31" s="72"/>
      <c r="F31" s="73"/>
      <c r="G31" s="73"/>
      <c r="H31" s="73"/>
      <c r="I31" s="73"/>
      <c r="J31" s="73"/>
      <c r="K31" s="73"/>
      <c r="L31" s="73"/>
      <c r="M31" s="73"/>
      <c r="N31" s="83"/>
    </row>
    <row r="32" spans="1:14">
      <c r="A32" s="67">
        <v>30</v>
      </c>
      <c r="B32" s="34"/>
      <c r="C32" s="52"/>
      <c r="D32" s="80"/>
      <c r="E32" s="72"/>
      <c r="F32" s="73"/>
      <c r="G32" s="73"/>
      <c r="H32" s="73"/>
      <c r="I32" s="73"/>
      <c r="J32" s="73"/>
      <c r="K32" s="73"/>
      <c r="L32" s="73"/>
      <c r="M32" s="73"/>
      <c r="N32" s="83"/>
    </row>
    <row r="33" spans="1:14">
      <c r="A33" s="67">
        <v>31</v>
      </c>
      <c r="B33" s="34"/>
      <c r="C33" s="52"/>
      <c r="D33" s="80"/>
      <c r="E33" s="72"/>
      <c r="F33" s="73"/>
      <c r="G33" s="73"/>
      <c r="H33" s="73"/>
      <c r="I33" s="73"/>
      <c r="J33" s="73"/>
      <c r="K33" s="73"/>
      <c r="L33" s="73"/>
      <c r="M33" s="73"/>
      <c r="N33" s="83"/>
    </row>
    <row r="34" spans="1:14">
      <c r="A34" s="67">
        <v>32</v>
      </c>
      <c r="B34" s="34"/>
      <c r="C34" s="52"/>
      <c r="D34" s="80"/>
      <c r="E34" s="72"/>
      <c r="F34" s="73"/>
      <c r="G34" s="73"/>
      <c r="H34" s="73"/>
      <c r="I34" s="73"/>
      <c r="J34" s="73"/>
      <c r="K34" s="73"/>
      <c r="L34" s="73"/>
      <c r="M34" s="73"/>
      <c r="N34" s="83"/>
    </row>
    <row r="35" spans="1:14">
      <c r="A35" s="67">
        <v>33</v>
      </c>
      <c r="B35" s="34"/>
      <c r="C35" s="52"/>
      <c r="D35" s="80"/>
      <c r="E35" s="72"/>
      <c r="F35" s="73"/>
      <c r="G35" s="73"/>
      <c r="H35" s="73"/>
      <c r="I35" s="73"/>
      <c r="J35" s="73"/>
      <c r="K35" s="73"/>
      <c r="L35" s="73"/>
      <c r="M35" s="73"/>
      <c r="N35" s="83"/>
    </row>
    <row r="36" spans="1:14">
      <c r="A36" s="67">
        <v>34</v>
      </c>
      <c r="B36" s="34"/>
      <c r="C36" s="52"/>
      <c r="D36" s="80"/>
      <c r="E36" s="72"/>
      <c r="F36" s="73"/>
      <c r="G36" s="73"/>
      <c r="H36" s="73"/>
      <c r="I36" s="73"/>
      <c r="J36" s="73"/>
      <c r="K36" s="73"/>
      <c r="L36" s="73"/>
      <c r="M36" s="73"/>
      <c r="N36" s="83"/>
    </row>
    <row r="37" spans="1:14">
      <c r="A37" s="67">
        <v>35</v>
      </c>
      <c r="B37" s="34"/>
      <c r="C37" s="52"/>
      <c r="D37" s="80"/>
      <c r="E37" s="72"/>
      <c r="F37" s="73"/>
      <c r="G37" s="73"/>
      <c r="H37" s="73"/>
      <c r="I37" s="73"/>
      <c r="J37" s="73"/>
      <c r="K37" s="73"/>
      <c r="L37" s="73"/>
      <c r="M37" s="73"/>
      <c r="N37" s="83"/>
    </row>
    <row r="38" spans="1:14">
      <c r="A38" s="68">
        <v>36</v>
      </c>
      <c r="B38" s="23"/>
      <c r="C38" s="59"/>
      <c r="D38" s="81"/>
      <c r="E38" s="74"/>
      <c r="F38" s="75"/>
      <c r="G38" s="75"/>
      <c r="H38" s="75"/>
      <c r="I38" s="75"/>
      <c r="J38" s="75"/>
      <c r="K38" s="75"/>
      <c r="L38" s="75"/>
      <c r="M38" s="75"/>
      <c r="N38" s="84"/>
    </row>
    <row r="39" spans="1:14">
      <c r="A39" s="66">
        <v>37</v>
      </c>
      <c r="B39" s="35"/>
      <c r="C39" s="58"/>
      <c r="D39" s="79"/>
      <c r="E39" s="70"/>
      <c r="F39" s="71"/>
      <c r="G39" s="71"/>
      <c r="H39" s="71"/>
      <c r="I39" s="71"/>
      <c r="J39" s="71"/>
      <c r="K39" s="71"/>
      <c r="L39" s="71"/>
      <c r="M39" s="71"/>
      <c r="N39" s="82"/>
    </row>
    <row r="40" spans="1:14">
      <c r="A40" s="67">
        <v>38</v>
      </c>
      <c r="B40" s="34"/>
      <c r="C40" s="52"/>
      <c r="D40" s="80"/>
      <c r="E40" s="72"/>
      <c r="F40" s="73"/>
      <c r="G40" s="73"/>
      <c r="H40" s="73"/>
      <c r="I40" s="73"/>
      <c r="J40" s="73"/>
      <c r="K40" s="73"/>
      <c r="L40" s="73"/>
      <c r="M40" s="73"/>
      <c r="N40" s="83"/>
    </row>
    <row r="41" spans="1:14">
      <c r="A41" s="67">
        <v>39</v>
      </c>
      <c r="B41" s="34"/>
      <c r="C41" s="52"/>
      <c r="D41" s="80"/>
      <c r="E41" s="72"/>
      <c r="F41" s="73"/>
      <c r="G41" s="73"/>
      <c r="H41" s="73"/>
      <c r="I41" s="73"/>
      <c r="J41" s="73"/>
      <c r="K41" s="73"/>
      <c r="L41" s="73"/>
      <c r="M41" s="73"/>
      <c r="N41" s="83"/>
    </row>
    <row r="42" spans="1:14">
      <c r="A42" s="67">
        <v>40</v>
      </c>
      <c r="B42" s="34"/>
      <c r="C42" s="52"/>
      <c r="D42" s="80"/>
      <c r="E42" s="72"/>
      <c r="F42" s="73"/>
      <c r="G42" s="73"/>
      <c r="H42" s="73"/>
      <c r="I42" s="73"/>
      <c r="J42" s="73"/>
      <c r="K42" s="73"/>
      <c r="L42" s="73"/>
      <c r="M42" s="73"/>
      <c r="N42" s="83"/>
    </row>
    <row r="43" spans="1:14">
      <c r="A43" s="67">
        <v>41</v>
      </c>
      <c r="B43" s="34"/>
      <c r="C43" s="52"/>
      <c r="D43" s="80"/>
      <c r="E43" s="72"/>
      <c r="F43" s="73"/>
      <c r="G43" s="73"/>
      <c r="H43" s="73"/>
      <c r="I43" s="73"/>
      <c r="J43" s="73"/>
      <c r="K43" s="73"/>
      <c r="L43" s="73"/>
      <c r="M43" s="73"/>
      <c r="N43" s="83"/>
    </row>
    <row r="44" spans="1:14">
      <c r="A44" s="67">
        <v>42</v>
      </c>
      <c r="B44" s="34"/>
      <c r="C44" s="52"/>
      <c r="D44" s="80"/>
      <c r="E44" s="72"/>
      <c r="F44" s="73"/>
      <c r="G44" s="73"/>
      <c r="H44" s="73"/>
      <c r="I44" s="73"/>
      <c r="J44" s="73"/>
      <c r="K44" s="73"/>
      <c r="L44" s="73"/>
      <c r="M44" s="73"/>
      <c r="N44" s="83"/>
    </row>
    <row r="45" spans="1:14">
      <c r="A45" s="67">
        <v>43</v>
      </c>
      <c r="B45" s="34"/>
      <c r="C45" s="52"/>
      <c r="D45" s="80"/>
      <c r="E45" s="72"/>
      <c r="F45" s="73"/>
      <c r="G45" s="73"/>
      <c r="H45" s="73"/>
      <c r="I45" s="73"/>
      <c r="J45" s="73"/>
      <c r="K45" s="73"/>
      <c r="L45" s="73"/>
      <c r="M45" s="73"/>
      <c r="N45" s="83"/>
    </row>
    <row r="46" spans="1:14">
      <c r="A46" s="67">
        <v>44</v>
      </c>
      <c r="B46" s="34"/>
      <c r="C46" s="52"/>
      <c r="D46" s="80"/>
      <c r="E46" s="72"/>
      <c r="F46" s="73"/>
      <c r="G46" s="73"/>
      <c r="H46" s="73"/>
      <c r="I46" s="73"/>
      <c r="J46" s="73"/>
      <c r="K46" s="73"/>
      <c r="L46" s="73"/>
      <c r="M46" s="73"/>
      <c r="N46" s="83"/>
    </row>
    <row r="47" spans="1:14">
      <c r="A47" s="67">
        <v>45</v>
      </c>
      <c r="B47" s="34"/>
      <c r="C47" s="52"/>
      <c r="D47" s="80"/>
      <c r="E47" s="72"/>
      <c r="F47" s="73"/>
      <c r="G47" s="73"/>
      <c r="H47" s="73"/>
      <c r="I47" s="73"/>
      <c r="J47" s="73"/>
      <c r="K47" s="73"/>
      <c r="L47" s="73"/>
      <c r="M47" s="73"/>
      <c r="N47" s="83"/>
    </row>
    <row r="48" spans="1:14">
      <c r="A48" s="67">
        <v>46</v>
      </c>
      <c r="B48" s="34"/>
      <c r="C48" s="52"/>
      <c r="D48" s="80"/>
      <c r="E48" s="72"/>
      <c r="F48" s="73"/>
      <c r="G48" s="73"/>
      <c r="H48" s="73"/>
      <c r="I48" s="73"/>
      <c r="J48" s="73"/>
      <c r="K48" s="73"/>
      <c r="L48" s="73"/>
      <c r="M48" s="73"/>
      <c r="N48" s="83"/>
    </row>
    <row r="49" spans="1:14">
      <c r="A49" s="67">
        <v>47</v>
      </c>
      <c r="B49" s="34"/>
      <c r="C49" s="52"/>
      <c r="D49" s="80"/>
      <c r="E49" s="72"/>
      <c r="F49" s="73"/>
      <c r="G49" s="73"/>
      <c r="H49" s="73"/>
      <c r="I49" s="73"/>
      <c r="J49" s="73"/>
      <c r="K49" s="73"/>
      <c r="L49" s="73"/>
      <c r="M49" s="73"/>
      <c r="N49" s="83"/>
    </row>
    <row r="50" spans="1:14">
      <c r="A50" s="68">
        <v>48</v>
      </c>
      <c r="B50" s="23"/>
      <c r="C50" s="59"/>
      <c r="D50" s="81"/>
      <c r="E50" s="74"/>
      <c r="F50" s="75"/>
      <c r="G50" s="75"/>
      <c r="H50" s="75"/>
      <c r="I50" s="75"/>
      <c r="J50" s="75"/>
      <c r="K50" s="75"/>
      <c r="L50" s="75"/>
      <c r="M50" s="75"/>
      <c r="N50" s="84"/>
    </row>
    <row r="51" spans="1:14">
      <c r="A51" s="66">
        <v>49</v>
      </c>
      <c r="B51" s="35"/>
      <c r="C51" s="58"/>
      <c r="D51" s="79"/>
      <c r="E51" s="70"/>
      <c r="F51" s="71"/>
      <c r="G51" s="71"/>
      <c r="H51" s="71"/>
      <c r="I51" s="71"/>
      <c r="J51" s="71"/>
      <c r="K51" s="71"/>
      <c r="L51" s="71"/>
      <c r="M51" s="71"/>
      <c r="N51" s="82"/>
    </row>
    <row r="52" spans="1:14">
      <c r="A52" s="67">
        <v>50</v>
      </c>
      <c r="B52" s="34"/>
      <c r="C52" s="52"/>
      <c r="D52" s="80"/>
      <c r="E52" s="72"/>
      <c r="F52" s="73"/>
      <c r="G52" s="73"/>
      <c r="H52" s="73"/>
      <c r="I52" s="73"/>
      <c r="J52" s="73"/>
      <c r="K52" s="73"/>
      <c r="L52" s="73"/>
      <c r="M52" s="73"/>
      <c r="N52" s="83"/>
    </row>
    <row r="53" spans="1:14">
      <c r="A53" s="67">
        <v>51</v>
      </c>
      <c r="B53" s="34"/>
      <c r="C53" s="52"/>
      <c r="D53" s="80"/>
      <c r="E53" s="72"/>
      <c r="F53" s="73"/>
      <c r="G53" s="73"/>
      <c r="H53" s="73"/>
      <c r="I53" s="73"/>
      <c r="J53" s="73"/>
      <c r="K53" s="73"/>
      <c r="L53" s="73"/>
      <c r="M53" s="73"/>
      <c r="N53" s="83"/>
    </row>
    <row r="54" spans="1:14">
      <c r="A54" s="67">
        <v>52</v>
      </c>
      <c r="B54" s="34"/>
      <c r="C54" s="52"/>
      <c r="D54" s="80"/>
      <c r="E54" s="72"/>
      <c r="F54" s="73"/>
      <c r="G54" s="73"/>
      <c r="H54" s="73"/>
      <c r="I54" s="73"/>
      <c r="J54" s="73"/>
      <c r="K54" s="73"/>
      <c r="L54" s="73"/>
      <c r="M54" s="73"/>
      <c r="N54" s="83"/>
    </row>
    <row r="55" spans="1:14">
      <c r="A55" s="67">
        <v>53</v>
      </c>
      <c r="B55" s="34"/>
      <c r="C55" s="52"/>
      <c r="D55" s="80"/>
      <c r="E55" s="72"/>
      <c r="F55" s="73"/>
      <c r="G55" s="73"/>
      <c r="H55" s="73"/>
      <c r="I55" s="73"/>
      <c r="J55" s="73"/>
      <c r="K55" s="73"/>
      <c r="L55" s="73"/>
      <c r="M55" s="73"/>
      <c r="N55" s="83"/>
    </row>
    <row r="56" spans="1:14">
      <c r="A56" s="67">
        <v>54</v>
      </c>
      <c r="B56" s="34"/>
      <c r="C56" s="52"/>
      <c r="D56" s="80"/>
      <c r="E56" s="72"/>
      <c r="F56" s="73"/>
      <c r="G56" s="73"/>
      <c r="H56" s="73"/>
      <c r="I56" s="73"/>
      <c r="J56" s="73"/>
      <c r="K56" s="73"/>
      <c r="L56" s="73"/>
      <c r="M56" s="73"/>
      <c r="N56" s="83"/>
    </row>
    <row r="57" spans="1:14">
      <c r="A57" s="67">
        <v>55</v>
      </c>
      <c r="B57" s="34"/>
      <c r="C57" s="52"/>
      <c r="D57" s="80"/>
      <c r="E57" s="72"/>
      <c r="F57" s="73"/>
      <c r="G57" s="73"/>
      <c r="H57" s="73"/>
      <c r="I57" s="73"/>
      <c r="J57" s="73"/>
      <c r="K57" s="73"/>
      <c r="L57" s="73"/>
      <c r="M57" s="73"/>
      <c r="N57" s="83"/>
    </row>
    <row r="58" spans="1:14">
      <c r="A58" s="67">
        <v>56</v>
      </c>
      <c r="B58" s="34"/>
      <c r="C58" s="52"/>
      <c r="D58" s="80"/>
      <c r="E58" s="72"/>
      <c r="F58" s="73"/>
      <c r="G58" s="73"/>
      <c r="H58" s="73"/>
      <c r="I58" s="73"/>
      <c r="J58" s="73"/>
      <c r="K58" s="73"/>
      <c r="L58" s="73"/>
      <c r="M58" s="73"/>
      <c r="N58" s="83"/>
    </row>
    <row r="59" spans="1:14">
      <c r="A59" s="67">
        <v>57</v>
      </c>
      <c r="B59" s="34"/>
      <c r="C59" s="52"/>
      <c r="D59" s="80"/>
      <c r="E59" s="72"/>
      <c r="F59" s="73"/>
      <c r="G59" s="73"/>
      <c r="H59" s="73"/>
      <c r="I59" s="73"/>
      <c r="J59" s="73"/>
      <c r="K59" s="73"/>
      <c r="L59" s="73"/>
      <c r="M59" s="73"/>
      <c r="N59" s="83"/>
    </row>
    <row r="60" spans="1:14">
      <c r="A60" s="67">
        <v>58</v>
      </c>
      <c r="B60" s="34"/>
      <c r="C60" s="52"/>
      <c r="D60" s="80"/>
      <c r="E60" s="72"/>
      <c r="F60" s="73"/>
      <c r="G60" s="73"/>
      <c r="H60" s="73"/>
      <c r="I60" s="73"/>
      <c r="J60" s="73"/>
      <c r="K60" s="73"/>
      <c r="L60" s="73"/>
      <c r="M60" s="73"/>
      <c r="N60" s="83"/>
    </row>
    <row r="61" spans="1:14">
      <c r="A61" s="67">
        <v>59</v>
      </c>
      <c r="B61" s="34"/>
      <c r="C61" s="52"/>
      <c r="D61" s="80"/>
      <c r="E61" s="72"/>
      <c r="F61" s="73"/>
      <c r="G61" s="73"/>
      <c r="H61" s="73"/>
      <c r="I61" s="73"/>
      <c r="J61" s="73"/>
      <c r="K61" s="73"/>
      <c r="L61" s="73"/>
      <c r="M61" s="73"/>
      <c r="N61" s="83"/>
    </row>
    <row r="62" spans="1:14">
      <c r="A62" s="68">
        <v>60</v>
      </c>
      <c r="B62" s="23"/>
      <c r="C62" s="59"/>
      <c r="D62" s="81"/>
      <c r="E62" s="74"/>
      <c r="F62" s="75"/>
      <c r="G62" s="75"/>
      <c r="H62" s="75"/>
      <c r="I62" s="75"/>
      <c r="J62" s="75"/>
      <c r="K62" s="75"/>
      <c r="L62" s="75"/>
      <c r="M62" s="75"/>
      <c r="N62" s="84"/>
    </row>
    <row r="63" spans="1:14">
      <c r="A63" s="66">
        <v>61</v>
      </c>
      <c r="B63" s="35"/>
      <c r="C63" s="58"/>
      <c r="D63" s="79"/>
      <c r="E63" s="70"/>
      <c r="F63" s="71"/>
      <c r="G63" s="71"/>
      <c r="H63" s="71"/>
      <c r="I63" s="71"/>
      <c r="J63" s="71"/>
      <c r="K63" s="71"/>
      <c r="L63" s="71"/>
      <c r="M63" s="71"/>
      <c r="N63" s="82"/>
    </row>
    <row r="64" spans="1:14">
      <c r="A64" s="67">
        <v>62</v>
      </c>
      <c r="B64" s="34"/>
      <c r="C64" s="52"/>
      <c r="D64" s="80"/>
      <c r="E64" s="72"/>
      <c r="F64" s="73"/>
      <c r="G64" s="73"/>
      <c r="H64" s="73"/>
      <c r="I64" s="73"/>
      <c r="J64" s="73"/>
      <c r="K64" s="73"/>
      <c r="L64" s="73"/>
      <c r="M64" s="73"/>
      <c r="N64" s="83"/>
    </row>
    <row r="65" spans="1:14">
      <c r="A65" s="67">
        <v>63</v>
      </c>
      <c r="B65" s="34"/>
      <c r="C65" s="52"/>
      <c r="D65" s="80"/>
      <c r="E65" s="72"/>
      <c r="F65" s="73"/>
      <c r="G65" s="73"/>
      <c r="H65" s="73"/>
      <c r="I65" s="73"/>
      <c r="J65" s="73"/>
      <c r="K65" s="73"/>
      <c r="L65" s="73"/>
      <c r="M65" s="73"/>
      <c r="N65" s="83"/>
    </row>
    <row r="66" spans="1:14">
      <c r="A66" s="67">
        <v>64</v>
      </c>
      <c r="B66" s="34"/>
      <c r="C66" s="52"/>
      <c r="D66" s="80"/>
      <c r="E66" s="72"/>
      <c r="F66" s="73"/>
      <c r="G66" s="73"/>
      <c r="H66" s="73"/>
      <c r="I66" s="73"/>
      <c r="J66" s="73"/>
      <c r="K66" s="73"/>
      <c r="L66" s="73"/>
      <c r="M66" s="73"/>
      <c r="N66" s="83"/>
    </row>
    <row r="67" spans="1:14">
      <c r="A67" s="67">
        <v>65</v>
      </c>
      <c r="B67" s="34"/>
      <c r="C67" s="52"/>
      <c r="D67" s="80"/>
      <c r="E67" s="72"/>
      <c r="F67" s="73"/>
      <c r="G67" s="73"/>
      <c r="H67" s="73"/>
      <c r="I67" s="73"/>
      <c r="J67" s="73"/>
      <c r="K67" s="73"/>
      <c r="L67" s="73"/>
      <c r="M67" s="73"/>
      <c r="N67" s="83"/>
    </row>
    <row r="68" spans="1:14">
      <c r="A68" s="67">
        <v>66</v>
      </c>
      <c r="B68" s="34"/>
      <c r="C68" s="52"/>
      <c r="D68" s="80"/>
      <c r="E68" s="72"/>
      <c r="F68" s="73"/>
      <c r="G68" s="73"/>
      <c r="H68" s="73"/>
      <c r="I68" s="73"/>
      <c r="J68" s="73"/>
      <c r="K68" s="73"/>
      <c r="L68" s="73"/>
      <c r="M68" s="73"/>
      <c r="N68" s="83"/>
    </row>
    <row r="69" spans="1:14">
      <c r="A69" s="67">
        <v>67</v>
      </c>
      <c r="B69" s="34"/>
      <c r="C69" s="52"/>
      <c r="D69" s="80"/>
      <c r="E69" s="72"/>
      <c r="F69" s="73"/>
      <c r="G69" s="73"/>
      <c r="H69" s="73"/>
      <c r="I69" s="73"/>
      <c r="J69" s="73"/>
      <c r="K69" s="73"/>
      <c r="L69" s="73"/>
      <c r="M69" s="73"/>
      <c r="N69" s="83"/>
    </row>
    <row r="70" spans="1:14">
      <c r="A70" s="67">
        <v>68</v>
      </c>
      <c r="B70" s="34"/>
      <c r="C70" s="52"/>
      <c r="D70" s="80"/>
      <c r="E70" s="72"/>
      <c r="F70" s="73"/>
      <c r="G70" s="73"/>
      <c r="H70" s="73"/>
      <c r="I70" s="73"/>
      <c r="J70" s="73"/>
      <c r="K70" s="73"/>
      <c r="L70" s="73"/>
      <c r="M70" s="73"/>
      <c r="N70" s="83"/>
    </row>
    <row r="71" spans="1:14">
      <c r="A71" s="67">
        <v>69</v>
      </c>
      <c r="B71" s="34"/>
      <c r="C71" s="52"/>
      <c r="D71" s="80"/>
      <c r="E71" s="72"/>
      <c r="F71" s="73"/>
      <c r="G71" s="73"/>
      <c r="H71" s="73"/>
      <c r="I71" s="73"/>
      <c r="J71" s="73"/>
      <c r="K71" s="73"/>
      <c r="L71" s="73"/>
      <c r="M71" s="73"/>
      <c r="N71" s="83"/>
    </row>
    <row r="72" spans="1:14">
      <c r="A72" s="67">
        <v>70</v>
      </c>
      <c r="B72" s="34"/>
      <c r="C72" s="52"/>
      <c r="D72" s="80"/>
      <c r="E72" s="72"/>
      <c r="F72" s="73"/>
      <c r="G72" s="73"/>
      <c r="H72" s="73"/>
      <c r="I72" s="73"/>
      <c r="J72" s="73"/>
      <c r="K72" s="73"/>
      <c r="L72" s="73"/>
      <c r="M72" s="73"/>
      <c r="N72" s="83"/>
    </row>
    <row r="73" spans="1:14">
      <c r="A73" s="67">
        <v>71</v>
      </c>
      <c r="B73" s="34"/>
      <c r="C73" s="52"/>
      <c r="D73" s="80"/>
      <c r="E73" s="72"/>
      <c r="F73" s="73"/>
      <c r="G73" s="73"/>
      <c r="H73" s="73"/>
      <c r="I73" s="73"/>
      <c r="J73" s="73"/>
      <c r="K73" s="73"/>
      <c r="L73" s="73"/>
      <c r="M73" s="73"/>
      <c r="N73" s="83"/>
    </row>
    <row r="74" spans="1:14">
      <c r="A74" s="68">
        <v>72</v>
      </c>
      <c r="B74" s="23"/>
      <c r="C74" s="59"/>
      <c r="D74" s="81"/>
      <c r="E74" s="74"/>
      <c r="F74" s="75"/>
      <c r="G74" s="75"/>
      <c r="H74" s="75"/>
      <c r="I74" s="75"/>
      <c r="J74" s="75"/>
      <c r="K74" s="75"/>
      <c r="L74" s="75"/>
      <c r="M74" s="75"/>
      <c r="N74" s="84"/>
    </row>
    <row r="75" spans="1:14">
      <c r="A75" s="66">
        <v>73</v>
      </c>
      <c r="B75" s="35"/>
      <c r="C75" s="58"/>
      <c r="D75" s="79"/>
      <c r="E75" s="70"/>
      <c r="F75" s="71"/>
      <c r="G75" s="71"/>
      <c r="H75" s="71"/>
      <c r="I75" s="71"/>
      <c r="J75" s="71"/>
      <c r="K75" s="71"/>
      <c r="L75" s="71"/>
      <c r="M75" s="71"/>
      <c r="N75" s="82"/>
    </row>
    <row r="76" spans="1:14">
      <c r="A76" s="67">
        <v>74</v>
      </c>
      <c r="B76" s="34"/>
      <c r="C76" s="52"/>
      <c r="D76" s="80"/>
      <c r="E76" s="72"/>
      <c r="F76" s="73"/>
      <c r="G76" s="73"/>
      <c r="H76" s="73"/>
      <c r="I76" s="73"/>
      <c r="J76" s="73"/>
      <c r="K76" s="73"/>
      <c r="L76" s="73"/>
      <c r="M76" s="73"/>
      <c r="N76" s="83"/>
    </row>
    <row r="77" spans="1:14">
      <c r="A77" s="67">
        <v>75</v>
      </c>
      <c r="B77" s="34"/>
      <c r="C77" s="52"/>
      <c r="D77" s="80"/>
      <c r="E77" s="72"/>
      <c r="F77" s="73"/>
      <c r="G77" s="73"/>
      <c r="H77" s="73"/>
      <c r="I77" s="73"/>
      <c r="J77" s="73"/>
      <c r="K77" s="73"/>
      <c r="L77" s="73"/>
      <c r="M77" s="73"/>
      <c r="N77" s="83"/>
    </row>
    <row r="78" spans="1:14">
      <c r="A78" s="67">
        <v>76</v>
      </c>
      <c r="B78" s="34"/>
      <c r="C78" s="52"/>
      <c r="D78" s="80"/>
      <c r="E78" s="72"/>
      <c r="F78" s="73"/>
      <c r="G78" s="73"/>
      <c r="H78" s="73"/>
      <c r="I78" s="73"/>
      <c r="J78" s="73"/>
      <c r="K78" s="73"/>
      <c r="L78" s="73"/>
      <c r="M78" s="73"/>
      <c r="N78" s="83"/>
    </row>
    <row r="79" spans="1:14">
      <c r="A79" s="67">
        <v>77</v>
      </c>
      <c r="B79" s="34"/>
      <c r="C79" s="52"/>
      <c r="D79" s="80"/>
      <c r="E79" s="72"/>
      <c r="F79" s="73"/>
      <c r="G79" s="73"/>
      <c r="H79" s="73"/>
      <c r="I79" s="73"/>
      <c r="J79" s="73"/>
      <c r="K79" s="73"/>
      <c r="L79" s="73"/>
      <c r="M79" s="73"/>
      <c r="N79" s="83"/>
    </row>
    <row r="80" spans="1:14">
      <c r="A80" s="67">
        <v>78</v>
      </c>
      <c r="B80" s="34"/>
      <c r="C80" s="52"/>
      <c r="D80" s="80"/>
      <c r="E80" s="72"/>
      <c r="F80" s="73"/>
      <c r="G80" s="73"/>
      <c r="H80" s="73"/>
      <c r="I80" s="73"/>
      <c r="J80" s="73"/>
      <c r="K80" s="73"/>
      <c r="L80" s="73"/>
      <c r="M80" s="73"/>
      <c r="N80" s="83"/>
    </row>
    <row r="81" spans="1:14">
      <c r="A81" s="67">
        <v>79</v>
      </c>
      <c r="B81" s="34"/>
      <c r="C81" s="52"/>
      <c r="D81" s="80"/>
      <c r="E81" s="72"/>
      <c r="F81" s="73"/>
      <c r="G81" s="73"/>
      <c r="H81" s="73"/>
      <c r="I81" s="73"/>
      <c r="J81" s="73"/>
      <c r="K81" s="73"/>
      <c r="L81" s="73"/>
      <c r="M81" s="73"/>
      <c r="N81" s="83"/>
    </row>
    <row r="82" spans="1:14">
      <c r="A82" s="67">
        <v>80</v>
      </c>
      <c r="B82" s="34"/>
      <c r="C82" s="52"/>
      <c r="D82" s="80"/>
      <c r="E82" s="72"/>
      <c r="F82" s="73"/>
      <c r="G82" s="73"/>
      <c r="H82" s="73"/>
      <c r="I82" s="73"/>
      <c r="J82" s="73"/>
      <c r="K82" s="73"/>
      <c r="L82" s="73"/>
      <c r="M82" s="73"/>
      <c r="N82" s="83"/>
    </row>
    <row r="83" spans="1:14">
      <c r="A83" s="67">
        <v>81</v>
      </c>
      <c r="B83" s="34"/>
      <c r="C83" s="52"/>
      <c r="D83" s="80"/>
      <c r="E83" s="72"/>
      <c r="F83" s="73"/>
      <c r="G83" s="73"/>
      <c r="H83" s="73"/>
      <c r="I83" s="73"/>
      <c r="J83" s="73"/>
      <c r="K83" s="73"/>
      <c r="L83" s="73"/>
      <c r="M83" s="73"/>
      <c r="N83" s="83"/>
    </row>
    <row r="84" spans="1:14">
      <c r="A84" s="67">
        <v>82</v>
      </c>
      <c r="B84" s="34"/>
      <c r="C84" s="52"/>
      <c r="D84" s="80"/>
      <c r="E84" s="72"/>
      <c r="F84" s="73"/>
      <c r="G84" s="73"/>
      <c r="H84" s="73"/>
      <c r="I84" s="73"/>
      <c r="J84" s="73"/>
      <c r="K84" s="73"/>
      <c r="L84" s="73"/>
      <c r="M84" s="73"/>
      <c r="N84" s="83"/>
    </row>
    <row r="85" spans="1:14">
      <c r="A85" s="67">
        <v>83</v>
      </c>
      <c r="B85" s="34"/>
      <c r="C85" s="52"/>
      <c r="D85" s="80"/>
      <c r="E85" s="72"/>
      <c r="F85" s="73"/>
      <c r="G85" s="73"/>
      <c r="H85" s="73"/>
      <c r="I85" s="73"/>
      <c r="J85" s="73"/>
      <c r="K85" s="73"/>
      <c r="L85" s="73"/>
      <c r="M85" s="73"/>
      <c r="N85" s="83"/>
    </row>
    <row r="86" spans="1:14">
      <c r="A86" s="68">
        <v>84</v>
      </c>
      <c r="B86" s="23"/>
      <c r="C86" s="59"/>
      <c r="D86" s="81"/>
      <c r="E86" s="74"/>
      <c r="F86" s="75"/>
      <c r="G86" s="75"/>
      <c r="H86" s="75"/>
      <c r="I86" s="75"/>
      <c r="J86" s="75"/>
      <c r="K86" s="75"/>
      <c r="L86" s="75"/>
      <c r="M86" s="75"/>
      <c r="N86" s="84"/>
    </row>
    <row r="87" spans="1:14">
      <c r="A87" s="67">
        <v>85</v>
      </c>
      <c r="B87" s="34"/>
      <c r="C87" s="52"/>
      <c r="D87" s="80"/>
      <c r="E87" s="72"/>
      <c r="F87" s="73"/>
      <c r="G87" s="73"/>
      <c r="H87" s="73"/>
      <c r="I87" s="73"/>
      <c r="J87" s="73"/>
      <c r="K87" s="73"/>
      <c r="L87" s="73"/>
      <c r="M87" s="73"/>
      <c r="N87" s="83"/>
    </row>
    <row r="88" spans="1:14">
      <c r="A88" s="67">
        <v>86</v>
      </c>
      <c r="B88" s="34"/>
      <c r="C88" s="52"/>
      <c r="D88" s="80"/>
      <c r="E88" s="72"/>
      <c r="F88" s="73"/>
      <c r="G88" s="73"/>
      <c r="H88" s="73"/>
      <c r="I88" s="73"/>
      <c r="J88" s="73"/>
      <c r="K88" s="73"/>
      <c r="L88" s="73"/>
      <c r="M88" s="73"/>
      <c r="N88" s="83"/>
    </row>
    <row r="89" spans="1:14">
      <c r="A89" s="67">
        <v>87</v>
      </c>
      <c r="B89" s="34"/>
      <c r="C89" s="52"/>
      <c r="D89" s="80"/>
      <c r="E89" s="72"/>
      <c r="F89" s="73"/>
      <c r="G89" s="73"/>
      <c r="H89" s="73"/>
      <c r="I89" s="73"/>
      <c r="J89" s="73"/>
      <c r="K89" s="73"/>
      <c r="L89" s="73"/>
      <c r="M89" s="73"/>
      <c r="N89" s="83"/>
    </row>
    <row r="90" spans="1:14">
      <c r="A90" s="67">
        <v>88</v>
      </c>
      <c r="B90" s="34"/>
      <c r="C90" s="52"/>
      <c r="D90" s="80"/>
      <c r="E90" s="72"/>
      <c r="F90" s="73"/>
      <c r="G90" s="73"/>
      <c r="H90" s="73"/>
      <c r="I90" s="73"/>
      <c r="J90" s="73"/>
      <c r="K90" s="73"/>
      <c r="L90" s="73"/>
      <c r="M90" s="73"/>
      <c r="N90" s="83"/>
    </row>
    <row r="91" spans="1:14">
      <c r="A91" s="67">
        <v>89</v>
      </c>
      <c r="B91" s="34"/>
      <c r="C91" s="52"/>
      <c r="D91" s="80"/>
      <c r="E91" s="72"/>
      <c r="F91" s="73"/>
      <c r="G91" s="73"/>
      <c r="H91" s="73"/>
      <c r="I91" s="73"/>
      <c r="J91" s="73"/>
      <c r="K91" s="73"/>
      <c r="L91" s="73"/>
      <c r="M91" s="73"/>
      <c r="N91" s="83"/>
    </row>
    <row r="92" spans="1:14">
      <c r="A92" s="67">
        <v>90</v>
      </c>
      <c r="B92" s="34"/>
      <c r="C92" s="52"/>
      <c r="D92" s="80"/>
      <c r="E92" s="72"/>
      <c r="F92" s="73"/>
      <c r="G92" s="73"/>
      <c r="H92" s="73"/>
      <c r="I92" s="73"/>
      <c r="J92" s="73"/>
      <c r="K92" s="73"/>
      <c r="L92" s="73"/>
      <c r="M92" s="73"/>
      <c r="N92" s="83"/>
    </row>
    <row r="93" spans="1:14">
      <c r="A93" s="67">
        <v>91</v>
      </c>
      <c r="B93" s="34"/>
      <c r="C93" s="52"/>
      <c r="D93" s="80"/>
      <c r="E93" s="72"/>
      <c r="F93" s="73"/>
      <c r="G93" s="73"/>
      <c r="H93" s="73"/>
      <c r="I93" s="73"/>
      <c r="J93" s="73"/>
      <c r="K93" s="73"/>
      <c r="L93" s="73"/>
      <c r="M93" s="73"/>
      <c r="N93" s="83"/>
    </row>
    <row r="94" spans="1:14">
      <c r="A94" s="67">
        <v>92</v>
      </c>
      <c r="B94" s="34"/>
      <c r="C94" s="52"/>
      <c r="D94" s="80"/>
      <c r="E94" s="72"/>
      <c r="F94" s="73"/>
      <c r="G94" s="73"/>
      <c r="H94" s="73"/>
      <c r="I94" s="73"/>
      <c r="J94" s="73"/>
      <c r="K94" s="73"/>
      <c r="L94" s="73"/>
      <c r="M94" s="73"/>
      <c r="N94" s="83"/>
    </row>
    <row r="95" spans="1:14">
      <c r="A95" s="67">
        <v>93</v>
      </c>
      <c r="B95" s="34"/>
      <c r="C95" s="52"/>
      <c r="D95" s="80"/>
      <c r="E95" s="72"/>
      <c r="F95" s="73"/>
      <c r="G95" s="73"/>
      <c r="H95" s="73"/>
      <c r="I95" s="73"/>
      <c r="J95" s="73"/>
      <c r="K95" s="73"/>
      <c r="L95" s="73"/>
      <c r="M95" s="73"/>
      <c r="N95" s="83"/>
    </row>
    <row r="96" spans="1:14">
      <c r="A96" s="67">
        <v>94</v>
      </c>
      <c r="B96" s="34"/>
      <c r="C96" s="52"/>
      <c r="D96" s="80"/>
      <c r="E96" s="72"/>
      <c r="F96" s="73"/>
      <c r="G96" s="73"/>
      <c r="H96" s="73"/>
      <c r="I96" s="73"/>
      <c r="J96" s="73"/>
      <c r="K96" s="73"/>
      <c r="L96" s="73"/>
      <c r="M96" s="73"/>
      <c r="N96" s="83"/>
    </row>
    <row r="97" spans="1:14">
      <c r="A97" s="67">
        <v>95</v>
      </c>
      <c r="B97" s="34"/>
      <c r="C97" s="52"/>
      <c r="D97" s="80"/>
      <c r="E97" s="72"/>
      <c r="F97" s="73"/>
      <c r="G97" s="73"/>
      <c r="H97" s="73"/>
      <c r="I97" s="73"/>
      <c r="J97" s="73"/>
      <c r="K97" s="73"/>
      <c r="L97" s="73"/>
      <c r="M97" s="73"/>
      <c r="N97" s="83"/>
    </row>
    <row r="98" spans="1:14">
      <c r="A98" s="68">
        <v>96</v>
      </c>
      <c r="B98" s="23"/>
      <c r="C98" s="59"/>
      <c r="D98" s="81"/>
      <c r="E98" s="74"/>
      <c r="F98" s="75"/>
      <c r="G98" s="75"/>
      <c r="H98" s="75"/>
      <c r="I98" s="75"/>
      <c r="J98" s="75"/>
      <c r="K98" s="75"/>
      <c r="L98" s="75"/>
      <c r="M98" s="75"/>
      <c r="N98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2017-02-01T00:26:11Z</dcterms:modified>
</cp:coreProperties>
</file>