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bele\IntroCienciaDatos\ProyectoCIenciaDatos-1\"/>
    </mc:Choice>
  </mc:AlternateContent>
  <xr:revisionPtr revIDLastSave="0" documentId="8_{48044923-0F6D-42F6-AF4F-3C30E5DA11FA}" xr6:coauthVersionLast="47" xr6:coauthVersionMax="47" xr10:uidLastSave="{00000000-0000-0000-0000-000000000000}"/>
  <bookViews>
    <workbookView xWindow="-120" yWindow="-120" windowWidth="29040" windowHeight="15720" xr2:uid="{D26B6EA7-FAF7-4A87-BC4F-D53FAEC88DC9}"/>
  </bookViews>
  <sheets>
    <sheet name="Evolución Académicos" sheetId="1" r:id="rId1"/>
  </sheets>
  <definedNames>
    <definedName name="_xlnm._FilterDatabase" localSheetId="0" hidden="1">'Evolución Académicos'!$B$76:$U$93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T7" i="1"/>
  <c r="U7" i="1"/>
  <c r="V7" i="1"/>
  <c r="S8" i="1"/>
  <c r="T8" i="1"/>
  <c r="U8" i="1"/>
  <c r="V8" i="1"/>
  <c r="S9" i="1"/>
  <c r="T9" i="1"/>
  <c r="U9" i="1"/>
  <c r="V9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V21" i="1"/>
  <c r="T22" i="1"/>
  <c r="U22" i="1"/>
  <c r="V22" i="1"/>
  <c r="S23" i="1"/>
  <c r="T23" i="1"/>
  <c r="U23" i="1"/>
  <c r="V23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U44" i="1"/>
  <c r="V44" i="1"/>
  <c r="W44" i="1"/>
  <c r="U45" i="1"/>
  <c r="V45" i="1"/>
  <c r="W45" i="1"/>
  <c r="T46" i="1"/>
  <c r="U46" i="1"/>
  <c r="V46" i="1"/>
  <c r="W46" i="1"/>
  <c r="T47" i="1"/>
  <c r="U47" i="1"/>
  <c r="V47" i="1"/>
  <c r="W47" i="1"/>
  <c r="S52" i="1"/>
  <c r="T52" i="1"/>
  <c r="U52" i="1"/>
  <c r="V52" i="1"/>
  <c r="S53" i="1"/>
  <c r="T53" i="1"/>
  <c r="U53" i="1"/>
  <c r="V53" i="1"/>
  <c r="S54" i="1"/>
  <c r="T54" i="1"/>
  <c r="U54" i="1"/>
  <c r="V54" i="1"/>
  <c r="S59" i="1"/>
  <c r="T59" i="1"/>
  <c r="U59" i="1"/>
  <c r="V59" i="1"/>
  <c r="S60" i="1"/>
  <c r="T60" i="1"/>
  <c r="U60" i="1"/>
  <c r="V60" i="1"/>
  <c r="V61" i="1"/>
  <c r="S67" i="1"/>
  <c r="T67" i="1"/>
  <c r="U67" i="1"/>
  <c r="V67" i="1"/>
  <c r="S68" i="1"/>
  <c r="T68" i="1"/>
  <c r="U68" i="1"/>
  <c r="V68" i="1"/>
  <c r="S69" i="1"/>
  <c r="T69" i="1"/>
  <c r="U69" i="1"/>
  <c r="V69" i="1"/>
  <c r="S70" i="1"/>
  <c r="T70" i="1"/>
  <c r="U70" i="1"/>
  <c r="V70" i="1"/>
  <c r="S71" i="1"/>
  <c r="T71" i="1"/>
  <c r="U71" i="1"/>
  <c r="V71" i="1"/>
  <c r="V72" i="1"/>
  <c r="S77" i="1"/>
  <c r="T77" i="1"/>
  <c r="U77" i="1"/>
  <c r="V77" i="1"/>
  <c r="S78" i="1"/>
  <c r="T78" i="1"/>
  <c r="U78" i="1"/>
  <c r="V78" i="1"/>
  <c r="S79" i="1"/>
  <c r="T79" i="1"/>
  <c r="U79" i="1"/>
  <c r="V79" i="1"/>
  <c r="S80" i="1"/>
  <c r="T80" i="1"/>
  <c r="U80" i="1"/>
  <c r="V80" i="1"/>
  <c r="S81" i="1"/>
  <c r="T81" i="1"/>
  <c r="U81" i="1"/>
  <c r="V81" i="1"/>
  <c r="S82" i="1"/>
  <c r="T82" i="1"/>
  <c r="U82" i="1"/>
  <c r="V82" i="1"/>
  <c r="S83" i="1"/>
  <c r="T83" i="1"/>
  <c r="U83" i="1"/>
  <c r="V83" i="1"/>
  <c r="S84" i="1"/>
  <c r="T84" i="1"/>
  <c r="U84" i="1"/>
  <c r="V84" i="1"/>
  <c r="S85" i="1"/>
  <c r="T85" i="1"/>
  <c r="U85" i="1"/>
  <c r="V85" i="1"/>
  <c r="T86" i="1"/>
  <c r="U86" i="1"/>
  <c r="V86" i="1"/>
  <c r="S87" i="1"/>
  <c r="T87" i="1"/>
  <c r="U87" i="1"/>
  <c r="V87" i="1"/>
  <c r="S88" i="1"/>
  <c r="T88" i="1"/>
  <c r="U88" i="1"/>
  <c r="V88" i="1"/>
  <c r="S89" i="1"/>
  <c r="T89" i="1"/>
  <c r="U89" i="1"/>
  <c r="V89" i="1"/>
  <c r="S90" i="1"/>
  <c r="T90" i="1"/>
  <c r="U90" i="1"/>
  <c r="V90" i="1"/>
  <c r="S91" i="1"/>
  <c r="T91" i="1"/>
  <c r="U91" i="1"/>
  <c r="V91" i="1"/>
  <c r="S92" i="1"/>
  <c r="T92" i="1"/>
  <c r="U92" i="1"/>
  <c r="V92" i="1"/>
  <c r="S98" i="1"/>
  <c r="T98" i="1"/>
  <c r="U98" i="1"/>
  <c r="V98" i="1"/>
  <c r="S99" i="1"/>
  <c r="T99" i="1"/>
  <c r="U99" i="1"/>
  <c r="V99" i="1"/>
  <c r="S100" i="1"/>
  <c r="T100" i="1"/>
  <c r="U100" i="1"/>
  <c r="V100" i="1"/>
  <c r="S105" i="1"/>
  <c r="T105" i="1"/>
  <c r="U105" i="1"/>
  <c r="V105" i="1"/>
  <c r="S106" i="1"/>
  <c r="T106" i="1"/>
  <c r="U106" i="1"/>
  <c r="V106" i="1"/>
  <c r="S107" i="1"/>
  <c r="T107" i="1"/>
  <c r="U107" i="1"/>
  <c r="V107" i="1"/>
  <c r="S112" i="1"/>
  <c r="T112" i="1"/>
  <c r="U112" i="1"/>
  <c r="V112" i="1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V119" i="1"/>
  <c r="T120" i="1"/>
  <c r="U120" i="1"/>
  <c r="V120" i="1"/>
  <c r="S121" i="1"/>
  <c r="T121" i="1"/>
  <c r="U121" i="1"/>
  <c r="V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8" i="1"/>
  <c r="T128" i="1"/>
  <c r="U128" i="1"/>
  <c r="S129" i="1"/>
  <c r="T129" i="1"/>
  <c r="U129" i="1"/>
  <c r="V129" i="1"/>
  <c r="S130" i="1"/>
  <c r="T130" i="1"/>
  <c r="U130" i="1"/>
  <c r="V130" i="1"/>
  <c r="S131" i="1"/>
  <c r="T131" i="1"/>
  <c r="U131" i="1"/>
  <c r="S132" i="1"/>
  <c r="T132" i="1"/>
  <c r="U132" i="1"/>
  <c r="V132" i="1"/>
  <c r="S133" i="1"/>
  <c r="T133" i="1"/>
  <c r="U133" i="1"/>
  <c r="V133" i="1"/>
  <c r="S134" i="1"/>
  <c r="T134" i="1"/>
  <c r="U134" i="1"/>
  <c r="V135" i="1"/>
  <c r="T136" i="1"/>
  <c r="U136" i="1"/>
  <c r="V136" i="1"/>
  <c r="S137" i="1"/>
  <c r="T137" i="1"/>
  <c r="U137" i="1"/>
  <c r="V137" i="1"/>
  <c r="C138" i="1"/>
  <c r="C139" i="1" s="1"/>
  <c r="D138" i="1"/>
  <c r="E138" i="1"/>
  <c r="F138" i="1"/>
  <c r="G138" i="1"/>
  <c r="H138" i="1"/>
  <c r="H139" i="1" s="1"/>
  <c r="I138" i="1"/>
  <c r="I139" i="1" s="1"/>
  <c r="J138" i="1"/>
  <c r="J139" i="1" s="1"/>
  <c r="K138" i="1"/>
  <c r="K139" i="1" s="1"/>
  <c r="L138" i="1"/>
  <c r="L140" i="1" s="1"/>
  <c r="M138" i="1"/>
  <c r="M139" i="1" s="1"/>
  <c r="N138" i="1"/>
  <c r="T138" i="1" s="1"/>
  <c r="O138" i="1"/>
  <c r="O139" i="1" s="1"/>
  <c r="P138" i="1"/>
  <c r="Q138" i="1"/>
  <c r="R138" i="1"/>
  <c r="V128" i="1" s="1"/>
  <c r="U138" i="1"/>
  <c r="V138" i="1"/>
  <c r="D139" i="1"/>
  <c r="E139" i="1"/>
  <c r="F139" i="1"/>
  <c r="G139" i="1"/>
  <c r="P139" i="1"/>
  <c r="Q139" i="1"/>
  <c r="R139" i="1"/>
  <c r="C140" i="1"/>
  <c r="D140" i="1"/>
  <c r="E140" i="1"/>
  <c r="F140" i="1"/>
  <c r="G140" i="1"/>
  <c r="H140" i="1"/>
  <c r="J140" i="1"/>
  <c r="K140" i="1"/>
  <c r="M140" i="1"/>
  <c r="N140" i="1"/>
  <c r="O140" i="1"/>
  <c r="P140" i="1"/>
  <c r="Q140" i="1"/>
  <c r="R140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V152" i="1"/>
  <c r="T153" i="1"/>
  <c r="U153" i="1"/>
  <c r="V153" i="1"/>
  <c r="S154" i="1"/>
  <c r="T154" i="1"/>
  <c r="U154" i="1"/>
  <c r="V154" i="1"/>
  <c r="S155" i="1"/>
  <c r="T155" i="1"/>
  <c r="U155" i="1"/>
  <c r="V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62" i="1"/>
  <c r="T162" i="1"/>
  <c r="U162" i="1"/>
  <c r="V162" i="1"/>
  <c r="S163" i="1"/>
  <c r="T163" i="1"/>
  <c r="U163" i="1"/>
  <c r="V163" i="1"/>
  <c r="S164" i="1"/>
  <c r="T164" i="1"/>
  <c r="U164" i="1"/>
  <c r="V164" i="1"/>
  <c r="S165" i="1"/>
  <c r="T165" i="1"/>
  <c r="U165" i="1"/>
  <c r="V165" i="1"/>
  <c r="S166" i="1"/>
  <c r="T166" i="1"/>
  <c r="U166" i="1"/>
  <c r="V166" i="1"/>
  <c r="S167" i="1"/>
  <c r="T167" i="1"/>
  <c r="U167" i="1"/>
  <c r="V167" i="1"/>
  <c r="S168" i="1"/>
  <c r="T168" i="1"/>
  <c r="U168" i="1"/>
  <c r="V168" i="1"/>
  <c r="V169" i="1"/>
  <c r="T170" i="1"/>
  <c r="U170" i="1"/>
  <c r="V170" i="1"/>
  <c r="T171" i="1"/>
  <c r="U171" i="1"/>
  <c r="V171" i="1"/>
  <c r="S172" i="1"/>
  <c r="T172" i="1"/>
  <c r="U172" i="1"/>
  <c r="V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I140" i="1" l="1"/>
  <c r="L139" i="1"/>
  <c r="S138" i="1"/>
  <c r="V134" i="1"/>
  <c r="V131" i="1"/>
  <c r="N139" i="1"/>
</calcChain>
</file>

<file path=xl/sharedStrings.xml><?xml version="1.0" encoding="utf-8"?>
<sst xmlns="http://schemas.openxmlformats.org/spreadsheetml/2006/main" count="441" uniqueCount="84">
  <si>
    <t>Volver al índice</t>
  </si>
  <si>
    <t>Fuente: Servicio de Información de Educación Superior (SIES), de Mineduc.</t>
  </si>
  <si>
    <t>Sin información</t>
  </si>
  <si>
    <t>Licencia Educación Media</t>
  </si>
  <si>
    <t>Sin título o grado académico</t>
  </si>
  <si>
    <t>Técnico de Nivel Medio</t>
  </si>
  <si>
    <t>Técnico de Nivel Superior</t>
  </si>
  <si>
    <t>Licenciado</t>
  </si>
  <si>
    <t>Titulo Profesional</t>
  </si>
  <si>
    <t>Especialidad médica u odontológica</t>
  </si>
  <si>
    <t>Magíster</t>
  </si>
  <si>
    <t>Doctor</t>
  </si>
  <si>
    <t>Hombre</t>
  </si>
  <si>
    <t>Mujer</t>
  </si>
  <si>
    <t>Nivel de formación</t>
  </si>
  <si>
    <t>17. Evolución N° de JCE por género según nivel de formación - CFT</t>
  </si>
  <si>
    <t>16. Evolución N° de JCE por género según nivel de formación - IP</t>
  </si>
  <si>
    <t>15. Evolución N° de JCE por género según nivel de formación - Universidades</t>
  </si>
  <si>
    <t>14. Evolución N° de JCE por género según nivel de formación - Todas las instituciones</t>
  </si>
  <si>
    <t>% JCE con grado Doctor + Magíster</t>
  </si>
  <si>
    <t>% JCE con grado Doctor</t>
  </si>
  <si>
    <t>Total</t>
  </si>
  <si>
    <t>n/a</t>
  </si>
  <si>
    <t>Distribución % 2024</t>
  </si>
  <si>
    <t>% Variación 2023 - 2024</t>
  </si>
  <si>
    <t>% Variación 2020 - 2024</t>
  </si>
  <si>
    <t>%  Variación 2015 - 2024</t>
  </si>
  <si>
    <t>13. Evolución N° de JCE por nivel de formación - CFT</t>
  </si>
  <si>
    <t>12. Evolución N° de JCE por nivel de formación - IP</t>
  </si>
  <si>
    <t>11. Evolución N° de JCE por nivel de formación - Universidades</t>
  </si>
  <si>
    <t xml:space="preserve">10. Evolución N° de JCE según nivel de formación </t>
  </si>
  <si>
    <t>Universidad</t>
  </si>
  <si>
    <t>Instituto Profesional</t>
  </si>
  <si>
    <t>Centro de Formación Técnica</t>
  </si>
  <si>
    <t>Tipo de institución</t>
  </si>
  <si>
    <t xml:space="preserve">09. Evolución N° de JCE según tipo de institución </t>
  </si>
  <si>
    <t>Hombres</t>
  </si>
  <si>
    <t>Mujeres</t>
  </si>
  <si>
    <t>Género</t>
  </si>
  <si>
    <t>08. Evolución N° de JCE según sexo</t>
  </si>
  <si>
    <t>(*) Académicos en más de una región se imputan a la región donde tienen mayor número de horas contratadas.</t>
  </si>
  <si>
    <t>Magallanes</t>
  </si>
  <si>
    <t>Aysén</t>
  </si>
  <si>
    <t>Los Lagos</t>
  </si>
  <si>
    <t>Los Ríos</t>
  </si>
  <si>
    <t>La Araucanía</t>
  </si>
  <si>
    <t>BioBío</t>
  </si>
  <si>
    <t>Ñuble</t>
  </si>
  <si>
    <t>Maule</t>
  </si>
  <si>
    <t>O'Higgins</t>
  </si>
  <si>
    <t>Metropolitana</t>
  </si>
  <si>
    <t>Valparaíso</t>
  </si>
  <si>
    <t>Coquimbo</t>
  </si>
  <si>
    <t>Atacama</t>
  </si>
  <si>
    <t>Antofagasta</t>
  </si>
  <si>
    <t>Tarapacá</t>
  </si>
  <si>
    <t>Arica y Parinacota</t>
  </si>
  <si>
    <t>Región</t>
  </si>
  <si>
    <t>07. Evolución N° de Académicas/os Únicas/os por región</t>
  </si>
  <si>
    <t>Sin Información</t>
  </si>
  <si>
    <t>Entre 65 y más</t>
  </si>
  <si>
    <t>Entre 55 y 64</t>
  </si>
  <si>
    <t>Entre 45 y 54</t>
  </si>
  <si>
    <t>Entre 35 y 44</t>
  </si>
  <si>
    <t>Menor de 35</t>
  </si>
  <si>
    <t>Promedio de Edad</t>
  </si>
  <si>
    <t>Rango de edad</t>
  </si>
  <si>
    <t>06. Evolución N° de Académicas/os Únicas/os según rangos de edad</t>
  </si>
  <si>
    <t>Extranjera</t>
  </si>
  <si>
    <t>Chilena</t>
  </si>
  <si>
    <t>Nacionalidad</t>
  </si>
  <si>
    <t xml:space="preserve">05. Evolución N° de Académicas/os Únicas/os según nacionalidad  </t>
  </si>
  <si>
    <t>En 3 o más instituciones</t>
  </si>
  <si>
    <t>En 2 instituciones</t>
  </si>
  <si>
    <t>En 1 institución</t>
  </si>
  <si>
    <t>N° institución</t>
  </si>
  <si>
    <t xml:space="preserve">04. Evolución N° de Académicas/os Únicas/os según número de instituciones donde trabajan </t>
  </si>
  <si>
    <t>Licencia Enseñanza Media</t>
  </si>
  <si>
    <t>Distribución según Sexo 2024</t>
  </si>
  <si>
    <t>Sexo</t>
  </si>
  <si>
    <t>03. Evolución N° de Académicas/os Únicas/os según nivel de formación y género</t>
  </si>
  <si>
    <t xml:space="preserve">02. Evolución N° de Académicas/os Únicas/os según nivel de formación </t>
  </si>
  <si>
    <t>01. Evolución N° de Académicas/os Únicas/os según género</t>
  </si>
  <si>
    <t>EVOLUCIÓN DE ACADÉMICAS/OS UNICAS/OS y JCE 2009 - 2024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</si>
</sst>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 * #,##0_ ;_ * \-#,##0_ ;_ * &quot;-&quot;_ ;_ @_ "/>
    <numFmt numFmtId="164" formatCode="_-* #,##0.00_-;\-* #,##0.00_-;_-* &quot;-&quot;??_-;_-@_-"/>
    <numFmt numFmtId="165" formatCode="_-* #,##0.00\ _€_-;\-* #,##0.00\ _€_-;_-* &quot;-&quot;??\ _€_-;_-@_-"/>
    <numFmt numFmtId="166" formatCode="_-* #,##0.0\ _€_-;\-* #,##0.0\ _€_-;_-* &quot;-&quot;??\ _€_-;_-@_-"/>
    <numFmt numFmtId="167" formatCode="0.0%"/>
    <numFmt numFmtId="168" formatCode="_-* #,##0\ _€_-;\-* #,##0\ _€_-;_-* &quot;-&quot;??\ _€_-;_-@_-"/>
    <numFmt numFmtId="169" formatCode="_ * #,##0.0_ ;_ * \-#,##0.0_ ;_ * &quot;-&quot;_ ;_ @_ "/>
    <numFmt numFmtId="170" formatCode="_-* #,##0_-;\-* #,##0_-;_-* &quot;-&quot;??_-;_-@_-"/>
    <numFmt numFmtId="171" formatCode="_-* #,##0.0_-;\-* #,##0.0_-;_-* &quot;-&quot;??_-;_-@_-"/>
    <numFmt numFmtId="172" formatCode="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vertical="center"/>
    </xf>
    <xf numFmtId="164" fontId="0" fillId="0" borderId="0" xfId="4" applyFont="1" applyFill="1" applyAlignment="1">
      <alignment vertical="center"/>
    </xf>
    <xf numFmtId="164" fontId="2" fillId="0" borderId="0" xfId="4" applyFont="1" applyFill="1" applyAlignment="1">
      <alignment vertical="center"/>
    </xf>
    <xf numFmtId="164" fontId="2" fillId="0" borderId="0" xfId="5" applyNumberFormat="1" applyFill="1" applyAlignment="1">
      <alignment vertical="center"/>
    </xf>
    <xf numFmtId="164" fontId="3" fillId="0" borderId="0" xfId="4" applyFont="1" applyFill="1" applyAlignment="1">
      <alignment vertical="center"/>
    </xf>
    <xf numFmtId="166" fontId="4" fillId="0" borderId="1" xfId="1" applyNumberFormat="1" applyFont="1" applyFill="1" applyBorder="1" applyAlignment="1">
      <alignment horizontal="center" vertical="center"/>
    </xf>
    <xf numFmtId="166" fontId="4" fillId="0" borderId="1" xfId="1" applyNumberFormat="1" applyFont="1" applyFill="1" applyBorder="1" applyAlignment="1">
      <alignment vertical="center"/>
    </xf>
    <xf numFmtId="164" fontId="4" fillId="0" borderId="1" xfId="4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164" fontId="5" fillId="2" borderId="3" xfId="4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164" fontId="5" fillId="2" borderId="2" xfId="4" applyFont="1" applyFill="1" applyBorder="1" applyAlignment="1">
      <alignment horizontal="left" vertical="center" wrapText="1"/>
    </xf>
    <xf numFmtId="164" fontId="6" fillId="0" borderId="0" xfId="4" applyFont="1" applyFill="1" applyAlignment="1">
      <alignment vertical="center"/>
    </xf>
    <xf numFmtId="167" fontId="0" fillId="0" borderId="0" xfId="3" applyNumberFormat="1" applyFont="1" applyFill="1" applyAlignment="1">
      <alignment vertical="center"/>
    </xf>
    <xf numFmtId="168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0" fontId="0" fillId="2" borderId="1" xfId="0" applyFill="1" applyBorder="1" applyAlignment="1">
      <alignment vertical="center"/>
    </xf>
    <xf numFmtId="169" fontId="0" fillId="2" borderId="1" xfId="2" applyNumberFormat="1" applyFont="1" applyFill="1" applyBorder="1" applyAlignment="1">
      <alignment vertical="center"/>
    </xf>
    <xf numFmtId="167" fontId="0" fillId="2" borderId="1" xfId="0" applyNumberFormat="1" applyFill="1" applyBorder="1" applyAlignment="1">
      <alignment vertical="center"/>
    </xf>
    <xf numFmtId="167" fontId="5" fillId="0" borderId="1" xfId="3" applyNumberFormat="1" applyFont="1" applyFill="1" applyBorder="1" applyAlignment="1">
      <alignment horizontal="right" vertical="center"/>
    </xf>
    <xf numFmtId="164" fontId="5" fillId="0" borderId="1" xfId="4" applyFont="1" applyFill="1" applyBorder="1" applyAlignment="1">
      <alignment horizontal="left" vertical="center"/>
    </xf>
    <xf numFmtId="167" fontId="0" fillId="2" borderId="1" xfId="3" applyNumberFormat="1" applyFont="1" applyFill="1" applyBorder="1" applyAlignment="1">
      <alignment vertical="center"/>
    </xf>
    <xf numFmtId="167" fontId="5" fillId="0" borderId="1" xfId="3" applyNumberFormat="1" applyFont="1" applyFill="1" applyBorder="1" applyAlignment="1">
      <alignment horizontal="center" vertical="center"/>
    </xf>
    <xf numFmtId="169" fontId="5" fillId="0" borderId="1" xfId="1" applyNumberFormat="1" applyFont="1" applyFill="1" applyBorder="1" applyAlignment="1">
      <alignment horizontal="left" vertical="center"/>
    </xf>
    <xf numFmtId="169" fontId="5" fillId="0" borderId="1" xfId="2" applyNumberFormat="1" applyFont="1" applyFill="1" applyBorder="1" applyAlignment="1">
      <alignment horizontal="left" vertical="center"/>
    </xf>
    <xf numFmtId="167" fontId="4" fillId="0" borderId="1" xfId="3" applyNumberFormat="1" applyFont="1" applyFill="1" applyBorder="1" applyAlignment="1">
      <alignment horizontal="center" vertical="center"/>
    </xf>
    <xf numFmtId="169" fontId="4" fillId="0" borderId="1" xfId="1" applyNumberFormat="1" applyFont="1" applyFill="1" applyBorder="1" applyAlignment="1">
      <alignment horizontal="left" vertical="center"/>
    </xf>
    <xf numFmtId="169" fontId="4" fillId="0" borderId="1" xfId="2" applyNumberFormat="1" applyFont="1" applyFill="1" applyBorder="1" applyAlignment="1">
      <alignment horizontal="left" vertical="center"/>
    </xf>
    <xf numFmtId="169" fontId="4" fillId="0" borderId="1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4" applyFont="1" applyFill="1" applyBorder="1" applyAlignment="1">
      <alignment horizontal="left" vertical="center" wrapText="1"/>
    </xf>
    <xf numFmtId="170" fontId="5" fillId="0" borderId="0" xfId="1" applyNumberFormat="1" applyFont="1" applyFill="1" applyBorder="1" applyAlignment="1">
      <alignment horizontal="left" vertical="center"/>
    </xf>
    <xf numFmtId="169" fontId="0" fillId="0" borderId="0" xfId="2" applyNumberFormat="1" applyFont="1" applyFill="1" applyAlignment="1">
      <alignment vertical="center"/>
    </xf>
    <xf numFmtId="41" fontId="0" fillId="0" borderId="0" xfId="2" applyFont="1" applyFill="1" applyAlignment="1">
      <alignment vertical="center"/>
    </xf>
    <xf numFmtId="9" fontId="0" fillId="0" borderId="0" xfId="3" applyFont="1" applyFill="1" applyAlignment="1">
      <alignment vertical="center"/>
    </xf>
    <xf numFmtId="0" fontId="0" fillId="0" borderId="0" xfId="0" applyAlignment="1">
      <alignment horizontal="center" vertical="center"/>
    </xf>
    <xf numFmtId="167" fontId="4" fillId="0" borderId="0" xfId="3" applyNumberFormat="1" applyFont="1" applyFill="1" applyBorder="1" applyAlignment="1">
      <alignment horizontal="center" vertical="center"/>
    </xf>
    <xf numFmtId="167" fontId="0" fillId="0" borderId="0" xfId="3" applyNumberFormat="1" applyFont="1" applyFill="1" applyBorder="1" applyAlignment="1">
      <alignment vertical="center"/>
    </xf>
    <xf numFmtId="171" fontId="4" fillId="0" borderId="1" xfId="1" applyNumberFormat="1" applyFont="1" applyFill="1" applyBorder="1" applyAlignment="1">
      <alignment horizontal="left" vertical="center"/>
    </xf>
    <xf numFmtId="171" fontId="4" fillId="0" borderId="1" xfId="4" applyNumberFormat="1" applyFont="1" applyFill="1" applyBorder="1" applyAlignment="1">
      <alignment horizontal="left" vertical="center"/>
    </xf>
    <xf numFmtId="172" fontId="0" fillId="0" borderId="0" xfId="0" applyNumberFormat="1" applyAlignment="1">
      <alignment vertical="center"/>
    </xf>
    <xf numFmtId="166" fontId="0" fillId="0" borderId="0" xfId="1" applyNumberFormat="1" applyFont="1" applyFill="1" applyAlignment="1">
      <alignment vertical="center"/>
    </xf>
    <xf numFmtId="167" fontId="4" fillId="0" borderId="0" xfId="3" applyNumberFormat="1" applyFont="1" applyFill="1" applyAlignment="1">
      <alignment vertical="center"/>
    </xf>
    <xf numFmtId="169" fontId="5" fillId="0" borderId="1" xfId="1" applyNumberFormat="1" applyFont="1" applyFill="1" applyBorder="1" applyAlignment="1">
      <alignment vertical="center"/>
    </xf>
    <xf numFmtId="167" fontId="0" fillId="0" borderId="0" xfId="3" applyNumberFormat="1" applyFont="1" applyAlignment="1">
      <alignment vertical="center"/>
    </xf>
    <xf numFmtId="164" fontId="7" fillId="0" borderId="0" xfId="4" applyFont="1" applyFill="1" applyAlignment="1">
      <alignment vertical="center"/>
    </xf>
    <xf numFmtId="167" fontId="0" fillId="0" borderId="0" xfId="2" applyNumberFormat="1" applyFont="1" applyFill="1" applyAlignment="1">
      <alignment vertical="center"/>
    </xf>
    <xf numFmtId="168" fontId="4" fillId="0" borderId="1" xfId="1" applyNumberFormat="1" applyFont="1" applyFill="1" applyBorder="1" applyAlignment="1">
      <alignment vertical="center"/>
    </xf>
    <xf numFmtId="170" fontId="4" fillId="0" borderId="1" xfId="1" applyNumberFormat="1" applyFont="1" applyFill="1" applyBorder="1" applyAlignment="1">
      <alignment vertical="center"/>
    </xf>
    <xf numFmtId="170" fontId="4" fillId="0" borderId="1" xfId="4" applyNumberFormat="1" applyFont="1" applyFill="1" applyBorder="1" applyAlignment="1">
      <alignment vertical="center"/>
    </xf>
    <xf numFmtId="164" fontId="4" fillId="0" borderId="1" xfId="4" applyFont="1" applyFill="1" applyBorder="1" applyAlignment="1">
      <alignment vertical="center"/>
    </xf>
    <xf numFmtId="170" fontId="4" fillId="0" borderId="1" xfId="4" applyNumberFormat="1" applyFont="1" applyFill="1" applyBorder="1" applyAlignment="1">
      <alignment horizontal="center" vertical="center"/>
    </xf>
    <xf numFmtId="172" fontId="4" fillId="0" borderId="1" xfId="4" applyNumberFormat="1" applyFont="1" applyFill="1" applyBorder="1" applyAlignment="1">
      <alignment horizontal="center" vertical="center"/>
    </xf>
    <xf numFmtId="170" fontId="4" fillId="0" borderId="1" xfId="1" applyNumberFormat="1" applyFont="1" applyFill="1" applyBorder="1" applyAlignment="1">
      <alignment horizontal="left" vertical="center"/>
    </xf>
    <xf numFmtId="170" fontId="4" fillId="0" borderId="1" xfId="4" applyNumberFormat="1" applyFont="1" applyFill="1" applyBorder="1" applyAlignment="1">
      <alignment horizontal="left" vertical="center"/>
    </xf>
    <xf numFmtId="164" fontId="4" fillId="0" borderId="0" xfId="4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164" fontId="4" fillId="0" borderId="3" xfId="4" applyFont="1" applyFill="1" applyBorder="1" applyAlignment="1">
      <alignment horizontal="left" vertical="center"/>
    </xf>
    <xf numFmtId="164" fontId="4" fillId="0" borderId="2" xfId="4" applyFont="1" applyFill="1" applyBorder="1" applyAlignment="1">
      <alignment horizontal="left" vertical="center"/>
    </xf>
    <xf numFmtId="164" fontId="6" fillId="3" borderId="0" xfId="4" applyFont="1" applyFill="1" applyAlignment="1">
      <alignment vertical="center"/>
    </xf>
    <xf numFmtId="170" fontId="0" fillId="0" borderId="0" xfId="0" applyNumberFormat="1" applyAlignment="1">
      <alignment vertical="center"/>
    </xf>
    <xf numFmtId="170" fontId="5" fillId="0" borderId="1" xfId="1" applyNumberFormat="1" applyFont="1" applyFill="1" applyBorder="1" applyAlignment="1">
      <alignment horizontal="left" vertical="center"/>
    </xf>
    <xf numFmtId="170" fontId="5" fillId="0" borderId="1" xfId="4" applyNumberFormat="1" applyFont="1" applyFill="1" applyBorder="1" applyAlignment="1">
      <alignment horizontal="left" vertical="center"/>
    </xf>
    <xf numFmtId="0" fontId="0" fillId="0" borderId="0" xfId="2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4" applyFont="1" applyFill="1" applyAlignment="1">
      <alignment vertical="center"/>
    </xf>
    <xf numFmtId="0" fontId="8" fillId="0" borderId="0" xfId="0" applyFont="1" applyAlignment="1">
      <alignment vertical="center"/>
    </xf>
  </cellXfs>
  <cellStyles count="6">
    <cellStyle name="Hipervínculo" xfId="5" builtinId="8"/>
    <cellStyle name="Millares" xfId="1" builtinId="3"/>
    <cellStyle name="Millares [0]" xfId="2" builtinId="6"/>
    <cellStyle name="Millares 2" xfId="4" xr:uid="{9E25103F-0083-4B4F-975B-8C082626ED79}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740834</xdr:colOff>
      <xdr:row>0</xdr:row>
      <xdr:rowOff>0</xdr:rowOff>
    </xdr:from>
    <xdr:ext cx="862541" cy="651823"/>
    <xdr:pic>
      <xdr:nvPicPr>
        <xdr:cNvPr id="2" name="Imagen 1">
          <a:extLst>
            <a:ext uri="{FF2B5EF4-FFF2-40B4-BE49-F238E27FC236}">
              <a16:creationId xmlns:a16="http://schemas.microsoft.com/office/drawing/2014/main" id="{546C972F-E688-46F4-8D4E-72AB2789D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94834" y="0"/>
          <a:ext cx="862541" cy="6518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C077-9FA9-49AE-BD7C-90291CA5498F}">
  <dimension ref="B1:AH243"/>
  <sheetViews>
    <sheetView showGridLines="0" tabSelected="1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baseColWidth="10" defaultColWidth="11.42578125" defaultRowHeight="15" x14ac:dyDescent="0.25"/>
  <cols>
    <col min="1" max="1" width="1.5703125" style="1" customWidth="1"/>
    <col min="2" max="2" width="32.85546875" style="2" customWidth="1"/>
    <col min="3" max="7" width="11.5703125" style="2" customWidth="1"/>
    <col min="8" max="64" width="11.5703125" style="1" customWidth="1"/>
    <col min="65" max="16384" width="11.42578125" style="1"/>
  </cols>
  <sheetData>
    <row r="1" spans="2:28" ht="21" x14ac:dyDescent="0.25">
      <c r="B1" s="68" t="s">
        <v>83</v>
      </c>
      <c r="C1" s="68"/>
      <c r="D1" s="68"/>
      <c r="E1" s="68"/>
      <c r="F1" s="68"/>
      <c r="G1" s="68"/>
      <c r="H1" s="66"/>
      <c r="I1" s="66"/>
      <c r="J1" s="66"/>
    </row>
    <row r="2" spans="2:28" ht="15" customHeight="1" x14ac:dyDescent="0.25">
      <c r="B2" s="67"/>
      <c r="C2" s="67"/>
      <c r="D2" s="67"/>
      <c r="E2" s="67"/>
      <c r="F2" s="67"/>
      <c r="G2" s="67"/>
      <c r="H2" s="66"/>
      <c r="I2" s="66"/>
      <c r="J2" s="66"/>
    </row>
    <row r="3" spans="2:28" ht="15" customHeight="1" x14ac:dyDescent="0.25">
      <c r="B3" s="4" t="s">
        <v>0</v>
      </c>
      <c r="C3" s="3"/>
      <c r="D3" s="3"/>
      <c r="E3" s="3"/>
      <c r="F3" s="3"/>
      <c r="G3" s="3"/>
      <c r="H3" s="66"/>
      <c r="I3" s="66"/>
      <c r="J3" s="66"/>
    </row>
    <row r="4" spans="2:28" ht="15" customHeight="1" x14ac:dyDescent="0.25"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2:28" ht="15" customHeight="1" x14ac:dyDescent="0.25">
      <c r="B5" s="14" t="s">
        <v>82</v>
      </c>
      <c r="C5" s="14"/>
      <c r="D5" s="14"/>
      <c r="E5" s="14"/>
      <c r="F5" s="14"/>
      <c r="G5" s="14"/>
      <c r="H5" s="33"/>
    </row>
    <row r="6" spans="2:28" ht="30" customHeight="1" x14ac:dyDescent="0.25">
      <c r="B6" s="32" t="s">
        <v>38</v>
      </c>
      <c r="C6" s="31">
        <v>2009</v>
      </c>
      <c r="D6" s="31">
        <v>2010</v>
      </c>
      <c r="E6" s="31">
        <v>2011</v>
      </c>
      <c r="F6" s="31">
        <v>2012</v>
      </c>
      <c r="G6" s="31">
        <v>2013</v>
      </c>
      <c r="H6" s="31">
        <v>2014</v>
      </c>
      <c r="I6" s="31">
        <v>2015</v>
      </c>
      <c r="J6" s="31">
        <v>2016</v>
      </c>
      <c r="K6" s="31">
        <v>2017</v>
      </c>
      <c r="L6" s="31">
        <v>2018</v>
      </c>
      <c r="M6" s="31">
        <v>2019</v>
      </c>
      <c r="N6" s="31">
        <v>2020</v>
      </c>
      <c r="O6" s="31">
        <v>2021</v>
      </c>
      <c r="P6" s="31">
        <v>2022</v>
      </c>
      <c r="Q6" s="31">
        <v>2023</v>
      </c>
      <c r="R6" s="31">
        <v>2024</v>
      </c>
      <c r="S6" s="31" t="s">
        <v>26</v>
      </c>
      <c r="T6" s="31" t="s">
        <v>25</v>
      </c>
      <c r="U6" s="31" t="s">
        <v>24</v>
      </c>
      <c r="V6" s="31" t="s">
        <v>23</v>
      </c>
    </row>
    <row r="7" spans="2:28" ht="15" customHeight="1" x14ac:dyDescent="0.25">
      <c r="B7" s="8" t="s">
        <v>37</v>
      </c>
      <c r="C7" s="56">
        <v>25067</v>
      </c>
      <c r="D7" s="56">
        <v>27230</v>
      </c>
      <c r="E7" s="56">
        <v>28977</v>
      </c>
      <c r="F7" s="56">
        <v>30657</v>
      </c>
      <c r="G7" s="56">
        <v>33365</v>
      </c>
      <c r="H7" s="55">
        <v>35247</v>
      </c>
      <c r="I7" s="55">
        <v>36569</v>
      </c>
      <c r="J7" s="55">
        <v>38063</v>
      </c>
      <c r="K7" s="55">
        <v>38028</v>
      </c>
      <c r="L7" s="55">
        <v>38125</v>
      </c>
      <c r="M7" s="55">
        <v>38393</v>
      </c>
      <c r="N7" s="55">
        <v>37956</v>
      </c>
      <c r="O7" s="55">
        <v>36956</v>
      </c>
      <c r="P7" s="55">
        <v>38845</v>
      </c>
      <c r="Q7" s="55">
        <v>40470</v>
      </c>
      <c r="R7" s="55">
        <v>41538</v>
      </c>
      <c r="S7" s="27">
        <f>(R7-I7)/I7</f>
        <v>0.13588011703902211</v>
      </c>
      <c r="T7" s="27">
        <f>(R7-N7)/N7</f>
        <v>9.4372431236168189E-2</v>
      </c>
      <c r="U7" s="27">
        <f>(R7-Q7)/Q7</f>
        <v>2.6389918458117122E-2</v>
      </c>
      <c r="V7" s="27">
        <f>R7/R$9</f>
        <v>0.45669239395738503</v>
      </c>
      <c r="W7" s="15"/>
      <c r="X7" s="15"/>
      <c r="Y7" s="15"/>
    </row>
    <row r="8" spans="2:28" ht="15" customHeight="1" x14ac:dyDescent="0.25">
      <c r="B8" s="8" t="s">
        <v>36</v>
      </c>
      <c r="C8" s="56">
        <v>37481</v>
      </c>
      <c r="D8" s="56">
        <v>39101</v>
      </c>
      <c r="E8" s="56">
        <v>41271</v>
      </c>
      <c r="F8" s="56">
        <v>42227</v>
      </c>
      <c r="G8" s="56">
        <v>45007</v>
      </c>
      <c r="H8" s="55">
        <v>47268</v>
      </c>
      <c r="I8" s="55">
        <v>48486</v>
      </c>
      <c r="J8" s="55">
        <v>49762</v>
      </c>
      <c r="K8" s="55">
        <v>49285</v>
      </c>
      <c r="L8" s="55">
        <v>48436</v>
      </c>
      <c r="M8" s="55">
        <v>47939</v>
      </c>
      <c r="N8" s="55">
        <v>47302</v>
      </c>
      <c r="O8" s="55">
        <v>45481</v>
      </c>
      <c r="P8" s="55">
        <v>46904</v>
      </c>
      <c r="Q8" s="55">
        <v>48528</v>
      </c>
      <c r="R8" s="55">
        <v>49416</v>
      </c>
      <c r="S8" s="27">
        <f>(R8-I8)/I8</f>
        <v>1.9180794456131668E-2</v>
      </c>
      <c r="T8" s="27">
        <f>(R8-N8)/N8</f>
        <v>4.4691556382393978E-2</v>
      </c>
      <c r="U8" s="27">
        <f>(R8-Q8)/Q8</f>
        <v>1.8298714144411473E-2</v>
      </c>
      <c r="V8" s="27">
        <f>R8/R$9</f>
        <v>0.54330760604261497</v>
      </c>
    </row>
    <row r="9" spans="2:28" ht="15" customHeight="1" x14ac:dyDescent="0.25">
      <c r="B9" s="22" t="s">
        <v>21</v>
      </c>
      <c r="C9" s="64">
        <v>62548</v>
      </c>
      <c r="D9" s="64">
        <v>66331</v>
      </c>
      <c r="E9" s="64">
        <v>70248</v>
      </c>
      <c r="F9" s="64">
        <v>72884</v>
      </c>
      <c r="G9" s="64">
        <v>78372</v>
      </c>
      <c r="H9" s="63">
        <v>82515</v>
      </c>
      <c r="I9" s="63">
        <v>85055</v>
      </c>
      <c r="J9" s="63">
        <v>87825</v>
      </c>
      <c r="K9" s="63">
        <v>87313</v>
      </c>
      <c r="L9" s="63">
        <v>86561</v>
      </c>
      <c r="M9" s="63">
        <v>86332</v>
      </c>
      <c r="N9" s="63">
        <v>85258</v>
      </c>
      <c r="O9" s="63">
        <v>82437</v>
      </c>
      <c r="P9" s="63">
        <v>85749</v>
      </c>
      <c r="Q9" s="63">
        <v>88998</v>
      </c>
      <c r="R9" s="63">
        <v>90954</v>
      </c>
      <c r="S9" s="24">
        <f>(R9-I9)/I9</f>
        <v>6.93551231556052E-2</v>
      </c>
      <c r="T9" s="24">
        <f>(R9-N9)/N9</f>
        <v>6.6808979802481877E-2</v>
      </c>
      <c r="U9" s="24">
        <f>(R9-Q9)/Q9</f>
        <v>2.197802197802198E-2</v>
      </c>
      <c r="V9" s="24">
        <f>SUM(V7:V8)</f>
        <v>1</v>
      </c>
      <c r="W9" s="62"/>
      <c r="X9" s="15"/>
    </row>
    <row r="10" spans="2:28" ht="15" customHeight="1" x14ac:dyDescent="0.25"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17"/>
      <c r="T10" s="17"/>
      <c r="U10" s="17"/>
      <c r="V10" s="17"/>
    </row>
    <row r="11" spans="2:28" ht="15" customHeight="1" x14ac:dyDescent="0.25"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T11" s="17"/>
      <c r="U11" s="17"/>
    </row>
    <row r="12" spans="2:28" ht="15" customHeight="1" x14ac:dyDescent="0.25">
      <c r="B12" s="61" t="s">
        <v>81</v>
      </c>
      <c r="C12" s="14"/>
      <c r="D12" s="14"/>
      <c r="E12" s="14"/>
      <c r="F12" s="14"/>
      <c r="G12" s="14"/>
      <c r="H12" s="33"/>
      <c r="J12" s="42"/>
      <c r="K12" s="42"/>
      <c r="L12" s="42"/>
      <c r="M12" s="42"/>
      <c r="N12" s="42"/>
      <c r="O12" s="15"/>
      <c r="P12" s="42"/>
      <c r="Q12" s="42"/>
      <c r="R12" s="42"/>
    </row>
    <row r="13" spans="2:28" ht="30" customHeight="1" x14ac:dyDescent="0.25">
      <c r="B13" s="32" t="s">
        <v>14</v>
      </c>
      <c r="C13" s="31">
        <v>2009</v>
      </c>
      <c r="D13" s="31">
        <v>2010</v>
      </c>
      <c r="E13" s="31">
        <v>2011</v>
      </c>
      <c r="F13" s="31">
        <v>2012</v>
      </c>
      <c r="G13" s="31">
        <v>2013</v>
      </c>
      <c r="H13" s="31">
        <v>2014</v>
      </c>
      <c r="I13" s="31">
        <v>2015</v>
      </c>
      <c r="J13" s="31">
        <v>2016</v>
      </c>
      <c r="K13" s="31">
        <v>2017</v>
      </c>
      <c r="L13" s="31">
        <v>2018</v>
      </c>
      <c r="M13" s="31">
        <v>2019</v>
      </c>
      <c r="N13" s="31">
        <v>2020</v>
      </c>
      <c r="O13" s="31">
        <v>2021</v>
      </c>
      <c r="P13" s="31">
        <v>2022</v>
      </c>
      <c r="Q13" s="31">
        <v>2023</v>
      </c>
      <c r="R13" s="31">
        <v>2024</v>
      </c>
      <c r="S13" s="31" t="s">
        <v>26</v>
      </c>
      <c r="T13" s="31" t="s">
        <v>25</v>
      </c>
      <c r="U13" s="31" t="s">
        <v>24</v>
      </c>
      <c r="V13" s="31" t="s">
        <v>23</v>
      </c>
      <c r="W13" s="37"/>
      <c r="X13" s="37"/>
      <c r="Y13" s="37"/>
    </row>
    <row r="14" spans="2:28" ht="15" customHeight="1" x14ac:dyDescent="0.25">
      <c r="B14" s="8" t="s">
        <v>11</v>
      </c>
      <c r="C14" s="56">
        <v>5703</v>
      </c>
      <c r="D14" s="56">
        <v>5966</v>
      </c>
      <c r="E14" s="56">
        <v>6485</v>
      </c>
      <c r="F14" s="56">
        <v>7412</v>
      </c>
      <c r="G14" s="56">
        <v>7828</v>
      </c>
      <c r="H14" s="55">
        <v>8601</v>
      </c>
      <c r="I14" s="55">
        <v>9105</v>
      </c>
      <c r="J14" s="55">
        <v>9596</v>
      </c>
      <c r="K14" s="55">
        <v>10273</v>
      </c>
      <c r="L14" s="55">
        <v>11261</v>
      </c>
      <c r="M14" s="55">
        <v>12021</v>
      </c>
      <c r="N14" s="55">
        <v>12570</v>
      </c>
      <c r="O14" s="55">
        <v>13238</v>
      </c>
      <c r="P14" s="55">
        <v>13783</v>
      </c>
      <c r="Q14" s="55">
        <v>14545</v>
      </c>
      <c r="R14" s="55">
        <v>15381</v>
      </c>
      <c r="S14" s="27">
        <f>(R14-I14)/I14</f>
        <v>0.68929159802306428</v>
      </c>
      <c r="T14" s="27">
        <f>(R14-N14)/N14</f>
        <v>0.22362768496420049</v>
      </c>
      <c r="U14" s="27">
        <f>(R14-Q14)/Q14</f>
        <v>5.7476796149879682E-2</v>
      </c>
      <c r="V14" s="27">
        <f>R14/R$9</f>
        <v>0.16910746091430834</v>
      </c>
      <c r="W14" s="15"/>
      <c r="X14" s="15"/>
      <c r="Y14" s="15"/>
      <c r="Z14" s="15"/>
      <c r="AA14" s="17"/>
      <c r="AB14" s="17"/>
    </row>
    <row r="15" spans="2:28" ht="15" customHeight="1" x14ac:dyDescent="0.25">
      <c r="B15" s="8" t="s">
        <v>10</v>
      </c>
      <c r="C15" s="56">
        <v>11675</v>
      </c>
      <c r="D15" s="56">
        <v>12498</v>
      </c>
      <c r="E15" s="56">
        <v>13261</v>
      </c>
      <c r="F15" s="56">
        <v>14608</v>
      </c>
      <c r="G15" s="56">
        <v>16891</v>
      </c>
      <c r="H15" s="55">
        <v>19928</v>
      </c>
      <c r="I15" s="55">
        <v>19863</v>
      </c>
      <c r="J15" s="55">
        <v>21139</v>
      </c>
      <c r="K15" s="55">
        <v>21696</v>
      </c>
      <c r="L15" s="55">
        <v>22899</v>
      </c>
      <c r="M15" s="55">
        <v>23700</v>
      </c>
      <c r="N15" s="55">
        <v>25766</v>
      </c>
      <c r="O15" s="55">
        <v>26512</v>
      </c>
      <c r="P15" s="55">
        <v>27593</v>
      </c>
      <c r="Q15" s="55">
        <v>29607</v>
      </c>
      <c r="R15" s="55">
        <v>31003</v>
      </c>
      <c r="S15" s="27">
        <f>(R15-I15)/I15</f>
        <v>0.5608417660977697</v>
      </c>
      <c r="T15" s="27">
        <f>(R15-N15)/N15</f>
        <v>0.20325234805557713</v>
      </c>
      <c r="U15" s="27">
        <f>(R15-Q15)/Q15</f>
        <v>4.7151011585098115E-2</v>
      </c>
      <c r="V15" s="27">
        <f>R15/R$9</f>
        <v>0.34086461288123665</v>
      </c>
      <c r="W15" s="15"/>
      <c r="X15" s="15"/>
      <c r="Y15" s="15"/>
      <c r="Z15" s="15"/>
      <c r="AA15" s="17"/>
      <c r="AB15" s="17"/>
    </row>
    <row r="16" spans="2:28" ht="15" customHeight="1" x14ac:dyDescent="0.25">
      <c r="B16" s="8" t="s">
        <v>9</v>
      </c>
      <c r="C16" s="56">
        <v>2584</v>
      </c>
      <c r="D16" s="56">
        <v>3190</v>
      </c>
      <c r="E16" s="56">
        <v>3290</v>
      </c>
      <c r="F16" s="56">
        <v>3164</v>
      </c>
      <c r="G16" s="56">
        <v>3696</v>
      </c>
      <c r="H16" s="55">
        <v>4280</v>
      </c>
      <c r="I16" s="55">
        <v>4452</v>
      </c>
      <c r="J16" s="55">
        <v>5006</v>
      </c>
      <c r="K16" s="55">
        <v>5076</v>
      </c>
      <c r="L16" s="55">
        <v>5442</v>
      </c>
      <c r="M16" s="55">
        <v>4894</v>
      </c>
      <c r="N16" s="55">
        <v>5150</v>
      </c>
      <c r="O16" s="55">
        <v>4835</v>
      </c>
      <c r="P16" s="55">
        <v>5394</v>
      </c>
      <c r="Q16" s="55">
        <v>5763</v>
      </c>
      <c r="R16" s="55">
        <v>6006</v>
      </c>
      <c r="S16" s="27">
        <f>(R16-I16)/I16</f>
        <v>0.34905660377358488</v>
      </c>
      <c r="T16" s="27">
        <f>(R16-N16)/N16</f>
        <v>0.16621359223300972</v>
      </c>
      <c r="U16" s="27">
        <f>(R16-Q16)/Q16</f>
        <v>4.2165538781884435E-2</v>
      </c>
      <c r="V16" s="27">
        <f>R16/R$9</f>
        <v>6.6033379510521809E-2</v>
      </c>
      <c r="W16" s="15"/>
      <c r="X16" s="15"/>
      <c r="Y16" s="15"/>
      <c r="Z16" s="15"/>
      <c r="AA16" s="17"/>
      <c r="AB16" s="17"/>
    </row>
    <row r="17" spans="2:28" ht="15" customHeight="1" x14ac:dyDescent="0.25">
      <c r="B17" s="8" t="s">
        <v>8</v>
      </c>
      <c r="C17" s="56">
        <v>31452</v>
      </c>
      <c r="D17" s="56">
        <v>32282</v>
      </c>
      <c r="E17" s="56">
        <v>33870</v>
      </c>
      <c r="F17" s="56">
        <v>36845</v>
      </c>
      <c r="G17" s="56">
        <v>35889</v>
      </c>
      <c r="H17" s="55">
        <v>36805</v>
      </c>
      <c r="I17" s="55">
        <v>40838</v>
      </c>
      <c r="J17" s="55">
        <v>42991</v>
      </c>
      <c r="K17" s="55">
        <v>41542</v>
      </c>
      <c r="L17" s="55">
        <v>39402</v>
      </c>
      <c r="M17" s="55">
        <v>38642</v>
      </c>
      <c r="N17" s="55">
        <v>34775</v>
      </c>
      <c r="O17" s="55">
        <v>30664</v>
      </c>
      <c r="P17" s="55">
        <v>31475</v>
      </c>
      <c r="Q17" s="55">
        <v>31700</v>
      </c>
      <c r="R17" s="55">
        <v>29851</v>
      </c>
      <c r="S17" s="27">
        <f>(R17-I17)/I17</f>
        <v>-0.26903864048190412</v>
      </c>
      <c r="T17" s="27">
        <f>(R17-N17)/N17</f>
        <v>-0.14159597411933861</v>
      </c>
      <c r="U17" s="27">
        <f>(R17-Q17)/Q17</f>
        <v>-5.832807570977918E-2</v>
      </c>
      <c r="V17" s="27">
        <f>R17/R$9</f>
        <v>0.3281988697583394</v>
      </c>
      <c r="W17" s="15"/>
      <c r="X17" s="15"/>
      <c r="Y17" s="15"/>
      <c r="Z17" s="15"/>
      <c r="AA17" s="17"/>
      <c r="AB17" s="17"/>
    </row>
    <row r="18" spans="2:28" ht="15" customHeight="1" x14ac:dyDescent="0.25">
      <c r="B18" s="8" t="s">
        <v>7</v>
      </c>
      <c r="C18" s="56">
        <v>6746</v>
      </c>
      <c r="D18" s="56">
        <v>7705</v>
      </c>
      <c r="E18" s="56">
        <v>8347</v>
      </c>
      <c r="F18" s="56">
        <v>6933</v>
      </c>
      <c r="G18" s="56">
        <v>9637</v>
      </c>
      <c r="H18" s="55">
        <v>8877</v>
      </c>
      <c r="I18" s="55">
        <v>7059</v>
      </c>
      <c r="J18" s="55">
        <v>5353</v>
      </c>
      <c r="K18" s="55">
        <v>5189</v>
      </c>
      <c r="L18" s="55">
        <v>4399</v>
      </c>
      <c r="M18" s="55">
        <v>3890</v>
      </c>
      <c r="N18" s="55">
        <v>3900</v>
      </c>
      <c r="O18" s="55">
        <v>4450</v>
      </c>
      <c r="P18" s="55">
        <v>4170</v>
      </c>
      <c r="Q18" s="55">
        <v>4245</v>
      </c>
      <c r="R18" s="55">
        <v>5302</v>
      </c>
      <c r="S18" s="27">
        <f>(R18-I18)/I18</f>
        <v>-0.24890211078056382</v>
      </c>
      <c r="T18" s="27">
        <f>(R18-N18)/N18</f>
        <v>0.35948717948717951</v>
      </c>
      <c r="U18" s="27">
        <f>(R18-Q18)/Q18</f>
        <v>0.24899882214369848</v>
      </c>
      <c r="V18" s="27">
        <f>R18/R$9</f>
        <v>5.8293203157640125E-2</v>
      </c>
      <c r="W18" s="15"/>
      <c r="X18" s="15"/>
      <c r="Y18" s="15"/>
      <c r="Z18" s="15"/>
      <c r="AA18" s="17"/>
      <c r="AB18" s="17"/>
    </row>
    <row r="19" spans="2:28" ht="15" customHeight="1" x14ac:dyDescent="0.25">
      <c r="B19" s="8" t="s">
        <v>6</v>
      </c>
      <c r="C19" s="56">
        <v>1957</v>
      </c>
      <c r="D19" s="56">
        <v>1758</v>
      </c>
      <c r="E19" s="56">
        <v>2159</v>
      </c>
      <c r="F19" s="56">
        <v>2142</v>
      </c>
      <c r="G19" s="56">
        <v>2333</v>
      </c>
      <c r="H19" s="55">
        <v>2372</v>
      </c>
      <c r="I19" s="55">
        <v>2497</v>
      </c>
      <c r="J19" s="55">
        <v>2350</v>
      </c>
      <c r="K19" s="55">
        <v>2370</v>
      </c>
      <c r="L19" s="55">
        <v>2289</v>
      </c>
      <c r="M19" s="55">
        <v>2205</v>
      </c>
      <c r="N19" s="55">
        <v>2401</v>
      </c>
      <c r="O19" s="55">
        <v>2199</v>
      </c>
      <c r="P19" s="55">
        <v>2658</v>
      </c>
      <c r="Q19" s="55">
        <v>2539</v>
      </c>
      <c r="R19" s="55">
        <v>2741</v>
      </c>
      <c r="S19" s="27">
        <f>(R19-I19)/I19</f>
        <v>9.7717260712855428E-2</v>
      </c>
      <c r="T19" s="27">
        <f>(R19-N19)/N19</f>
        <v>0.14160766347355269</v>
      </c>
      <c r="U19" s="27">
        <f>(R19-Q19)/Q19</f>
        <v>7.9558881449389524E-2</v>
      </c>
      <c r="V19" s="27">
        <f>R19/R$9</f>
        <v>3.0136112760296412E-2</v>
      </c>
      <c r="W19" s="15"/>
      <c r="X19" s="15"/>
      <c r="Y19" s="15"/>
      <c r="Z19" s="15"/>
      <c r="AA19" s="17"/>
      <c r="AB19" s="17"/>
    </row>
    <row r="20" spans="2:28" ht="15" customHeight="1" x14ac:dyDescent="0.25">
      <c r="B20" s="8" t="s">
        <v>5</v>
      </c>
      <c r="C20" s="56">
        <v>105</v>
      </c>
      <c r="D20" s="56">
        <v>123</v>
      </c>
      <c r="E20" s="56">
        <v>150</v>
      </c>
      <c r="F20" s="56">
        <v>167</v>
      </c>
      <c r="G20" s="56">
        <v>200</v>
      </c>
      <c r="H20" s="55">
        <v>139</v>
      </c>
      <c r="I20" s="55">
        <v>137</v>
      </c>
      <c r="J20" s="55">
        <v>109</v>
      </c>
      <c r="K20" s="55">
        <v>120</v>
      </c>
      <c r="L20" s="55">
        <v>103</v>
      </c>
      <c r="M20" s="55">
        <v>63</v>
      </c>
      <c r="N20" s="55">
        <v>130</v>
      </c>
      <c r="O20" s="55">
        <v>95</v>
      </c>
      <c r="P20" s="55">
        <v>95</v>
      </c>
      <c r="Q20" s="55">
        <v>116</v>
      </c>
      <c r="R20" s="55">
        <v>168</v>
      </c>
      <c r="S20" s="27">
        <f>(R20-I20)/I20</f>
        <v>0.22627737226277372</v>
      </c>
      <c r="T20" s="27">
        <f>(R20-N20)/N20</f>
        <v>0.29230769230769232</v>
      </c>
      <c r="U20" s="27">
        <f>(R20-Q20)/Q20</f>
        <v>0.44827586206896552</v>
      </c>
      <c r="V20" s="27">
        <f>R20/R$9</f>
        <v>1.8470875387558547E-3</v>
      </c>
      <c r="W20" s="15"/>
      <c r="X20" s="15"/>
      <c r="Y20" s="15"/>
      <c r="Z20" s="15"/>
      <c r="AA20" s="17"/>
      <c r="AB20" s="17"/>
    </row>
    <row r="21" spans="2:28" ht="15" customHeight="1" x14ac:dyDescent="0.25">
      <c r="B21" s="8" t="s">
        <v>4</v>
      </c>
      <c r="C21" s="56">
        <v>1329</v>
      </c>
      <c r="D21" s="56">
        <v>967</v>
      </c>
      <c r="E21" s="56">
        <v>1138</v>
      </c>
      <c r="F21" s="56">
        <v>868</v>
      </c>
      <c r="G21" s="56">
        <v>526</v>
      </c>
      <c r="H21" s="55">
        <v>630</v>
      </c>
      <c r="I21" s="55">
        <v>610</v>
      </c>
      <c r="J21" s="55">
        <v>1272</v>
      </c>
      <c r="K21" s="55">
        <v>1047</v>
      </c>
      <c r="L21" s="55">
        <v>766</v>
      </c>
      <c r="M21" s="55">
        <v>827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27" t="s">
        <v>22</v>
      </c>
      <c r="T21" s="27" t="s">
        <v>22</v>
      </c>
      <c r="U21" s="27" t="s">
        <v>22</v>
      </c>
      <c r="V21" s="27">
        <f>R21/R$9</f>
        <v>0</v>
      </c>
      <c r="W21" s="15"/>
      <c r="X21" s="15"/>
      <c r="Y21" s="15"/>
      <c r="Z21" s="15"/>
      <c r="AA21" s="17"/>
      <c r="AB21" s="17"/>
    </row>
    <row r="22" spans="2:28" ht="15" customHeight="1" x14ac:dyDescent="0.25">
      <c r="B22" s="8" t="s">
        <v>77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133</v>
      </c>
      <c r="O22" s="53">
        <v>136</v>
      </c>
      <c r="P22" s="53">
        <v>218</v>
      </c>
      <c r="Q22" s="53">
        <v>211</v>
      </c>
      <c r="R22" s="53">
        <v>208</v>
      </c>
      <c r="S22" s="27" t="s">
        <v>22</v>
      </c>
      <c r="T22" s="27">
        <f>(R22-N22)/N22</f>
        <v>0.56390977443609025</v>
      </c>
      <c r="U22" s="27">
        <f>(R22-Q22)/Q22</f>
        <v>-1.4218009478672985E-2</v>
      </c>
      <c r="V22" s="27">
        <f>R22/R$9</f>
        <v>2.2868702860786771E-3</v>
      </c>
      <c r="W22" s="15"/>
      <c r="X22" s="15"/>
      <c r="Y22" s="15"/>
      <c r="Z22" s="15"/>
      <c r="AA22" s="17"/>
      <c r="AB22" s="17"/>
    </row>
    <row r="23" spans="2:28" ht="15" customHeight="1" x14ac:dyDescent="0.25">
      <c r="B23" s="8" t="s">
        <v>2</v>
      </c>
      <c r="C23" s="56">
        <v>997</v>
      </c>
      <c r="D23" s="56">
        <v>1842</v>
      </c>
      <c r="E23" s="56">
        <v>1548</v>
      </c>
      <c r="F23" s="56">
        <v>745</v>
      </c>
      <c r="G23" s="56">
        <v>1372</v>
      </c>
      <c r="H23" s="55">
        <v>883</v>
      </c>
      <c r="I23" s="55">
        <v>494</v>
      </c>
      <c r="J23" s="55">
        <v>9</v>
      </c>
      <c r="K23" s="55">
        <v>0</v>
      </c>
      <c r="L23" s="55">
        <v>0</v>
      </c>
      <c r="M23" s="55">
        <v>90</v>
      </c>
      <c r="N23" s="55">
        <v>433</v>
      </c>
      <c r="O23" s="53">
        <v>308</v>
      </c>
      <c r="P23" s="53">
        <v>363</v>
      </c>
      <c r="Q23" s="53">
        <v>272</v>
      </c>
      <c r="R23" s="53">
        <v>294</v>
      </c>
      <c r="S23" s="27">
        <f>(R23-I23)/I23</f>
        <v>-0.40485829959514169</v>
      </c>
      <c r="T23" s="27">
        <f>(R23-N23)/N23</f>
        <v>-0.32101616628175522</v>
      </c>
      <c r="U23" s="27">
        <f>(R23-Q23)/Q23</f>
        <v>8.0882352941176475E-2</v>
      </c>
      <c r="V23" s="27">
        <f>R23/R$9</f>
        <v>3.2324031928227456E-3</v>
      </c>
      <c r="W23" s="15"/>
      <c r="X23" s="15"/>
      <c r="Y23" s="15"/>
      <c r="Z23" s="15"/>
      <c r="AA23" s="17"/>
      <c r="AB23" s="17"/>
    </row>
    <row r="24" spans="2:28" ht="15" customHeight="1" x14ac:dyDescent="0.25"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7"/>
      <c r="V24" s="17"/>
      <c r="W24" s="17"/>
      <c r="X24" s="17"/>
      <c r="Y24" s="17"/>
      <c r="Z24" s="17"/>
      <c r="AA24" s="17"/>
    </row>
    <row r="25" spans="2:28" ht="15" customHeight="1" x14ac:dyDescent="0.25"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spans="2:28" ht="15" customHeight="1" x14ac:dyDescent="0.25">
      <c r="B26" s="61" t="s">
        <v>80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7"/>
      <c r="S26" s="17"/>
    </row>
    <row r="27" spans="2:28" ht="40.5" x14ac:dyDescent="0.25">
      <c r="B27" s="32" t="s">
        <v>14</v>
      </c>
      <c r="C27" s="31" t="s">
        <v>79</v>
      </c>
      <c r="D27" s="31">
        <v>2009</v>
      </c>
      <c r="E27" s="31">
        <v>2010</v>
      </c>
      <c r="F27" s="31">
        <v>2011</v>
      </c>
      <c r="G27" s="31">
        <v>2012</v>
      </c>
      <c r="H27" s="31">
        <v>2013</v>
      </c>
      <c r="I27" s="31">
        <v>2014</v>
      </c>
      <c r="J27" s="31">
        <v>2015</v>
      </c>
      <c r="K27" s="31">
        <v>2016</v>
      </c>
      <c r="L27" s="31">
        <v>2017</v>
      </c>
      <c r="M27" s="31">
        <v>2018</v>
      </c>
      <c r="N27" s="31">
        <v>2019</v>
      </c>
      <c r="O27" s="31">
        <v>2020</v>
      </c>
      <c r="P27" s="31">
        <v>2021</v>
      </c>
      <c r="Q27" s="31">
        <v>2022</v>
      </c>
      <c r="R27" s="31">
        <v>2023</v>
      </c>
      <c r="S27" s="31">
        <v>2024</v>
      </c>
      <c r="T27" s="31" t="s">
        <v>26</v>
      </c>
      <c r="U27" s="31" t="s">
        <v>25</v>
      </c>
      <c r="V27" s="31" t="s">
        <v>24</v>
      </c>
      <c r="W27" s="31" t="s">
        <v>78</v>
      </c>
    </row>
    <row r="28" spans="2:28" ht="15" customHeight="1" x14ac:dyDescent="0.25">
      <c r="B28" s="60" t="s">
        <v>11</v>
      </c>
      <c r="C28" s="56" t="s">
        <v>13</v>
      </c>
      <c r="D28" s="56">
        <v>1426</v>
      </c>
      <c r="E28" s="56">
        <v>1505</v>
      </c>
      <c r="F28" s="56">
        <v>1719</v>
      </c>
      <c r="G28" s="56">
        <v>2078</v>
      </c>
      <c r="H28" s="55">
        <v>2312</v>
      </c>
      <c r="I28" s="55">
        <v>2581</v>
      </c>
      <c r="J28" s="55">
        <v>2832</v>
      </c>
      <c r="K28" s="55">
        <v>3022</v>
      </c>
      <c r="L28" s="55">
        <v>3325</v>
      </c>
      <c r="M28" s="55">
        <v>3749</v>
      </c>
      <c r="N28" s="55">
        <v>4046</v>
      </c>
      <c r="O28" s="55">
        <v>4293</v>
      </c>
      <c r="P28" s="55">
        <v>4612</v>
      </c>
      <c r="Q28" s="55">
        <v>4853</v>
      </c>
      <c r="R28" s="55">
        <v>5202</v>
      </c>
      <c r="S28" s="55">
        <v>5540</v>
      </c>
      <c r="T28" s="27">
        <f>(S28-J28)/J28</f>
        <v>0.95621468926553677</v>
      </c>
      <c r="U28" s="27">
        <f>(S28-O28)/O28</f>
        <v>0.29047286279990681</v>
      </c>
      <c r="V28" s="27">
        <f>(S28-R28)/R28</f>
        <v>6.4975009611687812E-2</v>
      </c>
      <c r="W28" s="27">
        <f>S28/(S28+S29)</f>
        <v>0.36018464339119693</v>
      </c>
    </row>
    <row r="29" spans="2:28" ht="15" customHeight="1" x14ac:dyDescent="0.25">
      <c r="B29" s="59"/>
      <c r="C29" s="56" t="s">
        <v>12</v>
      </c>
      <c r="D29" s="56">
        <v>4277</v>
      </c>
      <c r="E29" s="56">
        <v>4461</v>
      </c>
      <c r="F29" s="56">
        <v>4766</v>
      </c>
      <c r="G29" s="56">
        <v>5334</v>
      </c>
      <c r="H29" s="55">
        <v>5516</v>
      </c>
      <c r="I29" s="55">
        <v>6020</v>
      </c>
      <c r="J29" s="55">
        <v>6273</v>
      </c>
      <c r="K29" s="55">
        <v>6574</v>
      </c>
      <c r="L29" s="55">
        <v>6948</v>
      </c>
      <c r="M29" s="55">
        <v>7512</v>
      </c>
      <c r="N29" s="55">
        <v>7975</v>
      </c>
      <c r="O29" s="55">
        <v>8277</v>
      </c>
      <c r="P29" s="55">
        <v>8626</v>
      </c>
      <c r="Q29" s="55">
        <v>8930</v>
      </c>
      <c r="R29" s="55">
        <v>9343</v>
      </c>
      <c r="S29" s="55">
        <v>9841</v>
      </c>
      <c r="T29" s="27">
        <f>(S29-J29)/J29</f>
        <v>0.56878686433923165</v>
      </c>
      <c r="U29" s="27">
        <f>(S29-O29)/O29</f>
        <v>0.18895735169747493</v>
      </c>
      <c r="V29" s="27">
        <f>(S29-R29)/R29</f>
        <v>5.3301937279246495E-2</v>
      </c>
      <c r="W29" s="27">
        <f>S29/(S28+S29)</f>
        <v>0.63981535660880307</v>
      </c>
    </row>
    <row r="30" spans="2:28" ht="15" customHeight="1" x14ac:dyDescent="0.25">
      <c r="B30" s="60" t="s">
        <v>10</v>
      </c>
      <c r="C30" s="56" t="s">
        <v>13</v>
      </c>
      <c r="D30" s="56">
        <v>4681</v>
      </c>
      <c r="E30" s="56">
        <v>5066</v>
      </c>
      <c r="F30" s="56">
        <v>5476</v>
      </c>
      <c r="G30" s="56">
        <v>6185</v>
      </c>
      <c r="H30" s="55">
        <v>7299</v>
      </c>
      <c r="I30" s="55">
        <v>8766</v>
      </c>
      <c r="J30" s="55">
        <v>8731</v>
      </c>
      <c r="K30" s="55">
        <v>9486</v>
      </c>
      <c r="L30" s="55">
        <v>9700</v>
      </c>
      <c r="M30" s="55">
        <v>10551</v>
      </c>
      <c r="N30" s="55">
        <v>11031</v>
      </c>
      <c r="O30" s="55">
        <v>12051</v>
      </c>
      <c r="P30" s="55">
        <v>12590</v>
      </c>
      <c r="Q30" s="55">
        <v>13091</v>
      </c>
      <c r="R30" s="55">
        <v>14204</v>
      </c>
      <c r="S30" s="55">
        <v>15084</v>
      </c>
      <c r="T30" s="27">
        <f>(S30-J30)/J30</f>
        <v>0.72763715496506698</v>
      </c>
      <c r="U30" s="27">
        <f>(S30-O30)/O30</f>
        <v>0.25168035847647496</v>
      </c>
      <c r="V30" s="27">
        <f>(S30-R30)/R30</f>
        <v>6.1954379048155449E-2</v>
      </c>
      <c r="W30" s="27">
        <f>S30/(S30+S31)</f>
        <v>0.48653356126826436</v>
      </c>
    </row>
    <row r="31" spans="2:28" ht="15" customHeight="1" x14ac:dyDescent="0.25">
      <c r="B31" s="59"/>
      <c r="C31" s="56" t="s">
        <v>12</v>
      </c>
      <c r="D31" s="56">
        <v>6994</v>
      </c>
      <c r="E31" s="56">
        <v>7432</v>
      </c>
      <c r="F31" s="56">
        <v>7785</v>
      </c>
      <c r="G31" s="56">
        <v>8423</v>
      </c>
      <c r="H31" s="55">
        <v>9592</v>
      </c>
      <c r="I31" s="55">
        <v>11162</v>
      </c>
      <c r="J31" s="55">
        <v>11132</v>
      </c>
      <c r="K31" s="55">
        <v>11653</v>
      </c>
      <c r="L31" s="55">
        <v>11996</v>
      </c>
      <c r="M31" s="55">
        <v>12348</v>
      </c>
      <c r="N31" s="55">
        <v>12669</v>
      </c>
      <c r="O31" s="55">
        <v>13715</v>
      </c>
      <c r="P31" s="55">
        <v>13922</v>
      </c>
      <c r="Q31" s="55">
        <v>14502</v>
      </c>
      <c r="R31" s="55">
        <v>15403</v>
      </c>
      <c r="S31" s="55">
        <v>15919</v>
      </c>
      <c r="T31" s="27">
        <f>(S31-J31)/J31</f>
        <v>0.43002155946819981</v>
      </c>
      <c r="U31" s="27">
        <f>(S31-O31)/O31</f>
        <v>0.16069996354356544</v>
      </c>
      <c r="V31" s="27">
        <f>(S31-R31)/R31</f>
        <v>3.3499967538791142E-2</v>
      </c>
      <c r="W31" s="27">
        <f>S31/(S30+S31)</f>
        <v>0.51346643873173559</v>
      </c>
    </row>
    <row r="32" spans="2:28" ht="15" customHeight="1" x14ac:dyDescent="0.25">
      <c r="B32" s="60" t="s">
        <v>9</v>
      </c>
      <c r="C32" s="56" t="s">
        <v>13</v>
      </c>
      <c r="D32" s="56">
        <v>861</v>
      </c>
      <c r="E32" s="56">
        <v>1171</v>
      </c>
      <c r="F32" s="56">
        <v>1173</v>
      </c>
      <c r="G32" s="56">
        <v>1176</v>
      </c>
      <c r="H32" s="55">
        <v>1406</v>
      </c>
      <c r="I32" s="55">
        <v>1610</v>
      </c>
      <c r="J32" s="55">
        <v>1685</v>
      </c>
      <c r="K32" s="55">
        <v>1933</v>
      </c>
      <c r="L32" s="55">
        <v>1981</v>
      </c>
      <c r="M32" s="55">
        <v>2147</v>
      </c>
      <c r="N32" s="55">
        <v>1976</v>
      </c>
      <c r="O32" s="55">
        <v>2058</v>
      </c>
      <c r="P32" s="55">
        <v>1981</v>
      </c>
      <c r="Q32" s="55">
        <v>2202</v>
      </c>
      <c r="R32" s="55">
        <v>2353</v>
      </c>
      <c r="S32" s="55">
        <v>2506</v>
      </c>
      <c r="T32" s="27">
        <f>(S32-J32)/J32</f>
        <v>0.48724035608308608</v>
      </c>
      <c r="U32" s="27">
        <f>(S32-O32)/O32</f>
        <v>0.21768707482993196</v>
      </c>
      <c r="V32" s="27">
        <f>(S32-R32)/R32</f>
        <v>6.5023374415639615E-2</v>
      </c>
      <c r="W32" s="27">
        <f>S32/(S32+S33)</f>
        <v>0.41724941724941728</v>
      </c>
    </row>
    <row r="33" spans="2:23" ht="15" customHeight="1" x14ac:dyDescent="0.25">
      <c r="B33" s="59"/>
      <c r="C33" s="56" t="s">
        <v>12</v>
      </c>
      <c r="D33" s="56">
        <v>1723</v>
      </c>
      <c r="E33" s="56">
        <v>2019</v>
      </c>
      <c r="F33" s="56">
        <v>2117</v>
      </c>
      <c r="G33" s="56">
        <v>1988</v>
      </c>
      <c r="H33" s="55">
        <v>2290</v>
      </c>
      <c r="I33" s="55">
        <v>2670</v>
      </c>
      <c r="J33" s="55">
        <v>2767</v>
      </c>
      <c r="K33" s="55">
        <v>3073</v>
      </c>
      <c r="L33" s="55">
        <v>3095</v>
      </c>
      <c r="M33" s="55">
        <v>3295</v>
      </c>
      <c r="N33" s="55">
        <v>2918</v>
      </c>
      <c r="O33" s="55">
        <v>3092</v>
      </c>
      <c r="P33" s="55">
        <v>2854</v>
      </c>
      <c r="Q33" s="55">
        <v>3192</v>
      </c>
      <c r="R33" s="55">
        <v>3410</v>
      </c>
      <c r="S33" s="55">
        <v>3500</v>
      </c>
      <c r="T33" s="27">
        <f>(S33-J33)/J33</f>
        <v>0.26490784242862303</v>
      </c>
      <c r="U33" s="27">
        <f>(S33-O33)/O33</f>
        <v>0.13195342820181113</v>
      </c>
      <c r="V33" s="27">
        <f>(S33-R33)/R33</f>
        <v>2.6392961876832845E-2</v>
      </c>
      <c r="W33" s="27">
        <f>S33/(S32+S33)</f>
        <v>0.58275058275058278</v>
      </c>
    </row>
    <row r="34" spans="2:23" ht="15" customHeight="1" x14ac:dyDescent="0.25">
      <c r="B34" s="60" t="s">
        <v>8</v>
      </c>
      <c r="C34" s="56" t="s">
        <v>13</v>
      </c>
      <c r="D34" s="56">
        <v>13315</v>
      </c>
      <c r="E34" s="56">
        <v>13831</v>
      </c>
      <c r="F34" s="56">
        <v>14452</v>
      </c>
      <c r="G34" s="56">
        <v>16497</v>
      </c>
      <c r="H34" s="55">
        <v>15843</v>
      </c>
      <c r="I34" s="55">
        <v>16387</v>
      </c>
      <c r="J34" s="55">
        <v>18433</v>
      </c>
      <c r="K34" s="55">
        <v>19626</v>
      </c>
      <c r="L34" s="55">
        <v>19228</v>
      </c>
      <c r="M34" s="55">
        <v>18325</v>
      </c>
      <c r="N34" s="55">
        <v>18290</v>
      </c>
      <c r="O34" s="55">
        <v>16296</v>
      </c>
      <c r="P34" s="55">
        <v>14371</v>
      </c>
      <c r="Q34" s="55">
        <v>15057</v>
      </c>
      <c r="R34" s="55">
        <v>15146</v>
      </c>
      <c r="S34" s="55">
        <v>14205</v>
      </c>
      <c r="T34" s="27">
        <f>(S34-J34)/J34</f>
        <v>-0.22937123636955462</v>
      </c>
      <c r="U34" s="27">
        <f>(S34-O34)/O34</f>
        <v>-0.12831369661266567</v>
      </c>
      <c r="V34" s="27">
        <f>(S34-R34)/R34</f>
        <v>-6.2128614815792946E-2</v>
      </c>
      <c r="W34" s="27">
        <f>S34/(S34+S35)</f>
        <v>0.47586345516063111</v>
      </c>
    </row>
    <row r="35" spans="2:23" ht="15" customHeight="1" x14ac:dyDescent="0.25">
      <c r="B35" s="59"/>
      <c r="C35" s="56" t="s">
        <v>12</v>
      </c>
      <c r="D35" s="56">
        <v>18137</v>
      </c>
      <c r="E35" s="56">
        <v>18451</v>
      </c>
      <c r="F35" s="56">
        <v>19418</v>
      </c>
      <c r="G35" s="56">
        <v>20348</v>
      </c>
      <c r="H35" s="55">
        <v>20046</v>
      </c>
      <c r="I35" s="55">
        <v>20418</v>
      </c>
      <c r="J35" s="55">
        <v>22405</v>
      </c>
      <c r="K35" s="55">
        <v>23365</v>
      </c>
      <c r="L35" s="55">
        <v>22314</v>
      </c>
      <c r="M35" s="55">
        <v>21077</v>
      </c>
      <c r="N35" s="55">
        <v>20352</v>
      </c>
      <c r="O35" s="55">
        <v>18479</v>
      </c>
      <c r="P35" s="55">
        <v>16293</v>
      </c>
      <c r="Q35" s="55">
        <v>16418</v>
      </c>
      <c r="R35" s="55">
        <v>16554</v>
      </c>
      <c r="S35" s="55">
        <v>15646</v>
      </c>
      <c r="T35" s="27">
        <f>(S35-J35)/J35</f>
        <v>-0.30167373354162019</v>
      </c>
      <c r="U35" s="27">
        <f>(S35-O35)/O35</f>
        <v>-0.15330916175117701</v>
      </c>
      <c r="V35" s="27">
        <f>(S35-R35)/R35</f>
        <v>-5.4850791349522775E-2</v>
      </c>
      <c r="W35" s="27">
        <f>S35/(S34+S35)</f>
        <v>0.52413654483936889</v>
      </c>
    </row>
    <row r="36" spans="2:23" ht="15" customHeight="1" x14ac:dyDescent="0.25">
      <c r="B36" s="60" t="s">
        <v>7</v>
      </c>
      <c r="C36" s="56" t="s">
        <v>13</v>
      </c>
      <c r="D36" s="56">
        <v>3163</v>
      </c>
      <c r="E36" s="56">
        <v>3800</v>
      </c>
      <c r="F36" s="56">
        <v>4211</v>
      </c>
      <c r="G36" s="56">
        <v>3363</v>
      </c>
      <c r="H36" s="55">
        <v>4844</v>
      </c>
      <c r="I36" s="55">
        <v>4476</v>
      </c>
      <c r="J36" s="55">
        <v>3525</v>
      </c>
      <c r="K36" s="55">
        <v>2561</v>
      </c>
      <c r="L36" s="55">
        <v>2481</v>
      </c>
      <c r="M36" s="55">
        <v>2182</v>
      </c>
      <c r="N36" s="55">
        <v>1838</v>
      </c>
      <c r="O36" s="55">
        <v>1928</v>
      </c>
      <c r="P36" s="55">
        <v>2216</v>
      </c>
      <c r="Q36" s="55">
        <v>2135</v>
      </c>
      <c r="R36" s="55">
        <v>2119</v>
      </c>
      <c r="S36" s="55">
        <v>2557</v>
      </c>
      <c r="T36" s="27">
        <f>(S36-J36)/J36</f>
        <v>-0.27460992907801418</v>
      </c>
      <c r="U36" s="27">
        <f>(S36-O36)/O36</f>
        <v>0.32624481327800831</v>
      </c>
      <c r="V36" s="27">
        <f>(S36-R36)/R36</f>
        <v>0.20670127418593676</v>
      </c>
      <c r="W36" s="27">
        <f>S36/(S36+S37)</f>
        <v>0.48227084119200303</v>
      </c>
    </row>
    <row r="37" spans="2:23" ht="15" customHeight="1" x14ac:dyDescent="0.25">
      <c r="B37" s="59"/>
      <c r="C37" s="56" t="s">
        <v>12</v>
      </c>
      <c r="D37" s="56">
        <v>3583</v>
      </c>
      <c r="E37" s="56">
        <v>3905</v>
      </c>
      <c r="F37" s="56">
        <v>4136</v>
      </c>
      <c r="G37" s="56">
        <v>3570</v>
      </c>
      <c r="H37" s="55">
        <v>4793</v>
      </c>
      <c r="I37" s="55">
        <v>4401</v>
      </c>
      <c r="J37" s="55">
        <v>3534</v>
      </c>
      <c r="K37" s="55">
        <v>2792</v>
      </c>
      <c r="L37" s="55">
        <v>2708</v>
      </c>
      <c r="M37" s="55">
        <v>2217</v>
      </c>
      <c r="N37" s="55">
        <v>2052</v>
      </c>
      <c r="O37" s="55">
        <v>1972</v>
      </c>
      <c r="P37" s="55">
        <v>2234</v>
      </c>
      <c r="Q37" s="55">
        <v>2035</v>
      </c>
      <c r="R37" s="55">
        <v>2126</v>
      </c>
      <c r="S37" s="55">
        <v>2745</v>
      </c>
      <c r="T37" s="27">
        <f>(S37-J37)/J37</f>
        <v>-0.2232597623089983</v>
      </c>
      <c r="U37" s="27">
        <f>(S37-O37)/O37</f>
        <v>0.39198782961460449</v>
      </c>
      <c r="V37" s="27">
        <f>(S37-R37)/R37</f>
        <v>0.29115710253998117</v>
      </c>
      <c r="W37" s="27">
        <f>S37/(S36+S37)</f>
        <v>0.51772915880799697</v>
      </c>
    </row>
    <row r="38" spans="2:23" ht="15" customHeight="1" x14ac:dyDescent="0.25">
      <c r="B38" s="60" t="s">
        <v>6</v>
      </c>
      <c r="C38" s="56" t="s">
        <v>13</v>
      </c>
      <c r="D38" s="56">
        <v>591</v>
      </c>
      <c r="E38" s="56">
        <v>530</v>
      </c>
      <c r="F38" s="56">
        <v>692</v>
      </c>
      <c r="G38" s="56">
        <v>647</v>
      </c>
      <c r="H38" s="55">
        <v>753</v>
      </c>
      <c r="I38" s="55">
        <v>777</v>
      </c>
      <c r="J38" s="55">
        <v>834</v>
      </c>
      <c r="K38" s="55">
        <v>809</v>
      </c>
      <c r="L38" s="55">
        <v>818</v>
      </c>
      <c r="M38" s="55">
        <v>810</v>
      </c>
      <c r="N38" s="55">
        <v>811</v>
      </c>
      <c r="O38" s="55">
        <v>988</v>
      </c>
      <c r="P38" s="55">
        <v>951</v>
      </c>
      <c r="Q38" s="55">
        <v>1181</v>
      </c>
      <c r="R38" s="55">
        <v>1136</v>
      </c>
      <c r="S38" s="55">
        <v>1303</v>
      </c>
      <c r="T38" s="27">
        <f>(S38-J38)/J38</f>
        <v>0.56235011990407668</v>
      </c>
      <c r="U38" s="27">
        <f>(S38-O38)/O38</f>
        <v>0.31882591093117407</v>
      </c>
      <c r="V38" s="27">
        <f>(S38-R38)/R38</f>
        <v>0.14700704225352113</v>
      </c>
      <c r="W38" s="27">
        <f>S38/(S38+S39)</f>
        <v>0.47537395111273256</v>
      </c>
    </row>
    <row r="39" spans="2:23" ht="15" customHeight="1" x14ac:dyDescent="0.25">
      <c r="B39" s="59"/>
      <c r="C39" s="56" t="s">
        <v>12</v>
      </c>
      <c r="D39" s="56">
        <v>1366</v>
      </c>
      <c r="E39" s="56">
        <v>1228</v>
      </c>
      <c r="F39" s="56">
        <v>1467</v>
      </c>
      <c r="G39" s="56">
        <v>1495</v>
      </c>
      <c r="H39" s="55">
        <v>1580</v>
      </c>
      <c r="I39" s="55">
        <v>1595</v>
      </c>
      <c r="J39" s="55">
        <v>1663</v>
      </c>
      <c r="K39" s="55">
        <v>1541</v>
      </c>
      <c r="L39" s="55">
        <v>1552</v>
      </c>
      <c r="M39" s="55">
        <v>1479</v>
      </c>
      <c r="N39" s="55">
        <v>1394</v>
      </c>
      <c r="O39" s="55">
        <v>1413</v>
      </c>
      <c r="P39" s="55">
        <v>1248</v>
      </c>
      <c r="Q39" s="55">
        <v>1477</v>
      </c>
      <c r="R39" s="55">
        <v>1403</v>
      </c>
      <c r="S39" s="55">
        <v>1438</v>
      </c>
      <c r="T39" s="27">
        <f>(S39-J39)/J39</f>
        <v>-0.13529765484064943</v>
      </c>
      <c r="U39" s="27">
        <f>(S39-O39)/O39</f>
        <v>1.7692852087756547E-2</v>
      </c>
      <c r="V39" s="27">
        <f>(S39-R39)/R39</f>
        <v>2.4946543121881683E-2</v>
      </c>
      <c r="W39" s="27">
        <f>S39/(S38+S39)</f>
        <v>0.52462604888726738</v>
      </c>
    </row>
    <row r="40" spans="2:23" ht="15" customHeight="1" x14ac:dyDescent="0.25">
      <c r="B40" s="60" t="s">
        <v>5</v>
      </c>
      <c r="C40" s="56" t="s">
        <v>13</v>
      </c>
      <c r="D40" s="56">
        <v>18</v>
      </c>
      <c r="E40" s="56">
        <v>23</v>
      </c>
      <c r="F40" s="56">
        <v>34</v>
      </c>
      <c r="G40" s="56">
        <v>37</v>
      </c>
      <c r="H40" s="55">
        <v>49</v>
      </c>
      <c r="I40" s="55">
        <v>21</v>
      </c>
      <c r="J40" s="55">
        <v>25</v>
      </c>
      <c r="K40" s="55">
        <v>24</v>
      </c>
      <c r="L40" s="55">
        <v>46</v>
      </c>
      <c r="M40" s="55">
        <v>32</v>
      </c>
      <c r="N40" s="55">
        <v>24</v>
      </c>
      <c r="O40" s="55">
        <v>62</v>
      </c>
      <c r="P40" s="55">
        <v>45</v>
      </c>
      <c r="Q40" s="55">
        <v>37</v>
      </c>
      <c r="R40" s="55">
        <v>56</v>
      </c>
      <c r="S40" s="55">
        <v>84</v>
      </c>
      <c r="T40" s="27">
        <f>(S40-J40)/J40</f>
        <v>2.36</v>
      </c>
      <c r="U40" s="27">
        <f>(S40-O40)/O40</f>
        <v>0.35483870967741937</v>
      </c>
      <c r="V40" s="27">
        <f>(S40-R40)/R40</f>
        <v>0.5</v>
      </c>
      <c r="W40" s="27">
        <f>S40/(S40+S41)</f>
        <v>0.5</v>
      </c>
    </row>
    <row r="41" spans="2:23" ht="15" customHeight="1" x14ac:dyDescent="0.25">
      <c r="B41" s="59"/>
      <c r="C41" s="56" t="s">
        <v>12</v>
      </c>
      <c r="D41" s="56">
        <v>87</v>
      </c>
      <c r="E41" s="56">
        <v>100</v>
      </c>
      <c r="F41" s="56">
        <v>116</v>
      </c>
      <c r="G41" s="56">
        <v>130</v>
      </c>
      <c r="H41" s="55">
        <v>151</v>
      </c>
      <c r="I41" s="55">
        <v>118</v>
      </c>
      <c r="J41" s="55">
        <v>112</v>
      </c>
      <c r="K41" s="55">
        <v>85</v>
      </c>
      <c r="L41" s="55">
        <v>74</v>
      </c>
      <c r="M41" s="55">
        <v>71</v>
      </c>
      <c r="N41" s="55">
        <v>39</v>
      </c>
      <c r="O41" s="55">
        <v>68</v>
      </c>
      <c r="P41" s="55">
        <v>50</v>
      </c>
      <c r="Q41" s="55">
        <v>58</v>
      </c>
      <c r="R41" s="55">
        <v>60</v>
      </c>
      <c r="S41" s="55">
        <v>84</v>
      </c>
      <c r="T41" s="27">
        <f>(S41-J41)/J41</f>
        <v>-0.25</v>
      </c>
      <c r="U41" s="27">
        <f>(S41-O41)/O41</f>
        <v>0.23529411764705882</v>
      </c>
      <c r="V41" s="27">
        <f>(S41-R41)/R41</f>
        <v>0.4</v>
      </c>
      <c r="W41" s="27">
        <f>S41/(S40+S41)</f>
        <v>0.5</v>
      </c>
    </row>
    <row r="42" spans="2:23" ht="15" customHeight="1" x14ac:dyDescent="0.25">
      <c r="B42" s="60" t="s">
        <v>4</v>
      </c>
      <c r="C42" s="56" t="s">
        <v>13</v>
      </c>
      <c r="D42" s="56">
        <v>498</v>
      </c>
      <c r="E42" s="56">
        <v>372</v>
      </c>
      <c r="F42" s="56">
        <v>460</v>
      </c>
      <c r="G42" s="56">
        <v>334</v>
      </c>
      <c r="H42" s="55">
        <v>196</v>
      </c>
      <c r="I42" s="55">
        <v>252</v>
      </c>
      <c r="J42" s="55">
        <v>223</v>
      </c>
      <c r="K42" s="55">
        <v>601</v>
      </c>
      <c r="L42" s="55">
        <v>449</v>
      </c>
      <c r="M42" s="55">
        <v>329</v>
      </c>
      <c r="N42" s="55">
        <v>346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27" t="s">
        <v>22</v>
      </c>
      <c r="U42" s="27" t="s">
        <v>22</v>
      </c>
      <c r="V42" s="27" t="s">
        <v>22</v>
      </c>
      <c r="W42" s="27" t="s">
        <v>22</v>
      </c>
    </row>
    <row r="43" spans="2:23" ht="15" customHeight="1" x14ac:dyDescent="0.25">
      <c r="B43" s="59"/>
      <c r="C43" s="56" t="s">
        <v>12</v>
      </c>
      <c r="D43" s="56">
        <v>831</v>
      </c>
      <c r="E43" s="56">
        <v>595</v>
      </c>
      <c r="F43" s="56">
        <v>678</v>
      </c>
      <c r="G43" s="56">
        <v>534</v>
      </c>
      <c r="H43" s="55">
        <v>330</v>
      </c>
      <c r="I43" s="55">
        <v>378</v>
      </c>
      <c r="J43" s="55">
        <v>387</v>
      </c>
      <c r="K43" s="55">
        <v>671</v>
      </c>
      <c r="L43" s="55">
        <v>598</v>
      </c>
      <c r="M43" s="55">
        <v>437</v>
      </c>
      <c r="N43" s="55">
        <v>481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27" t="s">
        <v>22</v>
      </c>
      <c r="U43" s="27" t="s">
        <v>22</v>
      </c>
      <c r="V43" s="27" t="s">
        <v>22</v>
      </c>
      <c r="W43" s="27" t="s">
        <v>22</v>
      </c>
    </row>
    <row r="44" spans="2:23" ht="15" customHeight="1" x14ac:dyDescent="0.25">
      <c r="B44" s="60" t="s">
        <v>77</v>
      </c>
      <c r="C44" s="56" t="s">
        <v>13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55">
        <v>66</v>
      </c>
      <c r="P44" s="55">
        <v>61</v>
      </c>
      <c r="Q44" s="55">
        <v>102</v>
      </c>
      <c r="R44" s="55">
        <v>111</v>
      </c>
      <c r="S44" s="55">
        <v>118</v>
      </c>
      <c r="T44" s="27" t="s">
        <v>22</v>
      </c>
      <c r="U44" s="27">
        <f>(S44-O44)/O44</f>
        <v>0.78787878787878785</v>
      </c>
      <c r="V44" s="27">
        <f>(S44-R44)/R44</f>
        <v>6.3063063063063057E-2</v>
      </c>
      <c r="W44" s="27">
        <f>S44/(S44+S45)</f>
        <v>0.56730769230769229</v>
      </c>
    </row>
    <row r="45" spans="2:23" ht="15" customHeight="1" x14ac:dyDescent="0.25">
      <c r="B45" s="59"/>
      <c r="C45" s="56" t="s">
        <v>12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55">
        <v>67</v>
      </c>
      <c r="P45" s="55">
        <v>75</v>
      </c>
      <c r="Q45" s="55">
        <v>116</v>
      </c>
      <c r="R45" s="55">
        <v>100</v>
      </c>
      <c r="S45" s="55">
        <v>90</v>
      </c>
      <c r="T45" s="27" t="s">
        <v>22</v>
      </c>
      <c r="U45" s="27">
        <f>(S45-O45)/O45</f>
        <v>0.34328358208955223</v>
      </c>
      <c r="V45" s="27">
        <f>(S45-R45)/R45</f>
        <v>-0.1</v>
      </c>
      <c r="W45" s="27">
        <f>S45/(S45+S44)</f>
        <v>0.43269230769230771</v>
      </c>
    </row>
    <row r="46" spans="2:23" ht="15" customHeight="1" x14ac:dyDescent="0.25">
      <c r="B46" s="60" t="s">
        <v>2</v>
      </c>
      <c r="C46" s="56" t="s">
        <v>13</v>
      </c>
      <c r="D46" s="56">
        <v>514</v>
      </c>
      <c r="E46" s="56">
        <v>932</v>
      </c>
      <c r="F46" s="56">
        <v>760</v>
      </c>
      <c r="G46" s="56">
        <v>340</v>
      </c>
      <c r="H46" s="55">
        <v>664</v>
      </c>
      <c r="I46" s="55">
        <v>378</v>
      </c>
      <c r="J46" s="55">
        <v>282</v>
      </c>
      <c r="K46" s="55">
        <v>1</v>
      </c>
      <c r="L46" s="55">
        <v>0</v>
      </c>
      <c r="M46" s="55">
        <v>0</v>
      </c>
      <c r="N46" s="55">
        <v>31</v>
      </c>
      <c r="O46" s="55">
        <v>214</v>
      </c>
      <c r="P46" s="55">
        <v>129</v>
      </c>
      <c r="Q46" s="55">
        <v>187</v>
      </c>
      <c r="R46" s="55">
        <v>143</v>
      </c>
      <c r="S46" s="55">
        <v>141</v>
      </c>
      <c r="T46" s="27">
        <f>(S46-J46)/J46</f>
        <v>-0.5</v>
      </c>
      <c r="U46" s="27">
        <f>(S46-O46)/O46</f>
        <v>-0.34112149532710279</v>
      </c>
      <c r="V46" s="27">
        <f>(S46-R46)/R46</f>
        <v>-1.3986013986013986E-2</v>
      </c>
      <c r="W46" s="27">
        <f>S46/(S46+S47)</f>
        <v>0.47959183673469385</v>
      </c>
    </row>
    <row r="47" spans="2:23" ht="15" customHeight="1" x14ac:dyDescent="0.25">
      <c r="B47" s="59"/>
      <c r="C47" s="56" t="s">
        <v>12</v>
      </c>
      <c r="D47" s="56">
        <v>483</v>
      </c>
      <c r="E47" s="56">
        <v>910</v>
      </c>
      <c r="F47" s="56">
        <v>788</v>
      </c>
      <c r="G47" s="56">
        <v>405</v>
      </c>
      <c r="H47" s="55">
        <v>708</v>
      </c>
      <c r="I47" s="55">
        <v>505</v>
      </c>
      <c r="J47" s="55">
        <v>212</v>
      </c>
      <c r="K47" s="55">
        <v>8</v>
      </c>
      <c r="L47" s="55">
        <v>0</v>
      </c>
      <c r="M47" s="55">
        <v>0</v>
      </c>
      <c r="N47" s="55">
        <v>59</v>
      </c>
      <c r="O47" s="55">
        <v>219</v>
      </c>
      <c r="P47" s="55">
        <v>179</v>
      </c>
      <c r="Q47" s="55">
        <v>176</v>
      </c>
      <c r="R47" s="55">
        <v>129</v>
      </c>
      <c r="S47" s="55">
        <v>153</v>
      </c>
      <c r="T47" s="27">
        <f>(S47-J47)/J47</f>
        <v>-0.27830188679245282</v>
      </c>
      <c r="U47" s="27">
        <f>(S47-O47)/O47</f>
        <v>-0.30136986301369861</v>
      </c>
      <c r="V47" s="27">
        <f>(S47-R47)/R47</f>
        <v>0.18604651162790697</v>
      </c>
      <c r="W47" s="27">
        <f>S47/(S46+S47)</f>
        <v>0.52040816326530615</v>
      </c>
    </row>
    <row r="48" spans="2:23" ht="15" customHeight="1" x14ac:dyDescent="0.25"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7"/>
      <c r="U48" s="17"/>
      <c r="V48" s="17"/>
    </row>
    <row r="49" spans="2:29" ht="15" customHeight="1" x14ac:dyDescent="0.25"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</row>
    <row r="50" spans="2:29" ht="15" customHeight="1" x14ac:dyDescent="0.25">
      <c r="B50" s="14" t="s">
        <v>76</v>
      </c>
      <c r="C50" s="14"/>
      <c r="D50" s="14"/>
      <c r="E50" s="14"/>
      <c r="F50" s="14"/>
      <c r="G50" s="14"/>
      <c r="H50" s="33"/>
      <c r="Q50" s="17"/>
    </row>
    <row r="51" spans="2:29" ht="30" customHeight="1" x14ac:dyDescent="0.25">
      <c r="B51" s="58" t="s">
        <v>75</v>
      </c>
      <c r="C51" s="31">
        <v>2009</v>
      </c>
      <c r="D51" s="31">
        <v>2010</v>
      </c>
      <c r="E51" s="31">
        <v>2011</v>
      </c>
      <c r="F51" s="31">
        <v>2012</v>
      </c>
      <c r="G51" s="31">
        <v>2013</v>
      </c>
      <c r="H51" s="31">
        <v>2014</v>
      </c>
      <c r="I51" s="31">
        <v>2015</v>
      </c>
      <c r="J51" s="31">
        <v>2016</v>
      </c>
      <c r="K51" s="31">
        <v>2017</v>
      </c>
      <c r="L51" s="31">
        <v>2018</v>
      </c>
      <c r="M51" s="31">
        <v>2019</v>
      </c>
      <c r="N51" s="31">
        <v>2020</v>
      </c>
      <c r="O51" s="31">
        <v>2021</v>
      </c>
      <c r="P51" s="31">
        <v>2022</v>
      </c>
      <c r="Q51" s="31">
        <v>2023</v>
      </c>
      <c r="R51" s="31">
        <v>2024</v>
      </c>
      <c r="S51" s="31" t="s">
        <v>26</v>
      </c>
      <c r="T51" s="31" t="s">
        <v>25</v>
      </c>
      <c r="U51" s="31" t="s">
        <v>24</v>
      </c>
      <c r="V51" s="31" t="s">
        <v>23</v>
      </c>
    </row>
    <row r="52" spans="2:29" ht="15" customHeight="1" x14ac:dyDescent="0.25">
      <c r="B52" s="8" t="s">
        <v>74</v>
      </c>
      <c r="C52" s="56">
        <v>51229</v>
      </c>
      <c r="D52" s="56">
        <v>53842</v>
      </c>
      <c r="E52" s="56">
        <v>57068</v>
      </c>
      <c r="F52" s="56">
        <v>59172</v>
      </c>
      <c r="G52" s="56">
        <v>63622</v>
      </c>
      <c r="H52" s="55">
        <v>67241</v>
      </c>
      <c r="I52" s="55">
        <v>70097</v>
      </c>
      <c r="J52" s="55">
        <v>72095</v>
      </c>
      <c r="K52" s="55">
        <v>72052</v>
      </c>
      <c r="L52" s="55">
        <v>71480</v>
      </c>
      <c r="M52" s="55">
        <v>71840</v>
      </c>
      <c r="N52" s="55">
        <v>71660</v>
      </c>
      <c r="O52" s="55">
        <v>69112</v>
      </c>
      <c r="P52" s="55">
        <v>72192</v>
      </c>
      <c r="Q52" s="55">
        <v>74987</v>
      </c>
      <c r="R52" s="55">
        <v>76475</v>
      </c>
      <c r="S52" s="27">
        <f>(R52-I52)/I52</f>
        <v>9.0988202062855753E-2</v>
      </c>
      <c r="T52" s="27">
        <f>(R52-N52)/N52</f>
        <v>6.7192296957856543E-2</v>
      </c>
      <c r="U52" s="27">
        <f>(R52-Q52)/Q52</f>
        <v>1.9843439529518451E-2</v>
      </c>
      <c r="V52" s="27">
        <f>R52/R$9</f>
        <v>0.84080964003782133</v>
      </c>
      <c r="W52" s="15"/>
      <c r="X52" s="15"/>
      <c r="Y52" s="15"/>
      <c r="Z52" s="15"/>
      <c r="AA52" s="15"/>
      <c r="AB52" s="15"/>
      <c r="AC52" s="17"/>
    </row>
    <row r="53" spans="2:29" ht="15" customHeight="1" x14ac:dyDescent="0.25">
      <c r="B53" s="8" t="s">
        <v>73</v>
      </c>
      <c r="C53" s="56">
        <v>7987</v>
      </c>
      <c r="D53" s="56">
        <v>8840</v>
      </c>
      <c r="E53" s="56">
        <v>9409</v>
      </c>
      <c r="F53" s="56">
        <v>9784</v>
      </c>
      <c r="G53" s="56">
        <v>10730</v>
      </c>
      <c r="H53" s="55">
        <v>11177</v>
      </c>
      <c r="I53" s="55">
        <v>10932</v>
      </c>
      <c r="J53" s="55">
        <v>10875</v>
      </c>
      <c r="K53" s="55">
        <v>10386</v>
      </c>
      <c r="L53" s="55">
        <v>10311</v>
      </c>
      <c r="M53" s="55">
        <v>10156</v>
      </c>
      <c r="N53" s="55">
        <v>10738</v>
      </c>
      <c r="O53" s="55">
        <v>10636</v>
      </c>
      <c r="P53" s="55">
        <v>10625</v>
      </c>
      <c r="Q53" s="55">
        <v>11071</v>
      </c>
      <c r="R53" s="55">
        <v>11587</v>
      </c>
      <c r="S53" s="27">
        <f>(R53-I53)/I53</f>
        <v>5.9915843395536038E-2</v>
      </c>
      <c r="T53" s="27">
        <f>(R53-N53)/N53</f>
        <v>7.9065002793816355E-2</v>
      </c>
      <c r="U53" s="27">
        <f>(R53-Q53)/Q53</f>
        <v>4.6608255803450453E-2</v>
      </c>
      <c r="V53" s="27">
        <f>R53/R$9</f>
        <v>0.1273940673307386</v>
      </c>
      <c r="W53" s="15"/>
      <c r="X53" s="15"/>
      <c r="Y53" s="15"/>
      <c r="Z53" s="15"/>
      <c r="AA53" s="15"/>
      <c r="AB53" s="15"/>
    </row>
    <row r="54" spans="2:29" ht="15" customHeight="1" x14ac:dyDescent="0.25">
      <c r="B54" s="8" t="s">
        <v>72</v>
      </c>
      <c r="C54" s="56">
        <v>3332</v>
      </c>
      <c r="D54" s="56">
        <v>3649</v>
      </c>
      <c r="E54" s="56">
        <v>3771</v>
      </c>
      <c r="F54" s="56">
        <v>3928</v>
      </c>
      <c r="G54" s="56">
        <v>4020</v>
      </c>
      <c r="H54" s="55">
        <v>4097</v>
      </c>
      <c r="I54" s="55">
        <v>4026</v>
      </c>
      <c r="J54" s="55">
        <v>4855</v>
      </c>
      <c r="K54" s="55">
        <v>4875</v>
      </c>
      <c r="L54" s="55">
        <v>4770</v>
      </c>
      <c r="M54" s="55">
        <v>4336</v>
      </c>
      <c r="N54" s="55">
        <v>2860</v>
      </c>
      <c r="O54" s="55">
        <v>2689</v>
      </c>
      <c r="P54" s="55">
        <v>2932</v>
      </c>
      <c r="Q54" s="55">
        <v>2940</v>
      </c>
      <c r="R54" s="55">
        <v>2892</v>
      </c>
      <c r="S54" s="27">
        <f>(R54-I54)/I54</f>
        <v>-0.28166915052160951</v>
      </c>
      <c r="T54" s="27">
        <f>(R54-N54)/N54</f>
        <v>1.1188811188811189E-2</v>
      </c>
      <c r="U54" s="27">
        <f>(R54-Q54)/Q54</f>
        <v>-1.6326530612244899E-2</v>
      </c>
      <c r="V54" s="27">
        <f>R54/R$9</f>
        <v>3.1796292631440071E-2</v>
      </c>
      <c r="W54" s="15"/>
      <c r="X54" s="15"/>
      <c r="Y54" s="15"/>
      <c r="Z54" s="15"/>
      <c r="AA54" s="15"/>
      <c r="AB54" s="15"/>
    </row>
    <row r="55" spans="2:29" ht="15" customHeight="1" x14ac:dyDescent="0.25">
      <c r="B55" s="57"/>
      <c r="C55" s="1"/>
      <c r="D55" s="1"/>
      <c r="E55" s="1"/>
      <c r="F55" s="1"/>
      <c r="G55" s="1"/>
      <c r="L55" s="46"/>
      <c r="M55" s="46"/>
      <c r="N55" s="46"/>
      <c r="O55" s="46"/>
      <c r="P55" s="46"/>
      <c r="Q55" s="46"/>
      <c r="R55" s="46"/>
    </row>
    <row r="56" spans="2:29" ht="15" customHeight="1" x14ac:dyDescent="0.25">
      <c r="B56" s="57"/>
      <c r="C56" s="1"/>
      <c r="D56" s="1"/>
      <c r="E56" s="1"/>
      <c r="F56" s="1"/>
      <c r="G56" s="1"/>
      <c r="L56" s="46"/>
      <c r="M56" s="46"/>
      <c r="N56" s="46"/>
      <c r="O56" s="46"/>
      <c r="P56" s="46"/>
      <c r="Q56" s="46"/>
      <c r="R56" s="46"/>
    </row>
    <row r="57" spans="2:29" ht="15" customHeight="1" x14ac:dyDescent="0.25">
      <c r="B57" s="14" t="s">
        <v>71</v>
      </c>
      <c r="C57" s="1"/>
      <c r="D57" s="1"/>
      <c r="E57" s="1"/>
      <c r="F57" s="1"/>
      <c r="G57" s="1"/>
    </row>
    <row r="58" spans="2:29" ht="30" customHeight="1" x14ac:dyDescent="0.25">
      <c r="B58" s="32" t="s">
        <v>70</v>
      </c>
      <c r="C58" s="31">
        <v>2009</v>
      </c>
      <c r="D58" s="31">
        <v>2010</v>
      </c>
      <c r="E58" s="31">
        <v>2011</v>
      </c>
      <c r="F58" s="31">
        <v>2012</v>
      </c>
      <c r="G58" s="31">
        <v>2013</v>
      </c>
      <c r="H58" s="31">
        <v>2014</v>
      </c>
      <c r="I58" s="31">
        <v>2015</v>
      </c>
      <c r="J58" s="31">
        <v>2016</v>
      </c>
      <c r="K58" s="31">
        <v>2017</v>
      </c>
      <c r="L58" s="31">
        <v>2018</v>
      </c>
      <c r="M58" s="31">
        <v>2019</v>
      </c>
      <c r="N58" s="31">
        <v>2020</v>
      </c>
      <c r="O58" s="31">
        <v>2021</v>
      </c>
      <c r="P58" s="31">
        <v>2022</v>
      </c>
      <c r="Q58" s="31">
        <v>2023</v>
      </c>
      <c r="R58" s="31">
        <v>2024</v>
      </c>
      <c r="S58" s="31" t="s">
        <v>26</v>
      </c>
      <c r="T58" s="31" t="s">
        <v>25</v>
      </c>
      <c r="U58" s="31" t="s">
        <v>24</v>
      </c>
      <c r="V58" s="31" t="s">
        <v>23</v>
      </c>
    </row>
    <row r="59" spans="2:29" ht="15" customHeight="1" x14ac:dyDescent="0.25">
      <c r="B59" s="8" t="s">
        <v>69</v>
      </c>
      <c r="C59" s="56">
        <v>60587</v>
      </c>
      <c r="D59" s="56">
        <v>64302</v>
      </c>
      <c r="E59" s="56">
        <v>68051</v>
      </c>
      <c r="F59" s="56">
        <v>70653</v>
      </c>
      <c r="G59" s="56">
        <v>76102</v>
      </c>
      <c r="H59" s="55">
        <v>79936</v>
      </c>
      <c r="I59" s="55">
        <v>82381</v>
      </c>
      <c r="J59" s="55">
        <v>84996</v>
      </c>
      <c r="K59" s="55">
        <v>84295</v>
      </c>
      <c r="L59" s="55">
        <v>83452</v>
      </c>
      <c r="M59" s="55">
        <v>82869</v>
      </c>
      <c r="N59" s="55">
        <v>81944</v>
      </c>
      <c r="O59" s="55">
        <v>78694</v>
      </c>
      <c r="P59" s="55">
        <v>81749</v>
      </c>
      <c r="Q59" s="55">
        <v>84709</v>
      </c>
      <c r="R59" s="55">
        <v>86350</v>
      </c>
      <c r="S59" s="27">
        <f>(R59-I59)/I59</f>
        <v>4.8178584867870015E-2</v>
      </c>
      <c r="T59" s="27">
        <f>(R59-N59)/N59</f>
        <v>5.3768427218588301E-2</v>
      </c>
      <c r="U59" s="27">
        <f>(R59-Q59)/Q59</f>
        <v>1.9372203661948553E-2</v>
      </c>
      <c r="V59" s="27">
        <f>R59/R$9</f>
        <v>0.94938100578314311</v>
      </c>
    </row>
    <row r="60" spans="2:29" ht="15" customHeight="1" x14ac:dyDescent="0.25">
      <c r="B60" s="8" t="s">
        <v>68</v>
      </c>
      <c r="C60" s="56">
        <v>1658</v>
      </c>
      <c r="D60" s="56">
        <v>1553</v>
      </c>
      <c r="E60" s="56">
        <v>1842</v>
      </c>
      <c r="F60" s="56">
        <v>2027</v>
      </c>
      <c r="G60" s="56">
        <v>2245</v>
      </c>
      <c r="H60" s="55">
        <v>2568</v>
      </c>
      <c r="I60" s="55">
        <v>2674</v>
      </c>
      <c r="J60" s="55">
        <v>2829</v>
      </c>
      <c r="K60" s="55">
        <v>3018</v>
      </c>
      <c r="L60" s="55">
        <v>3109</v>
      </c>
      <c r="M60" s="55">
        <v>3463</v>
      </c>
      <c r="N60" s="55">
        <v>3314</v>
      </c>
      <c r="O60" s="55">
        <v>3743</v>
      </c>
      <c r="P60" s="55">
        <v>4000</v>
      </c>
      <c r="Q60" s="55">
        <v>4289</v>
      </c>
      <c r="R60" s="55">
        <v>4604</v>
      </c>
      <c r="S60" s="27">
        <f>(R60-I60)/I60</f>
        <v>0.72176514584891549</v>
      </c>
      <c r="T60" s="27">
        <f>(R60-N60)/N60</f>
        <v>0.38925769462884729</v>
      </c>
      <c r="U60" s="27">
        <f>(R60-Q60)/Q60</f>
        <v>7.3443693168570759E-2</v>
      </c>
      <c r="V60" s="27">
        <f>R60/R$9</f>
        <v>5.0618994216856873E-2</v>
      </c>
    </row>
    <row r="61" spans="2:29" ht="15" customHeight="1" x14ac:dyDescent="0.25">
      <c r="B61" s="8" t="s">
        <v>59</v>
      </c>
      <c r="C61" s="56">
        <v>303</v>
      </c>
      <c r="D61" s="56">
        <v>476</v>
      </c>
      <c r="E61" s="56">
        <v>355</v>
      </c>
      <c r="F61" s="56">
        <v>204</v>
      </c>
      <c r="G61" s="56">
        <v>25</v>
      </c>
      <c r="H61" s="55">
        <v>11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55">
        <v>0</v>
      </c>
      <c r="P61" s="55">
        <v>0</v>
      </c>
      <c r="Q61" s="55">
        <v>0</v>
      </c>
      <c r="R61" s="55">
        <v>0</v>
      </c>
      <c r="S61" s="27" t="s">
        <v>22</v>
      </c>
      <c r="T61" s="27" t="s">
        <v>22</v>
      </c>
      <c r="U61" s="27" t="s">
        <v>22</v>
      </c>
      <c r="V61" s="27">
        <f>R61/R$9</f>
        <v>0</v>
      </c>
    </row>
    <row r="62" spans="2:29" ht="15" customHeight="1" x14ac:dyDescent="0.25"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T62" s="17"/>
    </row>
    <row r="63" spans="2:29" ht="15" customHeight="1" x14ac:dyDescent="0.25"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</row>
    <row r="64" spans="2:29" ht="15" customHeight="1" x14ac:dyDescent="0.25">
      <c r="B64" s="14" t="s">
        <v>67</v>
      </c>
      <c r="C64" s="14"/>
      <c r="D64" s="14"/>
      <c r="E64" s="14"/>
      <c r="F64" s="14"/>
      <c r="G64" s="14"/>
    </row>
    <row r="65" spans="2:27" ht="30" customHeight="1" x14ac:dyDescent="0.25">
      <c r="B65" s="32" t="s">
        <v>66</v>
      </c>
      <c r="C65" s="31">
        <v>2009</v>
      </c>
      <c r="D65" s="31">
        <v>2010</v>
      </c>
      <c r="E65" s="31">
        <v>2011</v>
      </c>
      <c r="F65" s="31">
        <v>2012</v>
      </c>
      <c r="G65" s="31">
        <v>2013</v>
      </c>
      <c r="H65" s="31">
        <v>2014</v>
      </c>
      <c r="I65" s="31">
        <v>2015</v>
      </c>
      <c r="J65" s="31">
        <v>2016</v>
      </c>
      <c r="K65" s="31">
        <v>2017</v>
      </c>
      <c r="L65" s="31">
        <v>2018</v>
      </c>
      <c r="M65" s="31">
        <v>2019</v>
      </c>
      <c r="N65" s="31">
        <v>2020</v>
      </c>
      <c r="O65" s="31">
        <v>2021</v>
      </c>
      <c r="P65" s="31">
        <v>2022</v>
      </c>
      <c r="Q65" s="31">
        <v>2023</v>
      </c>
      <c r="R65" s="31">
        <v>2024</v>
      </c>
      <c r="S65" s="31" t="s">
        <v>26</v>
      </c>
      <c r="T65" s="31" t="s">
        <v>25</v>
      </c>
      <c r="U65" s="31" t="s">
        <v>24</v>
      </c>
      <c r="V65" s="31" t="s">
        <v>23</v>
      </c>
    </row>
    <row r="66" spans="2:27" ht="15" customHeight="1" x14ac:dyDescent="0.25">
      <c r="B66" s="52" t="s">
        <v>65</v>
      </c>
      <c r="C66" s="54">
        <v>43.447332991409155</v>
      </c>
      <c r="D66" s="54">
        <v>42.983940107468456</v>
      </c>
      <c r="E66" s="54">
        <v>42.89948420466073</v>
      </c>
      <c r="F66" s="54">
        <v>42.978406480806527</v>
      </c>
      <c r="G66" s="54">
        <v>43.088262358775111</v>
      </c>
      <c r="H66" s="54">
        <v>43.145973988194079</v>
      </c>
      <c r="I66" s="54">
        <v>43.174678959399998</v>
      </c>
      <c r="J66" s="54">
        <v>43.246318836615607</v>
      </c>
      <c r="K66" s="54">
        <v>43.573068366855495</v>
      </c>
      <c r="L66" s="54">
        <v>43.767867061655252</v>
      </c>
      <c r="M66" s="54">
        <v>43.767867061655252</v>
      </c>
      <c r="N66" s="54">
        <v>44.039667831757725</v>
      </c>
      <c r="O66" s="54">
        <v>44.456760920460475</v>
      </c>
      <c r="P66" s="54">
        <v>44.419095266417102</v>
      </c>
      <c r="Q66" s="54">
        <v>44.503089957077684</v>
      </c>
      <c r="R66" s="54">
        <v>44.655913978494624</v>
      </c>
      <c r="S66" s="27" t="s">
        <v>22</v>
      </c>
      <c r="T66" s="27" t="s">
        <v>22</v>
      </c>
      <c r="U66" s="27" t="s">
        <v>22</v>
      </c>
      <c r="V66" s="27" t="s">
        <v>22</v>
      </c>
    </row>
    <row r="67" spans="2:27" ht="15" customHeight="1" x14ac:dyDescent="0.25">
      <c r="B67" s="52" t="s">
        <v>64</v>
      </c>
      <c r="C67" s="51">
        <v>17556</v>
      </c>
      <c r="D67" s="51">
        <v>19330</v>
      </c>
      <c r="E67" s="51">
        <v>20651</v>
      </c>
      <c r="F67" s="51">
        <v>21260</v>
      </c>
      <c r="G67" s="51">
        <v>22826</v>
      </c>
      <c r="H67" s="49">
        <v>24172</v>
      </c>
      <c r="I67" s="49">
        <v>24863</v>
      </c>
      <c r="J67" s="49">
        <v>25533</v>
      </c>
      <c r="K67" s="49">
        <v>24078</v>
      </c>
      <c r="L67" s="49">
        <v>23051</v>
      </c>
      <c r="M67" s="49">
        <v>22350</v>
      </c>
      <c r="N67" s="49">
        <v>20386</v>
      </c>
      <c r="O67" s="49">
        <v>18085</v>
      </c>
      <c r="P67" s="49">
        <v>18869</v>
      </c>
      <c r="Q67" s="49">
        <v>18821</v>
      </c>
      <c r="R67" s="49">
        <v>18247</v>
      </c>
      <c r="S67" s="27">
        <f>(R67-I67)/I67</f>
        <v>-0.26609821823593294</v>
      </c>
      <c r="T67" s="27">
        <f>(R67-N67)/N67</f>
        <v>-0.10492494849406456</v>
      </c>
      <c r="U67" s="27">
        <f>(R67-Q67)/Q67</f>
        <v>-3.0497848148344935E-2</v>
      </c>
      <c r="V67" s="27">
        <f>R67/R$9</f>
        <v>0.20061789475998856</v>
      </c>
      <c r="W67" s="15"/>
      <c r="X67" s="15"/>
      <c r="Y67" s="15"/>
      <c r="Z67" s="15"/>
      <c r="AA67" s="15"/>
    </row>
    <row r="68" spans="2:27" ht="15" customHeight="1" x14ac:dyDescent="0.25">
      <c r="B68" s="52" t="s">
        <v>63</v>
      </c>
      <c r="C68" s="51">
        <v>18448</v>
      </c>
      <c r="D68" s="51">
        <v>19638</v>
      </c>
      <c r="E68" s="51">
        <v>20865</v>
      </c>
      <c r="F68" s="51">
        <v>22034</v>
      </c>
      <c r="G68" s="51">
        <v>23881</v>
      </c>
      <c r="H68" s="49">
        <v>25134</v>
      </c>
      <c r="I68" s="49">
        <v>26196</v>
      </c>
      <c r="J68" s="49">
        <v>27156</v>
      </c>
      <c r="K68" s="49">
        <v>27579</v>
      </c>
      <c r="L68" s="49">
        <v>27672</v>
      </c>
      <c r="M68" s="49">
        <v>28170</v>
      </c>
      <c r="N68" s="49">
        <v>28779</v>
      </c>
      <c r="O68" s="49">
        <v>28441</v>
      </c>
      <c r="P68" s="49">
        <v>29457</v>
      </c>
      <c r="Q68" s="49">
        <v>31139</v>
      </c>
      <c r="R68" s="49">
        <v>32360</v>
      </c>
      <c r="S68" s="27">
        <f>(R68-I68)/I68</f>
        <v>0.23530309970987937</v>
      </c>
      <c r="T68" s="27">
        <f>(R68-N68)/N68</f>
        <v>0.1244310087216373</v>
      </c>
      <c r="U68" s="27">
        <f>(R68-Q68)/Q68</f>
        <v>3.9211278461093804E-2</v>
      </c>
      <c r="V68" s="27">
        <f>R68/R$9</f>
        <v>0.35578424258416341</v>
      </c>
      <c r="W68" s="15"/>
      <c r="X68" s="15"/>
      <c r="Y68" s="15"/>
      <c r="Z68" s="15"/>
      <c r="AA68" s="15"/>
    </row>
    <row r="69" spans="2:27" ht="15" customHeight="1" x14ac:dyDescent="0.25">
      <c r="B69" s="52" t="s">
        <v>62</v>
      </c>
      <c r="C69" s="51">
        <v>13710</v>
      </c>
      <c r="D69" s="51">
        <v>14342</v>
      </c>
      <c r="E69" s="51">
        <v>14908</v>
      </c>
      <c r="F69" s="51">
        <v>15233</v>
      </c>
      <c r="G69" s="51">
        <v>16128</v>
      </c>
      <c r="H69" s="49">
        <v>16818</v>
      </c>
      <c r="I69" s="49">
        <v>17119</v>
      </c>
      <c r="J69" s="49">
        <v>17738</v>
      </c>
      <c r="K69" s="49">
        <v>18025</v>
      </c>
      <c r="L69" s="49">
        <v>18215</v>
      </c>
      <c r="M69" s="49">
        <v>18747</v>
      </c>
      <c r="N69" s="49">
        <v>19200</v>
      </c>
      <c r="O69" s="49">
        <v>19218</v>
      </c>
      <c r="P69" s="49">
        <v>20231</v>
      </c>
      <c r="Q69" s="49">
        <v>21382</v>
      </c>
      <c r="R69" s="49">
        <v>22228</v>
      </c>
      <c r="S69" s="27">
        <f>(R69-I69)/I69</f>
        <v>0.29844032945849641</v>
      </c>
      <c r="T69" s="27">
        <f>(R69-N69)/N69</f>
        <v>0.15770833333333334</v>
      </c>
      <c r="U69" s="27">
        <f>(R69-Q69)/Q69</f>
        <v>3.9565990085118324E-2</v>
      </c>
      <c r="V69" s="27">
        <f>R69/R$9</f>
        <v>0.24438727268729249</v>
      </c>
      <c r="W69" s="15"/>
      <c r="X69" s="15"/>
      <c r="Y69" s="15"/>
      <c r="Z69" s="15"/>
      <c r="AA69" s="15"/>
    </row>
    <row r="70" spans="2:27" ht="15" customHeight="1" x14ac:dyDescent="0.25">
      <c r="B70" s="52" t="s">
        <v>61</v>
      </c>
      <c r="C70" s="51">
        <v>9042</v>
      </c>
      <c r="D70" s="51">
        <v>9513</v>
      </c>
      <c r="E70" s="51">
        <v>9811</v>
      </c>
      <c r="F70" s="51">
        <v>10069</v>
      </c>
      <c r="G70" s="51">
        <v>10733</v>
      </c>
      <c r="H70" s="49">
        <v>11181</v>
      </c>
      <c r="I70" s="49">
        <v>11214</v>
      </c>
      <c r="J70" s="49">
        <v>11390</v>
      </c>
      <c r="K70" s="49">
        <v>11353</v>
      </c>
      <c r="L70" s="49">
        <v>11299</v>
      </c>
      <c r="M70" s="49">
        <v>11204</v>
      </c>
      <c r="N70" s="49">
        <v>11191</v>
      </c>
      <c r="O70" s="49">
        <v>11023</v>
      </c>
      <c r="P70" s="49">
        <v>11408</v>
      </c>
      <c r="Q70" s="49">
        <v>11734</v>
      </c>
      <c r="R70" s="49">
        <v>12109</v>
      </c>
      <c r="S70" s="27">
        <f>(R70-I70)/I70</f>
        <v>7.9810950597467456E-2</v>
      </c>
      <c r="T70" s="27">
        <f>(R70-N70)/N70</f>
        <v>8.2030202841569116E-2</v>
      </c>
      <c r="U70" s="27">
        <f>(R70-Q70)/Q70</f>
        <v>3.1958411453894664E-2</v>
      </c>
      <c r="V70" s="27">
        <f>R70/R$9</f>
        <v>0.13313323218330145</v>
      </c>
      <c r="W70" s="15"/>
      <c r="X70" s="15"/>
      <c r="Y70" s="15"/>
      <c r="Z70" s="15"/>
      <c r="AA70" s="15"/>
    </row>
    <row r="71" spans="2:27" ht="15" customHeight="1" x14ac:dyDescent="0.25">
      <c r="B71" s="52" t="s">
        <v>60</v>
      </c>
      <c r="C71" s="51">
        <v>3636</v>
      </c>
      <c r="D71" s="51">
        <v>3429</v>
      </c>
      <c r="E71" s="51">
        <v>3754</v>
      </c>
      <c r="F71" s="51">
        <v>4112</v>
      </c>
      <c r="G71" s="51">
        <v>4695</v>
      </c>
      <c r="H71" s="49">
        <v>5196</v>
      </c>
      <c r="I71" s="49">
        <v>5640</v>
      </c>
      <c r="J71" s="49">
        <v>5928</v>
      </c>
      <c r="K71" s="49">
        <v>6178</v>
      </c>
      <c r="L71" s="49">
        <v>6190</v>
      </c>
      <c r="M71" s="49">
        <v>5861</v>
      </c>
      <c r="N71" s="49">
        <v>5702</v>
      </c>
      <c r="O71" s="49">
        <v>5670</v>
      </c>
      <c r="P71" s="49">
        <v>5784</v>
      </c>
      <c r="Q71" s="49">
        <v>5922</v>
      </c>
      <c r="R71" s="49">
        <v>6010</v>
      </c>
      <c r="S71" s="27">
        <f>(R71-I71)/I71</f>
        <v>6.5602836879432622E-2</v>
      </c>
      <c r="T71" s="27">
        <f>(R71-N71)/N71</f>
        <v>5.40161346895826E-2</v>
      </c>
      <c r="U71" s="27">
        <f>(R71-Q71)/Q71</f>
        <v>1.485984464707869E-2</v>
      </c>
      <c r="V71" s="27">
        <f>R71/R$9</f>
        <v>6.6077357785254087E-2</v>
      </c>
      <c r="W71" s="15"/>
      <c r="X71" s="15"/>
      <c r="Y71" s="15"/>
      <c r="Z71" s="15"/>
      <c r="AA71" s="15"/>
    </row>
    <row r="72" spans="2:27" ht="15" customHeight="1" x14ac:dyDescent="0.25">
      <c r="B72" s="52" t="s">
        <v>59</v>
      </c>
      <c r="C72" s="51">
        <v>156</v>
      </c>
      <c r="D72" s="51">
        <v>79</v>
      </c>
      <c r="E72" s="51">
        <v>259</v>
      </c>
      <c r="F72" s="51">
        <v>176</v>
      </c>
      <c r="G72" s="51">
        <v>109</v>
      </c>
      <c r="H72" s="49">
        <v>14</v>
      </c>
      <c r="I72" s="49">
        <v>23</v>
      </c>
      <c r="J72" s="49">
        <v>80</v>
      </c>
      <c r="K72" s="49">
        <v>100</v>
      </c>
      <c r="L72" s="49">
        <v>134</v>
      </c>
      <c r="M72" s="49">
        <v>0</v>
      </c>
      <c r="N72" s="49">
        <v>0</v>
      </c>
      <c r="O72" s="49">
        <v>0</v>
      </c>
      <c r="P72" s="49">
        <v>0</v>
      </c>
      <c r="Q72" s="49">
        <v>0</v>
      </c>
      <c r="R72" s="49">
        <v>0</v>
      </c>
      <c r="S72" s="27" t="s">
        <v>22</v>
      </c>
      <c r="T72" s="27" t="s">
        <v>22</v>
      </c>
      <c r="U72" s="27" t="s">
        <v>22</v>
      </c>
      <c r="V72" s="27">
        <f>R72/R$9</f>
        <v>0</v>
      </c>
      <c r="W72" s="15"/>
      <c r="X72" s="15"/>
      <c r="Y72" s="15"/>
      <c r="Z72" s="15"/>
      <c r="AA72" s="15"/>
    </row>
    <row r="73" spans="2:27" ht="15" customHeight="1" x14ac:dyDescent="0.25"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7"/>
    </row>
    <row r="74" spans="2:27" ht="15" customHeight="1" x14ac:dyDescent="0.25"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7"/>
      <c r="T74" s="17"/>
    </row>
    <row r="75" spans="2:27" ht="15" customHeight="1" x14ac:dyDescent="0.25">
      <c r="B75" s="14" t="s">
        <v>58</v>
      </c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17"/>
    </row>
    <row r="76" spans="2:27" ht="30" customHeight="1" x14ac:dyDescent="0.25">
      <c r="B76" s="32" t="s">
        <v>57</v>
      </c>
      <c r="C76" s="31">
        <v>2009</v>
      </c>
      <c r="D76" s="31">
        <v>2010</v>
      </c>
      <c r="E76" s="31">
        <v>2011</v>
      </c>
      <c r="F76" s="31">
        <v>2012</v>
      </c>
      <c r="G76" s="31">
        <v>2013</v>
      </c>
      <c r="H76" s="31">
        <v>2014</v>
      </c>
      <c r="I76" s="31">
        <v>2015</v>
      </c>
      <c r="J76" s="31">
        <v>2016</v>
      </c>
      <c r="K76" s="31">
        <v>2017</v>
      </c>
      <c r="L76" s="31">
        <v>2018</v>
      </c>
      <c r="M76" s="31">
        <v>2019</v>
      </c>
      <c r="N76" s="31">
        <v>2020</v>
      </c>
      <c r="O76" s="31">
        <v>2021</v>
      </c>
      <c r="P76" s="31">
        <v>2022</v>
      </c>
      <c r="Q76" s="31">
        <v>2023</v>
      </c>
      <c r="R76" s="31">
        <v>2024</v>
      </c>
      <c r="S76" s="31" t="s">
        <v>26</v>
      </c>
      <c r="T76" s="31" t="s">
        <v>25</v>
      </c>
      <c r="U76" s="31" t="s">
        <v>24</v>
      </c>
      <c r="V76" s="31" t="s">
        <v>23</v>
      </c>
    </row>
    <row r="77" spans="2:27" ht="15" customHeight="1" x14ac:dyDescent="0.25">
      <c r="B77" s="52" t="s">
        <v>56</v>
      </c>
      <c r="C77" s="51">
        <v>822</v>
      </c>
      <c r="D77" s="51">
        <v>885</v>
      </c>
      <c r="E77" s="51">
        <v>958</v>
      </c>
      <c r="F77" s="51">
        <v>937</v>
      </c>
      <c r="G77" s="51">
        <v>990</v>
      </c>
      <c r="H77" s="50">
        <v>1013</v>
      </c>
      <c r="I77" s="50">
        <v>1324</v>
      </c>
      <c r="J77" s="50">
        <v>1038</v>
      </c>
      <c r="K77" s="50">
        <v>1027</v>
      </c>
      <c r="L77" s="50">
        <v>1068</v>
      </c>
      <c r="M77" s="50">
        <v>1031</v>
      </c>
      <c r="N77" s="49">
        <v>1011</v>
      </c>
      <c r="O77" s="49">
        <v>967</v>
      </c>
      <c r="P77" s="49">
        <v>929</v>
      </c>
      <c r="Q77" s="49">
        <v>982</v>
      </c>
      <c r="R77" s="49">
        <v>1011</v>
      </c>
      <c r="S77" s="27">
        <f>(R77-I77)/I77</f>
        <v>-0.23640483383685801</v>
      </c>
      <c r="T77" s="27">
        <f>(R77-N77)/N77</f>
        <v>0</v>
      </c>
      <c r="U77" s="27">
        <f>(R77-Q77)/Q77</f>
        <v>2.9531568228105907E-2</v>
      </c>
      <c r="V77" s="27">
        <f>R77/R$9</f>
        <v>1.111550893858434E-2</v>
      </c>
      <c r="W77" s="15"/>
      <c r="X77" s="48"/>
      <c r="Y77" s="15"/>
      <c r="Z77" s="15"/>
    </row>
    <row r="78" spans="2:27" ht="15" customHeight="1" x14ac:dyDescent="0.25">
      <c r="B78" s="52" t="s">
        <v>55</v>
      </c>
      <c r="C78" s="51">
        <v>1073</v>
      </c>
      <c r="D78" s="51">
        <v>1275</v>
      </c>
      <c r="E78" s="51">
        <v>1353</v>
      </c>
      <c r="F78" s="51">
        <v>1139</v>
      </c>
      <c r="G78" s="51">
        <v>991</v>
      </c>
      <c r="H78" s="50">
        <v>1015</v>
      </c>
      <c r="I78" s="50">
        <v>1188</v>
      </c>
      <c r="J78" s="50">
        <v>1242</v>
      </c>
      <c r="K78" s="50">
        <v>1242</v>
      </c>
      <c r="L78" s="50">
        <v>1261</v>
      </c>
      <c r="M78" s="50">
        <v>1318</v>
      </c>
      <c r="N78" s="49">
        <v>1236</v>
      </c>
      <c r="O78" s="49">
        <v>1197</v>
      </c>
      <c r="P78" s="49">
        <v>1201</v>
      </c>
      <c r="Q78" s="49">
        <v>1153</v>
      </c>
      <c r="R78" s="49">
        <v>1249</v>
      </c>
      <c r="S78" s="27">
        <f>(R78-I78)/I78</f>
        <v>5.1346801346801349E-2</v>
      </c>
      <c r="T78" s="27">
        <f>(R78-N78)/N78</f>
        <v>1.0517799352750809E-2</v>
      </c>
      <c r="U78" s="27">
        <f>(R78-Q78)/Q78</f>
        <v>8.3261058109280139E-2</v>
      </c>
      <c r="V78" s="27">
        <f>R78/R$9</f>
        <v>1.3732216285155134E-2</v>
      </c>
      <c r="W78" s="15"/>
      <c r="X78" s="48"/>
      <c r="Y78" s="15"/>
      <c r="Z78" s="15"/>
    </row>
    <row r="79" spans="2:27" ht="15" customHeight="1" x14ac:dyDescent="0.25">
      <c r="B79" s="52" t="s">
        <v>54</v>
      </c>
      <c r="C79" s="51">
        <v>2250</v>
      </c>
      <c r="D79" s="51">
        <v>1961</v>
      </c>
      <c r="E79" s="51">
        <v>2401</v>
      </c>
      <c r="F79" s="51">
        <v>2370</v>
      </c>
      <c r="G79" s="51">
        <v>2485</v>
      </c>
      <c r="H79" s="50">
        <v>2631</v>
      </c>
      <c r="I79" s="50">
        <v>2578</v>
      </c>
      <c r="J79" s="50">
        <v>2553</v>
      </c>
      <c r="K79" s="50">
        <v>2624</v>
      </c>
      <c r="L79" s="50">
        <v>2739</v>
      </c>
      <c r="M79" s="50">
        <v>2644</v>
      </c>
      <c r="N79" s="49">
        <v>2392</v>
      </c>
      <c r="O79" s="49">
        <v>2300</v>
      </c>
      <c r="P79" s="49">
        <v>2414</v>
      </c>
      <c r="Q79" s="49">
        <v>2658</v>
      </c>
      <c r="R79" s="49">
        <v>2748</v>
      </c>
      <c r="S79" s="27">
        <f>(R79-I79)/I79</f>
        <v>6.5942591155934829E-2</v>
      </c>
      <c r="T79" s="27">
        <f>(R79-N79)/N79</f>
        <v>0.1488294314381271</v>
      </c>
      <c r="U79" s="27">
        <f>(R79-Q79)/Q79</f>
        <v>3.3860045146726865E-2</v>
      </c>
      <c r="V79" s="27">
        <f>R79/R$9</f>
        <v>3.0213074741077907E-2</v>
      </c>
      <c r="W79" s="15"/>
      <c r="X79" s="48"/>
      <c r="Y79" s="15"/>
      <c r="Z79" s="15"/>
    </row>
    <row r="80" spans="2:27" ht="15" customHeight="1" x14ac:dyDescent="0.25">
      <c r="B80" s="52" t="s">
        <v>53</v>
      </c>
      <c r="C80" s="51">
        <v>687</v>
      </c>
      <c r="D80" s="51">
        <v>964</v>
      </c>
      <c r="E80" s="51">
        <v>791</v>
      </c>
      <c r="F80" s="51">
        <v>797</v>
      </c>
      <c r="G80" s="51">
        <v>703</v>
      </c>
      <c r="H80" s="50">
        <v>760</v>
      </c>
      <c r="I80" s="50">
        <v>732</v>
      </c>
      <c r="J80" s="50">
        <v>713</v>
      </c>
      <c r="K80" s="50">
        <v>729</v>
      </c>
      <c r="L80" s="50">
        <v>592</v>
      </c>
      <c r="M80" s="50">
        <v>693</v>
      </c>
      <c r="N80" s="49">
        <v>769</v>
      </c>
      <c r="O80" s="49">
        <v>784</v>
      </c>
      <c r="P80" s="49">
        <v>656</v>
      </c>
      <c r="Q80" s="49">
        <v>666</v>
      </c>
      <c r="R80" s="49">
        <v>662</v>
      </c>
      <c r="S80" s="27">
        <f>(R80-I80)/I80</f>
        <v>-9.5628415300546443E-2</v>
      </c>
      <c r="T80" s="27">
        <f>(R80-N80)/N80</f>
        <v>-0.13914174252275682</v>
      </c>
      <c r="U80" s="27">
        <f>(R80-Q80)/Q80</f>
        <v>-6.006006006006006E-3</v>
      </c>
      <c r="V80" s="27">
        <f>R80/R$9</f>
        <v>7.2784044681927125E-3</v>
      </c>
      <c r="W80" s="15"/>
      <c r="X80" s="48"/>
      <c r="Y80" s="15"/>
      <c r="Z80" s="15"/>
    </row>
    <row r="81" spans="2:26" ht="15" customHeight="1" x14ac:dyDescent="0.25">
      <c r="B81" s="52" t="s">
        <v>52</v>
      </c>
      <c r="C81" s="51">
        <v>2396</v>
      </c>
      <c r="D81" s="51">
        <v>2387</v>
      </c>
      <c r="E81" s="51">
        <v>2708</v>
      </c>
      <c r="F81" s="51">
        <v>2798</v>
      </c>
      <c r="G81" s="51">
        <v>2733</v>
      </c>
      <c r="H81" s="50">
        <v>2858</v>
      </c>
      <c r="I81" s="50">
        <v>2815</v>
      </c>
      <c r="J81" s="50">
        <v>2834</v>
      </c>
      <c r="K81" s="50">
        <v>2845</v>
      </c>
      <c r="L81" s="50">
        <v>2941</v>
      </c>
      <c r="M81" s="50">
        <v>3074</v>
      </c>
      <c r="N81" s="49">
        <v>2638</v>
      </c>
      <c r="O81" s="49">
        <v>2721</v>
      </c>
      <c r="P81" s="49">
        <v>2814</v>
      </c>
      <c r="Q81" s="49">
        <v>3047</v>
      </c>
      <c r="R81" s="49">
        <v>3112</v>
      </c>
      <c r="S81" s="27">
        <f>(R81-I81)/I81</f>
        <v>0.10550621669626999</v>
      </c>
      <c r="T81" s="27">
        <f>(R81-N81)/N81</f>
        <v>0.17968157695223655</v>
      </c>
      <c r="U81" s="27">
        <f>(R81-Q81)/Q81</f>
        <v>2.1332458155562849E-2</v>
      </c>
      <c r="V81" s="27">
        <f>R81/R$9</f>
        <v>3.4215097741715592E-2</v>
      </c>
      <c r="W81" s="15"/>
      <c r="X81" s="48"/>
      <c r="Y81" s="15"/>
      <c r="Z81" s="15"/>
    </row>
    <row r="82" spans="2:26" ht="15" customHeight="1" x14ac:dyDescent="0.25">
      <c r="B82" s="52" t="s">
        <v>51</v>
      </c>
      <c r="C82" s="51">
        <v>7576</v>
      </c>
      <c r="D82" s="51">
        <v>8166</v>
      </c>
      <c r="E82" s="51">
        <v>8414</v>
      </c>
      <c r="F82" s="51">
        <v>8777</v>
      </c>
      <c r="G82" s="51">
        <v>8806</v>
      </c>
      <c r="H82" s="50">
        <v>9375</v>
      </c>
      <c r="I82" s="50">
        <v>9620</v>
      </c>
      <c r="J82" s="50">
        <v>10021</v>
      </c>
      <c r="K82" s="50">
        <v>9653</v>
      </c>
      <c r="L82" s="50">
        <v>9591</v>
      </c>
      <c r="M82" s="50">
        <v>9481</v>
      </c>
      <c r="N82" s="49">
        <v>9283</v>
      </c>
      <c r="O82" s="49">
        <v>9001</v>
      </c>
      <c r="P82" s="49">
        <v>9309</v>
      </c>
      <c r="Q82" s="49">
        <v>9346</v>
      </c>
      <c r="R82" s="49">
        <v>9522</v>
      </c>
      <c r="S82" s="27">
        <f>(R82-I82)/I82</f>
        <v>-1.0187110187110188E-2</v>
      </c>
      <c r="T82" s="27">
        <f>(R82-N82)/N82</f>
        <v>2.5745987288592051E-2</v>
      </c>
      <c r="U82" s="27">
        <f>(R82-Q82)/Q82</f>
        <v>1.8831585705114489E-2</v>
      </c>
      <c r="V82" s="27">
        <f>R82/R$9</f>
        <v>0.10469028300019791</v>
      </c>
      <c r="W82" s="15"/>
      <c r="X82" s="48"/>
      <c r="Y82" s="15"/>
      <c r="Z82" s="15"/>
    </row>
    <row r="83" spans="2:26" ht="15" customHeight="1" x14ac:dyDescent="0.25">
      <c r="B83" s="52" t="s">
        <v>50</v>
      </c>
      <c r="C83" s="51">
        <v>29702</v>
      </c>
      <c r="D83" s="51">
        <v>31293</v>
      </c>
      <c r="E83" s="51">
        <v>33109</v>
      </c>
      <c r="F83" s="51">
        <v>34686</v>
      </c>
      <c r="G83" s="51">
        <v>37840</v>
      </c>
      <c r="H83" s="50">
        <v>39811</v>
      </c>
      <c r="I83" s="50">
        <v>41066</v>
      </c>
      <c r="J83" s="50">
        <v>42845</v>
      </c>
      <c r="K83" s="50">
        <v>42299</v>
      </c>
      <c r="L83" s="50">
        <v>41937</v>
      </c>
      <c r="M83" s="50">
        <v>41434</v>
      </c>
      <c r="N83" s="49">
        <v>41374</v>
      </c>
      <c r="O83" s="49">
        <v>40626</v>
      </c>
      <c r="P83" s="49">
        <v>42293</v>
      </c>
      <c r="Q83" s="49">
        <v>43772</v>
      </c>
      <c r="R83" s="49">
        <v>44931</v>
      </c>
      <c r="S83" s="27">
        <f>(R83-I83)/I83</f>
        <v>9.4116787610188476E-2</v>
      </c>
      <c r="T83" s="27">
        <f>(R83-N83)/N83</f>
        <v>8.5971866389519994E-2</v>
      </c>
      <c r="U83" s="27">
        <f>(R83-Q83)/Q83</f>
        <v>2.6478113862743305E-2</v>
      </c>
      <c r="V83" s="27">
        <f>R83/R$9</f>
        <v>0.49399696549904348</v>
      </c>
      <c r="W83" s="15"/>
      <c r="X83" s="48"/>
      <c r="Y83" s="15"/>
      <c r="Z83" s="15"/>
    </row>
    <row r="84" spans="2:26" ht="15" customHeight="1" x14ac:dyDescent="0.25">
      <c r="B84" s="52" t="s">
        <v>49</v>
      </c>
      <c r="C84" s="51">
        <v>777</v>
      </c>
      <c r="D84" s="51">
        <v>977</v>
      </c>
      <c r="E84" s="51">
        <v>1122</v>
      </c>
      <c r="F84" s="51">
        <v>1215</v>
      </c>
      <c r="G84" s="51">
        <v>1207</v>
      </c>
      <c r="H84" s="50">
        <v>1100</v>
      </c>
      <c r="I84" s="50">
        <v>1347</v>
      </c>
      <c r="J84" s="50">
        <v>1318</v>
      </c>
      <c r="K84" s="50">
        <v>1400</v>
      </c>
      <c r="L84" s="50">
        <v>1420</v>
      </c>
      <c r="M84" s="50">
        <v>1500</v>
      </c>
      <c r="N84" s="49">
        <v>1536</v>
      </c>
      <c r="O84" s="49">
        <v>1506</v>
      </c>
      <c r="P84" s="49">
        <v>1715</v>
      </c>
      <c r="Q84" s="49">
        <v>1900</v>
      </c>
      <c r="R84" s="49">
        <v>1847</v>
      </c>
      <c r="S84" s="27">
        <f>(R84-I84)/I84</f>
        <v>0.3711952487008166</v>
      </c>
      <c r="T84" s="27">
        <f>(R84-N84)/N84</f>
        <v>0.20247395833333334</v>
      </c>
      <c r="U84" s="27">
        <f>(R84-Q84)/Q84</f>
        <v>-2.7894736842105264E-2</v>
      </c>
      <c r="V84" s="27">
        <f>R84/R$9</f>
        <v>2.0306968357631329E-2</v>
      </c>
      <c r="W84" s="15"/>
      <c r="X84" s="48"/>
      <c r="Y84" s="15"/>
      <c r="Z84" s="15"/>
    </row>
    <row r="85" spans="2:26" ht="15" customHeight="1" x14ac:dyDescent="0.25">
      <c r="B85" s="52" t="s">
        <v>48</v>
      </c>
      <c r="C85" s="51">
        <v>2570</v>
      </c>
      <c r="D85" s="51">
        <v>2761</v>
      </c>
      <c r="E85" s="51">
        <v>2922</v>
      </c>
      <c r="F85" s="51">
        <v>3034</v>
      </c>
      <c r="G85" s="51">
        <v>3322</v>
      </c>
      <c r="H85" s="50">
        <v>3453</v>
      </c>
      <c r="I85" s="50">
        <v>3554</v>
      </c>
      <c r="J85" s="50">
        <v>3697</v>
      </c>
      <c r="K85" s="50">
        <v>3781</v>
      </c>
      <c r="L85" s="50">
        <v>3762</v>
      </c>
      <c r="M85" s="50">
        <v>3940</v>
      </c>
      <c r="N85" s="49">
        <v>4123</v>
      </c>
      <c r="O85" s="49">
        <v>3875</v>
      </c>
      <c r="P85" s="49">
        <v>4105</v>
      </c>
      <c r="Q85" s="49">
        <v>4288</v>
      </c>
      <c r="R85" s="49">
        <v>4482</v>
      </c>
      <c r="S85" s="27">
        <f>(R85-I85)/I85</f>
        <v>0.261114237478897</v>
      </c>
      <c r="T85" s="27">
        <f>(R85-N85)/N85</f>
        <v>8.707252000970167E-2</v>
      </c>
      <c r="U85" s="27">
        <f>(R85-Q85)/Q85</f>
        <v>4.5242537313432835E-2</v>
      </c>
      <c r="V85" s="27">
        <f>R85/R$9</f>
        <v>4.9277656837522263E-2</v>
      </c>
      <c r="W85" s="15"/>
      <c r="X85" s="48"/>
      <c r="Y85" s="15"/>
      <c r="Z85" s="15"/>
    </row>
    <row r="86" spans="2:26" ht="15" customHeight="1" x14ac:dyDescent="0.25">
      <c r="B86" s="52" t="s">
        <v>47</v>
      </c>
      <c r="C86" s="53" t="s">
        <v>22</v>
      </c>
      <c r="D86" s="53" t="s">
        <v>22</v>
      </c>
      <c r="E86" s="53" t="s">
        <v>22</v>
      </c>
      <c r="F86" s="53" t="s">
        <v>22</v>
      </c>
      <c r="G86" s="53" t="s">
        <v>22</v>
      </c>
      <c r="H86" s="53" t="s">
        <v>22</v>
      </c>
      <c r="I86" s="53" t="s">
        <v>22</v>
      </c>
      <c r="J86" s="53" t="s">
        <v>22</v>
      </c>
      <c r="K86" s="53" t="s">
        <v>22</v>
      </c>
      <c r="L86" s="53" t="s">
        <v>22</v>
      </c>
      <c r="M86" s="50">
        <v>1653</v>
      </c>
      <c r="N86" s="49">
        <v>1486</v>
      </c>
      <c r="O86" s="49">
        <v>1301</v>
      </c>
      <c r="P86" s="49">
        <v>1396</v>
      </c>
      <c r="Q86" s="49">
        <v>1622</v>
      </c>
      <c r="R86" s="49">
        <v>1619</v>
      </c>
      <c r="S86" s="27" t="s">
        <v>22</v>
      </c>
      <c r="T86" s="27">
        <f>(R86-N86)/N86</f>
        <v>8.9502018842530284E-2</v>
      </c>
      <c r="U86" s="27">
        <f>(R86-Q86)/Q86</f>
        <v>-1.8495684340320592E-3</v>
      </c>
      <c r="V86" s="27">
        <f>R86/R$9</f>
        <v>1.780020669789124E-2</v>
      </c>
      <c r="W86" s="15"/>
      <c r="X86" s="48"/>
      <c r="Y86" s="15"/>
      <c r="Z86" s="15"/>
    </row>
    <row r="87" spans="2:26" ht="15" customHeight="1" x14ac:dyDescent="0.25">
      <c r="B87" s="52" t="s">
        <v>46</v>
      </c>
      <c r="C87" s="51">
        <v>7476</v>
      </c>
      <c r="D87" s="51">
        <v>8150</v>
      </c>
      <c r="E87" s="51">
        <v>8526</v>
      </c>
      <c r="F87" s="51">
        <v>8820</v>
      </c>
      <c r="G87" s="51">
        <v>9707</v>
      </c>
      <c r="H87" s="50">
        <v>10448</v>
      </c>
      <c r="I87" s="50">
        <v>10439</v>
      </c>
      <c r="J87" s="50">
        <v>10629</v>
      </c>
      <c r="K87" s="50">
        <v>10615</v>
      </c>
      <c r="L87" s="50">
        <v>10740</v>
      </c>
      <c r="M87" s="50">
        <v>9206</v>
      </c>
      <c r="N87" s="49">
        <v>8935</v>
      </c>
      <c r="O87" s="49">
        <v>8210</v>
      </c>
      <c r="P87" s="49">
        <v>8558</v>
      </c>
      <c r="Q87" s="49">
        <v>8711</v>
      </c>
      <c r="R87" s="49">
        <v>8791</v>
      </c>
      <c r="S87" s="27">
        <f>(R87-I87)/I87</f>
        <v>-0.15786952773254143</v>
      </c>
      <c r="T87" s="27">
        <f>(R87-N87)/N87</f>
        <v>-1.6116396194739788E-2</v>
      </c>
      <c r="U87" s="27">
        <f>(R87-Q87)/Q87</f>
        <v>9.183790609574102E-3</v>
      </c>
      <c r="V87" s="27">
        <f>R87/R$9</f>
        <v>9.6653253292873317E-2</v>
      </c>
      <c r="W87" s="15"/>
      <c r="X87" s="48"/>
      <c r="Y87" s="15"/>
      <c r="Z87" s="15"/>
    </row>
    <row r="88" spans="2:26" ht="15" customHeight="1" x14ac:dyDescent="0.25">
      <c r="B88" s="52" t="s">
        <v>45</v>
      </c>
      <c r="C88" s="51">
        <v>2569</v>
      </c>
      <c r="D88" s="51">
        <v>2644</v>
      </c>
      <c r="E88" s="51">
        <v>2824</v>
      </c>
      <c r="F88" s="51">
        <v>3009</v>
      </c>
      <c r="G88" s="51">
        <v>3726</v>
      </c>
      <c r="H88" s="50">
        <v>3988</v>
      </c>
      <c r="I88" s="50">
        <v>4003</v>
      </c>
      <c r="J88" s="50">
        <v>4203</v>
      </c>
      <c r="K88" s="50">
        <v>4304</v>
      </c>
      <c r="L88" s="50">
        <v>4316</v>
      </c>
      <c r="M88" s="50">
        <v>4044</v>
      </c>
      <c r="N88" s="49">
        <v>4130</v>
      </c>
      <c r="O88" s="49">
        <v>4089</v>
      </c>
      <c r="P88" s="49">
        <v>4205</v>
      </c>
      <c r="Q88" s="49">
        <v>4450</v>
      </c>
      <c r="R88" s="49">
        <v>4600</v>
      </c>
      <c r="S88" s="27">
        <f>(R88-I88)/I88</f>
        <v>0.14913814639020734</v>
      </c>
      <c r="T88" s="27">
        <f>(R88-N88)/N88</f>
        <v>0.11380145278450363</v>
      </c>
      <c r="U88" s="27">
        <f>(R88-Q88)/Q88</f>
        <v>3.3707865168539325E-2</v>
      </c>
      <c r="V88" s="27">
        <f>R88/R$9</f>
        <v>5.0575015942124588E-2</v>
      </c>
      <c r="W88" s="15"/>
      <c r="X88" s="48"/>
      <c r="Y88" s="15"/>
      <c r="Z88" s="15"/>
    </row>
    <row r="89" spans="2:26" ht="15" customHeight="1" x14ac:dyDescent="0.25">
      <c r="B89" s="52" t="s">
        <v>44</v>
      </c>
      <c r="C89" s="51">
        <v>1422</v>
      </c>
      <c r="D89" s="51">
        <v>1547</v>
      </c>
      <c r="E89" s="51">
        <v>1651</v>
      </c>
      <c r="F89" s="51">
        <v>1778</v>
      </c>
      <c r="G89" s="51">
        <v>1940</v>
      </c>
      <c r="H89" s="50">
        <v>1960</v>
      </c>
      <c r="I89" s="50">
        <v>2027</v>
      </c>
      <c r="J89" s="50">
        <v>2203</v>
      </c>
      <c r="K89" s="50">
        <v>2164</v>
      </c>
      <c r="L89" s="50">
        <v>2168</v>
      </c>
      <c r="M89" s="50">
        <v>2144</v>
      </c>
      <c r="N89" s="49">
        <v>2014</v>
      </c>
      <c r="O89" s="49">
        <v>1929</v>
      </c>
      <c r="P89" s="49">
        <v>1998</v>
      </c>
      <c r="Q89" s="49">
        <v>2031</v>
      </c>
      <c r="R89" s="49">
        <v>1890</v>
      </c>
      <c r="S89" s="27">
        <f>(R89-I89)/I89</f>
        <v>-6.7587567834237791E-2</v>
      </c>
      <c r="T89" s="27">
        <f>(R89-N89)/N89</f>
        <v>-6.1569016881827213E-2</v>
      </c>
      <c r="U89" s="27">
        <f>(R89-Q89)/Q89</f>
        <v>-6.9423929098966025E-2</v>
      </c>
      <c r="V89" s="27">
        <f>R89/R$9</f>
        <v>2.0779734811003363E-2</v>
      </c>
      <c r="W89" s="15"/>
      <c r="X89" s="48"/>
      <c r="Y89" s="15"/>
      <c r="Z89" s="15"/>
    </row>
    <row r="90" spans="2:26" ht="15" customHeight="1" x14ac:dyDescent="0.25">
      <c r="B90" s="52" t="s">
        <v>43</v>
      </c>
      <c r="C90" s="51">
        <v>2172</v>
      </c>
      <c r="D90" s="51">
        <v>2209</v>
      </c>
      <c r="E90" s="51">
        <v>2370</v>
      </c>
      <c r="F90" s="51">
        <v>2442</v>
      </c>
      <c r="G90" s="51">
        <v>2894</v>
      </c>
      <c r="H90" s="50">
        <v>3065</v>
      </c>
      <c r="I90" s="50">
        <v>3271</v>
      </c>
      <c r="J90" s="50">
        <v>3357</v>
      </c>
      <c r="K90" s="50">
        <v>3426</v>
      </c>
      <c r="L90" s="50">
        <v>3376</v>
      </c>
      <c r="M90" s="50">
        <v>3344</v>
      </c>
      <c r="N90" s="49">
        <v>3155</v>
      </c>
      <c r="O90" s="49">
        <v>2800</v>
      </c>
      <c r="P90" s="49">
        <v>2985</v>
      </c>
      <c r="Q90" s="49">
        <v>3151</v>
      </c>
      <c r="R90" s="49">
        <v>3315</v>
      </c>
      <c r="S90" s="27">
        <f>(R90-I90)/I90</f>
        <v>1.3451543870376031E-2</v>
      </c>
      <c r="T90" s="27">
        <f>(R90-N90)/N90</f>
        <v>5.0713153724247229E-2</v>
      </c>
      <c r="U90" s="27">
        <f>(R90-Q90)/Q90</f>
        <v>5.2046969216121869E-2</v>
      </c>
      <c r="V90" s="27">
        <f>R90/R$9</f>
        <v>3.6446995184378918E-2</v>
      </c>
      <c r="W90" s="15"/>
      <c r="X90" s="48"/>
      <c r="Y90" s="15"/>
      <c r="Z90" s="15"/>
    </row>
    <row r="91" spans="2:26" ht="15" customHeight="1" x14ac:dyDescent="0.25">
      <c r="B91" s="52" t="s">
        <v>42</v>
      </c>
      <c r="C91" s="51">
        <v>188</v>
      </c>
      <c r="D91" s="51">
        <v>185</v>
      </c>
      <c r="E91" s="51">
        <v>192</v>
      </c>
      <c r="F91" s="51">
        <v>260</v>
      </c>
      <c r="G91" s="51">
        <v>216</v>
      </c>
      <c r="H91" s="50">
        <v>226</v>
      </c>
      <c r="I91" s="50">
        <v>235</v>
      </c>
      <c r="J91" s="50">
        <v>296</v>
      </c>
      <c r="K91" s="50">
        <v>335</v>
      </c>
      <c r="L91" s="50">
        <v>127</v>
      </c>
      <c r="M91" s="50">
        <v>303</v>
      </c>
      <c r="N91" s="49">
        <v>295</v>
      </c>
      <c r="O91" s="49">
        <v>306</v>
      </c>
      <c r="P91" s="49">
        <v>326</v>
      </c>
      <c r="Q91" s="49">
        <v>283</v>
      </c>
      <c r="R91" s="49">
        <v>246</v>
      </c>
      <c r="S91" s="27">
        <f>(R91-I91)/I91</f>
        <v>4.6808510638297871E-2</v>
      </c>
      <c r="T91" s="27">
        <f>(R91-N91)/N91</f>
        <v>-0.16610169491525423</v>
      </c>
      <c r="U91" s="27">
        <f>(R91-Q91)/Q91</f>
        <v>-0.13074204946996468</v>
      </c>
      <c r="V91" s="27">
        <f>R91/R$9</f>
        <v>2.7046638960353587E-3</v>
      </c>
      <c r="W91" s="15"/>
      <c r="X91" s="48"/>
      <c r="Y91" s="15"/>
      <c r="Z91" s="15"/>
    </row>
    <row r="92" spans="2:26" ht="15" customHeight="1" x14ac:dyDescent="0.25">
      <c r="B92" s="52" t="s">
        <v>41</v>
      </c>
      <c r="C92" s="51">
        <v>868</v>
      </c>
      <c r="D92" s="51">
        <v>927</v>
      </c>
      <c r="E92" s="51">
        <v>907</v>
      </c>
      <c r="F92" s="51">
        <v>822</v>
      </c>
      <c r="G92" s="51">
        <v>812</v>
      </c>
      <c r="H92" s="50">
        <v>812</v>
      </c>
      <c r="I92" s="50">
        <v>856</v>
      </c>
      <c r="J92" s="50">
        <v>876</v>
      </c>
      <c r="K92" s="50">
        <v>869</v>
      </c>
      <c r="L92" s="50">
        <v>523</v>
      </c>
      <c r="M92" s="50">
        <v>523</v>
      </c>
      <c r="N92" s="49">
        <v>881</v>
      </c>
      <c r="O92" s="49">
        <v>825</v>
      </c>
      <c r="P92" s="49">
        <v>845</v>
      </c>
      <c r="Q92" s="49">
        <v>938</v>
      </c>
      <c r="R92" s="49">
        <v>929</v>
      </c>
      <c r="S92" s="27">
        <f>(R92-I92)/I92</f>
        <v>8.5280373831775697E-2</v>
      </c>
      <c r="T92" s="27">
        <f>(R92-N92)/N92</f>
        <v>5.4483541430192961E-2</v>
      </c>
      <c r="U92" s="27">
        <f>(R92-Q92)/Q92</f>
        <v>-9.5948827292110881E-3</v>
      </c>
      <c r="V92" s="27">
        <f>R92/R$9</f>
        <v>1.0213954306572553E-2</v>
      </c>
      <c r="W92" s="15"/>
      <c r="X92" s="48"/>
      <c r="Y92" s="15"/>
      <c r="Z92" s="15"/>
    </row>
    <row r="93" spans="2:26" ht="15" customHeight="1" x14ac:dyDescent="0.25">
      <c r="B93" s="47" t="s">
        <v>40</v>
      </c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V93" s="15"/>
      <c r="X93" s="35"/>
    </row>
    <row r="94" spans="2:26" ht="15" customHeight="1" x14ac:dyDescent="0.2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2:26" ht="15" customHeight="1" x14ac:dyDescent="0.2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U95" s="43"/>
    </row>
    <row r="96" spans="2:26" ht="15" customHeight="1" x14ac:dyDescent="0.25">
      <c r="B96" s="14" t="s">
        <v>39</v>
      </c>
      <c r="C96" s="14"/>
      <c r="D96" s="14"/>
      <c r="E96" s="14"/>
      <c r="F96" s="14"/>
      <c r="G96" s="14"/>
      <c r="H96" s="33"/>
      <c r="U96" s="43"/>
    </row>
    <row r="97" spans="2:27" ht="30" customHeight="1" x14ac:dyDescent="0.25">
      <c r="B97" s="32" t="s">
        <v>38</v>
      </c>
      <c r="C97" s="31">
        <v>2009</v>
      </c>
      <c r="D97" s="31">
        <v>2010</v>
      </c>
      <c r="E97" s="31">
        <v>2011</v>
      </c>
      <c r="F97" s="31">
        <v>2012</v>
      </c>
      <c r="G97" s="31">
        <v>2013</v>
      </c>
      <c r="H97" s="31">
        <v>2014</v>
      </c>
      <c r="I97" s="31">
        <v>2015</v>
      </c>
      <c r="J97" s="31">
        <v>2016</v>
      </c>
      <c r="K97" s="31">
        <v>2017</v>
      </c>
      <c r="L97" s="31">
        <v>2018</v>
      </c>
      <c r="M97" s="31">
        <v>2019</v>
      </c>
      <c r="N97" s="31">
        <v>2020</v>
      </c>
      <c r="O97" s="31">
        <v>2021</v>
      </c>
      <c r="P97" s="31">
        <v>2022</v>
      </c>
      <c r="Q97" s="31">
        <v>2023</v>
      </c>
      <c r="R97" s="31">
        <v>2024</v>
      </c>
      <c r="S97" s="31" t="s">
        <v>26</v>
      </c>
      <c r="T97" s="31" t="s">
        <v>25</v>
      </c>
      <c r="U97" s="31" t="s">
        <v>24</v>
      </c>
      <c r="V97" s="31" t="s">
        <v>23</v>
      </c>
    </row>
    <row r="98" spans="2:27" ht="15" customHeight="1" x14ac:dyDescent="0.25">
      <c r="B98" s="8" t="s">
        <v>37</v>
      </c>
      <c r="C98" s="29">
        <v>9631.90530533737</v>
      </c>
      <c r="D98" s="29">
        <v>10003.137566713693</v>
      </c>
      <c r="E98" s="29">
        <v>10508.913942485035</v>
      </c>
      <c r="F98" s="29">
        <v>12059.576822241001</v>
      </c>
      <c r="G98" s="29">
        <v>15686.053069244401</v>
      </c>
      <c r="H98" s="28">
        <v>17422.292159092201</v>
      </c>
      <c r="I98" s="28">
        <v>18204.922500001201</v>
      </c>
      <c r="J98" s="28">
        <v>18714.728342100701</v>
      </c>
      <c r="K98" s="28">
        <v>19022.127898331601</v>
      </c>
      <c r="L98" s="28">
        <v>19117.732547350301</v>
      </c>
      <c r="M98" s="28">
        <v>19953.978751296501</v>
      </c>
      <c r="N98" s="28">
        <v>20427.891363526898</v>
      </c>
      <c r="O98" s="28">
        <v>20056.904406458401</v>
      </c>
      <c r="P98" s="28">
        <v>21629.581136365799</v>
      </c>
      <c r="Q98" s="28">
        <v>22722.274015153263</v>
      </c>
      <c r="R98" s="28">
        <v>23104.991818182087</v>
      </c>
      <c r="S98" s="27">
        <f>(R98-I98)/I98</f>
        <v>0.26916177853438061</v>
      </c>
      <c r="T98" s="27">
        <f>(R98-N98)/N98</f>
        <v>0.13105123808495642</v>
      </c>
      <c r="U98" s="27">
        <f>(R98-Q98)/Q98</f>
        <v>1.6843287902152421E-2</v>
      </c>
      <c r="V98" s="27">
        <f>R98/R$100</f>
        <v>0.45373606381357701</v>
      </c>
      <c r="W98" s="46"/>
      <c r="X98" s="17"/>
    </row>
    <row r="99" spans="2:27" ht="15" customHeight="1" x14ac:dyDescent="0.25">
      <c r="B99" s="8" t="s">
        <v>36</v>
      </c>
      <c r="C99" s="29">
        <v>15887.72087679904</v>
      </c>
      <c r="D99" s="29">
        <v>15784.821264413693</v>
      </c>
      <c r="E99" s="29">
        <v>16434.900306315449</v>
      </c>
      <c r="F99" s="29">
        <v>17727.3375578509</v>
      </c>
      <c r="G99" s="29">
        <v>22538.835361892099</v>
      </c>
      <c r="H99" s="28">
        <v>24738.283295454399</v>
      </c>
      <c r="I99" s="28">
        <v>25628.374772725499</v>
      </c>
      <c r="J99" s="28">
        <v>24986.174200180601</v>
      </c>
      <c r="K99" s="28">
        <v>25489.169091106702</v>
      </c>
      <c r="L99" s="28">
        <v>25324.847261785999</v>
      </c>
      <c r="M99" s="28">
        <v>25788.573123371501</v>
      </c>
      <c r="N99" s="28">
        <v>25881.293408997099</v>
      </c>
      <c r="O99" s="28">
        <v>25161.403206980602</v>
      </c>
      <c r="P99" s="28">
        <v>26554.892727274655</v>
      </c>
      <c r="Q99" s="28">
        <v>27548.359267677297</v>
      </c>
      <c r="R99" s="28">
        <v>27816.664318181487</v>
      </c>
      <c r="S99" s="27">
        <f>(R99-I99)/I99</f>
        <v>8.5385420061237449E-2</v>
      </c>
      <c r="T99" s="27">
        <f>(R99-N99)/N99</f>
        <v>7.4778755396807048E-2</v>
      </c>
      <c r="U99" s="27">
        <f>(R99-Q99)/Q99</f>
        <v>9.7394203370577692E-3</v>
      </c>
      <c r="V99" s="27">
        <f>R99/R$100</f>
        <v>0.5462639361864231</v>
      </c>
    </row>
    <row r="100" spans="2:27" ht="15" customHeight="1" x14ac:dyDescent="0.25">
      <c r="B100" s="22" t="s">
        <v>21</v>
      </c>
      <c r="C100" s="26">
        <v>25519.62618213641</v>
      </c>
      <c r="D100" s="26">
        <v>25787.958831127384</v>
      </c>
      <c r="E100" s="26">
        <v>26943.814248800481</v>
      </c>
      <c r="F100" s="26">
        <v>29786.914380091901</v>
      </c>
      <c r="G100" s="26">
        <v>38224.888431136496</v>
      </c>
      <c r="H100" s="25">
        <v>42160.575454546604</v>
      </c>
      <c r="I100" s="25">
        <v>43833.297272726704</v>
      </c>
      <c r="J100" s="45">
        <v>43700.902542281299</v>
      </c>
      <c r="K100" s="45">
        <v>44511.296989438299</v>
      </c>
      <c r="L100" s="45">
        <v>44442.579809136296</v>
      </c>
      <c r="M100" s="45">
        <v>45742.551874668003</v>
      </c>
      <c r="N100" s="45">
        <v>46309.184772523993</v>
      </c>
      <c r="O100" s="45">
        <v>45218.307613438999</v>
      </c>
      <c r="P100" s="45">
        <v>48184.473863640451</v>
      </c>
      <c r="Q100" s="45">
        <v>50270.63328283056</v>
      </c>
      <c r="R100" s="45">
        <v>50921.65613636357</v>
      </c>
      <c r="S100" s="24">
        <f>(R100-I100)/I100</f>
        <v>0.16171174209263237</v>
      </c>
      <c r="T100" s="24">
        <f>(R100-N100)/N100</f>
        <v>9.9601653246468566E-2</v>
      </c>
      <c r="U100" s="24">
        <f>(R100-Q100)/Q100</f>
        <v>1.295036109591562E-2</v>
      </c>
      <c r="V100" s="24">
        <f>R100/R$100</f>
        <v>1</v>
      </c>
    </row>
    <row r="101" spans="2:27" ht="15" customHeight="1" x14ac:dyDescent="0.2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7"/>
      <c r="T101" s="17"/>
      <c r="U101" s="43"/>
    </row>
    <row r="102" spans="2:27" ht="15" customHeight="1" x14ac:dyDescent="0.25">
      <c r="J102" s="44"/>
      <c r="K102" s="44"/>
      <c r="L102" s="44"/>
      <c r="M102" s="44"/>
      <c r="N102" s="44"/>
      <c r="O102" s="44"/>
      <c r="P102" s="44"/>
      <c r="Q102" s="44"/>
      <c r="R102" s="44"/>
      <c r="U102" s="43"/>
    </row>
    <row r="103" spans="2:27" ht="15" customHeight="1" x14ac:dyDescent="0.25">
      <c r="B103" s="14" t="s">
        <v>35</v>
      </c>
      <c r="C103" s="14"/>
      <c r="D103" s="14"/>
      <c r="E103" s="14"/>
      <c r="F103" s="14"/>
      <c r="G103" s="14"/>
      <c r="H103" s="33"/>
      <c r="J103" s="42"/>
      <c r="K103" s="42"/>
      <c r="L103" s="42"/>
      <c r="M103" s="42"/>
      <c r="N103" s="42"/>
      <c r="O103" s="42"/>
      <c r="P103" s="42"/>
      <c r="Q103" s="42"/>
      <c r="R103" s="42"/>
    </row>
    <row r="104" spans="2:27" ht="30" customHeight="1" x14ac:dyDescent="0.25">
      <c r="B104" s="32" t="s">
        <v>34</v>
      </c>
      <c r="C104" s="31">
        <v>2009</v>
      </c>
      <c r="D104" s="31">
        <v>2010</v>
      </c>
      <c r="E104" s="31">
        <v>2011</v>
      </c>
      <c r="F104" s="31">
        <v>2012</v>
      </c>
      <c r="G104" s="31">
        <v>2013</v>
      </c>
      <c r="H104" s="31">
        <v>2014</v>
      </c>
      <c r="I104" s="31">
        <v>2015</v>
      </c>
      <c r="J104" s="31">
        <v>2016</v>
      </c>
      <c r="K104" s="31">
        <v>2017</v>
      </c>
      <c r="L104" s="31">
        <v>2018</v>
      </c>
      <c r="M104" s="31">
        <v>2019</v>
      </c>
      <c r="N104" s="31">
        <v>2020</v>
      </c>
      <c r="O104" s="31">
        <v>2021</v>
      </c>
      <c r="P104" s="31">
        <v>2022</v>
      </c>
      <c r="Q104" s="31">
        <v>2023</v>
      </c>
      <c r="R104" s="31">
        <v>2024</v>
      </c>
      <c r="S104" s="31" t="s">
        <v>26</v>
      </c>
      <c r="T104" s="31" t="s">
        <v>25</v>
      </c>
      <c r="U104" s="31" t="s">
        <v>24</v>
      </c>
      <c r="V104" s="31" t="s">
        <v>23</v>
      </c>
    </row>
    <row r="105" spans="2:27" ht="15" customHeight="1" x14ac:dyDescent="0.25">
      <c r="B105" s="8" t="s">
        <v>33</v>
      </c>
      <c r="C105" s="41">
        <v>1252.4814630681756</v>
      </c>
      <c r="D105" s="41">
        <v>1413.0819444444394</v>
      </c>
      <c r="E105" s="41">
        <v>1590.7196717171669</v>
      </c>
      <c r="F105" s="41">
        <v>1800.87380050502</v>
      </c>
      <c r="G105" s="41">
        <v>3528.21509037749</v>
      </c>
      <c r="H105" s="40">
        <v>3873.2668181818299</v>
      </c>
      <c r="I105" s="40">
        <v>3842.3977272727502</v>
      </c>
      <c r="J105" s="40">
        <v>3217.87846463183</v>
      </c>
      <c r="K105" s="40">
        <v>3329.0885377950999</v>
      </c>
      <c r="L105" s="40">
        <v>3207.5425954545799</v>
      </c>
      <c r="M105" s="40">
        <v>3222.0167181789402</v>
      </c>
      <c r="N105" s="40">
        <v>3158.7556818071598</v>
      </c>
      <c r="O105" s="40">
        <v>2891.1024999922502</v>
      </c>
      <c r="P105" s="40">
        <v>3145.9929545454979</v>
      </c>
      <c r="Q105" s="40">
        <v>3370.7565909091536</v>
      </c>
      <c r="R105" s="40">
        <v>3392.4851255554258</v>
      </c>
      <c r="S105" s="27">
        <f>(R105-I105)/I105</f>
        <v>-0.117091627065026</v>
      </c>
      <c r="T105" s="27">
        <f>(R105-N105)/N105</f>
        <v>7.39941506379964E-2</v>
      </c>
      <c r="U105" s="27">
        <f>(R105-Q105)/Q105</f>
        <v>6.4461891745234744E-3</v>
      </c>
      <c r="V105" s="27">
        <f>R105/R$100</f>
        <v>6.662165732533637E-2</v>
      </c>
      <c r="W105" s="15"/>
      <c r="X105" s="15"/>
      <c r="Y105" s="17"/>
    </row>
    <row r="106" spans="2:27" ht="15" customHeight="1" x14ac:dyDescent="0.25">
      <c r="B106" s="8" t="s">
        <v>32</v>
      </c>
      <c r="C106" s="41">
        <v>2961.7244898989511</v>
      </c>
      <c r="D106" s="41">
        <v>3430.3773484848489</v>
      </c>
      <c r="E106" s="41">
        <v>3925.2010656564039</v>
      </c>
      <c r="F106" s="41">
        <v>4829.7891856061697</v>
      </c>
      <c r="G106" s="41">
        <v>6941.5699139419703</v>
      </c>
      <c r="H106" s="40">
        <v>7806.9713636361203</v>
      </c>
      <c r="I106" s="40">
        <v>8571.6247727272403</v>
      </c>
      <c r="J106" s="40">
        <v>8338.2228825286493</v>
      </c>
      <c r="K106" s="40">
        <v>8273.0332419186707</v>
      </c>
      <c r="L106" s="40">
        <v>8072.8370674232701</v>
      </c>
      <c r="M106" s="40">
        <v>8742.6545795653492</v>
      </c>
      <c r="N106" s="40">
        <v>9630.4249999404892</v>
      </c>
      <c r="O106" s="40">
        <v>9006.4559090376806</v>
      </c>
      <c r="P106" s="40">
        <v>10479.679090910055</v>
      </c>
      <c r="Q106" s="40">
        <v>11106.635000000257</v>
      </c>
      <c r="R106" s="40">
        <v>11173.560783535591</v>
      </c>
      <c r="S106" s="27">
        <f>(R106-I106)/I106</f>
        <v>0.30355225290391369</v>
      </c>
      <c r="T106" s="27">
        <f>(R106-N106)/N106</f>
        <v>0.16023548115525929</v>
      </c>
      <c r="U106" s="27">
        <f>(R106-Q106)/Q106</f>
        <v>6.0257479907580543E-3</v>
      </c>
      <c r="V106" s="27">
        <f>R106/R$100</f>
        <v>0.21942650006539086</v>
      </c>
      <c r="W106" s="15"/>
      <c r="X106" s="15"/>
      <c r="Y106" s="17"/>
    </row>
    <row r="107" spans="2:27" ht="15" customHeight="1" x14ac:dyDescent="0.25">
      <c r="B107" s="8" t="s">
        <v>31</v>
      </c>
      <c r="C107" s="41">
        <v>21305.420229167365</v>
      </c>
      <c r="D107" s="41">
        <v>20944.49953819564</v>
      </c>
      <c r="E107" s="41">
        <v>21427.893511423892</v>
      </c>
      <c r="F107" s="41">
        <v>23156.251393975901</v>
      </c>
      <c r="G107" s="41">
        <v>27755.103426815</v>
      </c>
      <c r="H107" s="40">
        <v>30480.337272727</v>
      </c>
      <c r="I107" s="40">
        <v>31419.274772724199</v>
      </c>
      <c r="J107" s="40">
        <v>32144.801195118402</v>
      </c>
      <c r="K107" s="40">
        <v>32909.175209722503</v>
      </c>
      <c r="L107" s="40">
        <v>33162.200146255702</v>
      </c>
      <c r="M107" s="40">
        <v>33777.880576955802</v>
      </c>
      <c r="N107" s="40">
        <v>33520.004090777198</v>
      </c>
      <c r="O107" s="40">
        <v>33320.7492044069</v>
      </c>
      <c r="P107" s="40">
        <v>34558.80181818609</v>
      </c>
      <c r="Q107" s="40">
        <v>35793.241691925483</v>
      </c>
      <c r="R107" s="40">
        <v>36355.610227272984</v>
      </c>
      <c r="S107" s="27">
        <f>(R107-I107)/I107</f>
        <v>0.1571116930691899</v>
      </c>
      <c r="T107" s="27">
        <f>(R107-N107)/N107</f>
        <v>8.4594444822158707E-2</v>
      </c>
      <c r="U107" s="27">
        <f>(R107-Q107)/Q107</f>
        <v>1.5711584331697025E-2</v>
      </c>
      <c r="V107" s="27">
        <f>R107/R$100</f>
        <v>0.71395184260928124</v>
      </c>
      <c r="W107" s="15"/>
      <c r="X107" s="15"/>
      <c r="Y107" s="17"/>
    </row>
    <row r="108" spans="2:27" ht="15" customHeight="1" x14ac:dyDescent="0.2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39"/>
      <c r="T108" s="38"/>
      <c r="U108" s="38"/>
      <c r="V108" s="17"/>
      <c r="W108" s="17"/>
      <c r="X108" s="17"/>
    </row>
    <row r="109" spans="2:27" ht="15" customHeight="1" x14ac:dyDescent="0.2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7"/>
      <c r="T109" s="38"/>
      <c r="U109" s="17"/>
    </row>
    <row r="110" spans="2:27" ht="15" customHeight="1" x14ac:dyDescent="0.25">
      <c r="B110" s="14" t="s">
        <v>30</v>
      </c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7"/>
      <c r="T110" s="38"/>
      <c r="U110" s="17"/>
    </row>
    <row r="111" spans="2:27" ht="30" customHeight="1" x14ac:dyDescent="0.25">
      <c r="B111" s="32" t="s">
        <v>14</v>
      </c>
      <c r="C111" s="31">
        <v>2009</v>
      </c>
      <c r="D111" s="31">
        <v>2010</v>
      </c>
      <c r="E111" s="31">
        <v>2011</v>
      </c>
      <c r="F111" s="31">
        <v>2012</v>
      </c>
      <c r="G111" s="31">
        <v>2013</v>
      </c>
      <c r="H111" s="31">
        <v>2014</v>
      </c>
      <c r="I111" s="31">
        <v>2015</v>
      </c>
      <c r="J111" s="31">
        <v>2016</v>
      </c>
      <c r="K111" s="31">
        <v>2017</v>
      </c>
      <c r="L111" s="31">
        <v>2018</v>
      </c>
      <c r="M111" s="31">
        <v>2019</v>
      </c>
      <c r="N111" s="31">
        <v>2020</v>
      </c>
      <c r="O111" s="31">
        <v>2021</v>
      </c>
      <c r="P111" s="31">
        <v>2022</v>
      </c>
      <c r="Q111" s="31">
        <v>2023</v>
      </c>
      <c r="R111" s="31">
        <v>2024</v>
      </c>
      <c r="S111" s="31" t="s">
        <v>26</v>
      </c>
      <c r="T111" s="31" t="s">
        <v>25</v>
      </c>
      <c r="U111" s="31" t="s">
        <v>24</v>
      </c>
      <c r="V111" s="31" t="s">
        <v>23</v>
      </c>
      <c r="W111" s="37"/>
      <c r="X111" s="37"/>
      <c r="Y111" s="37"/>
    </row>
    <row r="112" spans="2:27" ht="15" customHeight="1" x14ac:dyDescent="0.25">
      <c r="B112" s="8" t="s">
        <v>11</v>
      </c>
      <c r="C112" s="29">
        <v>4774.7119266820118</v>
      </c>
      <c r="D112" s="29">
        <v>4886.6121884815993</v>
      </c>
      <c r="E112" s="29">
        <v>5144.4265273550818</v>
      </c>
      <c r="F112" s="29">
        <v>5961.7364838621097</v>
      </c>
      <c r="G112" s="29">
        <v>6733.8520423232603</v>
      </c>
      <c r="H112" s="28">
        <v>7408.3393181817601</v>
      </c>
      <c r="I112" s="28">
        <v>7882.6052272727202</v>
      </c>
      <c r="J112" s="28">
        <v>8356.0016160565992</v>
      </c>
      <c r="K112" s="28">
        <v>8973.9600598813304</v>
      </c>
      <c r="L112" s="28">
        <v>9819.2479261370299</v>
      </c>
      <c r="M112" s="28">
        <v>10483.6569441299</v>
      </c>
      <c r="N112" s="28">
        <v>10956.622499961701</v>
      </c>
      <c r="O112" s="28">
        <v>11562.788005009101</v>
      </c>
      <c r="P112" s="28">
        <v>12124.76818181817</v>
      </c>
      <c r="Q112" s="28">
        <v>12851.966540404614</v>
      </c>
      <c r="R112" s="28">
        <v>13526.877954545354</v>
      </c>
      <c r="S112" s="27">
        <f>(R112-I112)/I112</f>
        <v>0.7160415325309244</v>
      </c>
      <c r="T112" s="27">
        <f>(R112-N112)/N112</f>
        <v>0.23458465002263593</v>
      </c>
      <c r="U112" s="27">
        <f>(R112-Q112)/Q112</f>
        <v>5.2514252353437332E-2</v>
      </c>
      <c r="V112" s="27">
        <f>R112/R$100</f>
        <v>0.26564096655304381</v>
      </c>
      <c r="W112" s="15"/>
      <c r="X112" s="15"/>
      <c r="Y112" s="15"/>
      <c r="Z112" s="15"/>
      <c r="AA112" s="17"/>
    </row>
    <row r="113" spans="2:27" ht="15" customHeight="1" x14ac:dyDescent="0.25">
      <c r="B113" s="8" t="s">
        <v>10</v>
      </c>
      <c r="C113" s="29">
        <v>6513.390653138953</v>
      </c>
      <c r="D113" s="29">
        <v>6540.8956312023201</v>
      </c>
      <c r="E113" s="29">
        <v>6678.6805871961833</v>
      </c>
      <c r="F113" s="29">
        <v>7666.8296223716397</v>
      </c>
      <c r="G113" s="29">
        <v>9694.7424546078601</v>
      </c>
      <c r="H113" s="28">
        <v>11762.258409092001</v>
      </c>
      <c r="I113" s="28">
        <v>11960.605681819099</v>
      </c>
      <c r="J113" s="28">
        <v>12383.898536178</v>
      </c>
      <c r="K113" s="28">
        <v>12846.7571093359</v>
      </c>
      <c r="L113" s="28">
        <v>13427.3905193641</v>
      </c>
      <c r="M113" s="28">
        <v>14084.6689376946</v>
      </c>
      <c r="N113" s="28">
        <v>15073.8652271915</v>
      </c>
      <c r="O113" s="28">
        <v>15836.088547891</v>
      </c>
      <c r="P113" s="28">
        <v>16716.899772729255</v>
      </c>
      <c r="Q113" s="28">
        <v>17545.148106062439</v>
      </c>
      <c r="R113" s="28">
        <v>17311.177500000067</v>
      </c>
      <c r="S113" s="27">
        <f>(R113-I113)/I113</f>
        <v>0.44734957079257165</v>
      </c>
      <c r="T113" s="27">
        <f>(R113-N113)/N113</f>
        <v>0.14842326364791403</v>
      </c>
      <c r="U113" s="27">
        <f>(R113-Q113)/Q113</f>
        <v>-1.3335345170527649E-2</v>
      </c>
      <c r="V113" s="27">
        <f>R113/R$100</f>
        <v>0.33995707943281156</v>
      </c>
      <c r="W113" s="15"/>
      <c r="X113" s="15"/>
      <c r="Y113" s="15"/>
      <c r="Z113" s="15"/>
      <c r="AA113" s="17"/>
    </row>
    <row r="114" spans="2:27" ht="15" customHeight="1" x14ac:dyDescent="0.25">
      <c r="B114" s="8" t="s">
        <v>9</v>
      </c>
      <c r="C114" s="29">
        <v>1162.2810606053033</v>
      </c>
      <c r="D114" s="29">
        <v>1258.1552340679527</v>
      </c>
      <c r="E114" s="29">
        <v>1275.6024089928965</v>
      </c>
      <c r="F114" s="29">
        <v>1274.46147727272</v>
      </c>
      <c r="G114" s="29">
        <v>1495.11286099321</v>
      </c>
      <c r="H114" s="28">
        <v>1723.40204545453</v>
      </c>
      <c r="I114" s="28">
        <v>1771.68749999999</v>
      </c>
      <c r="J114" s="28">
        <v>1935.2012735236999</v>
      </c>
      <c r="K114" s="28">
        <v>2001.97862952777</v>
      </c>
      <c r="L114" s="28">
        <v>2015.68022727267</v>
      </c>
      <c r="M114" s="28">
        <v>1937.9352922077601</v>
      </c>
      <c r="N114" s="28">
        <v>2027.35545454352</v>
      </c>
      <c r="O114" s="28">
        <v>1881.2679545439501</v>
      </c>
      <c r="P114" s="28">
        <v>2032.6395454545495</v>
      </c>
      <c r="Q114" s="28">
        <v>2121.8121212121214</v>
      </c>
      <c r="R114" s="28">
        <v>2225.8943181818081</v>
      </c>
      <c r="S114" s="27">
        <f>(R114-I114)/I114</f>
        <v>0.25636960140082304</v>
      </c>
      <c r="T114" s="27">
        <f>(R114-N114)/N114</f>
        <v>9.7929972365399159E-2</v>
      </c>
      <c r="U114" s="27">
        <f>(R114-Q114)/Q114</f>
        <v>4.9053446310895796E-2</v>
      </c>
      <c r="V114" s="27">
        <f>R114/R$100</f>
        <v>4.3712135210627584E-2</v>
      </c>
      <c r="W114" s="15"/>
      <c r="X114" s="15"/>
      <c r="Y114" s="15"/>
      <c r="Z114" s="15"/>
      <c r="AA114" s="17"/>
    </row>
    <row r="115" spans="2:27" ht="15" customHeight="1" x14ac:dyDescent="0.25">
      <c r="B115" s="8" t="s">
        <v>8</v>
      </c>
      <c r="C115" s="29">
        <v>10067.235386351464</v>
      </c>
      <c r="D115" s="29">
        <v>10199.746195274516</v>
      </c>
      <c r="E115" s="29">
        <v>10707.74905511303</v>
      </c>
      <c r="F115" s="29">
        <v>11827.9003699982</v>
      </c>
      <c r="G115" s="29">
        <v>14380.460122669399</v>
      </c>
      <c r="H115" s="28">
        <v>15410.6188636388</v>
      </c>
      <c r="I115" s="28">
        <v>17831.4045454562</v>
      </c>
      <c r="J115" s="28">
        <v>17543.352580877199</v>
      </c>
      <c r="K115" s="28">
        <v>17088.492954855799</v>
      </c>
      <c r="L115" s="28">
        <v>16101.559753789799</v>
      </c>
      <c r="M115" s="28">
        <v>15986.691881700401</v>
      </c>
      <c r="N115" s="28">
        <v>14935.240227215399</v>
      </c>
      <c r="O115" s="28">
        <v>12833.9593181337</v>
      </c>
      <c r="P115" s="28">
        <v>13487.457272728459</v>
      </c>
      <c r="Q115" s="28">
        <v>13761.841666667551</v>
      </c>
      <c r="R115" s="28">
        <v>12992.07249999996</v>
      </c>
      <c r="S115" s="27">
        <f>(R115-I115)/I115</f>
        <v>-0.27139376671757465</v>
      </c>
      <c r="T115" s="27">
        <f>(R115-N115)/N115</f>
        <v>-0.1301062251194692</v>
      </c>
      <c r="U115" s="27">
        <f>(R115-Q115)/Q115</f>
        <v>-5.59350401866665E-2</v>
      </c>
      <c r="V115" s="27">
        <f>R115/R$100</f>
        <v>0.25513845160904369</v>
      </c>
      <c r="W115" s="15"/>
      <c r="X115" s="15"/>
      <c r="Y115" s="15"/>
      <c r="Z115" s="15"/>
      <c r="AA115" s="17"/>
    </row>
    <row r="116" spans="2:27" ht="15" customHeight="1" x14ac:dyDescent="0.25">
      <c r="B116" s="8" t="s">
        <v>7</v>
      </c>
      <c r="C116" s="29">
        <v>1885.6411752426559</v>
      </c>
      <c r="D116" s="29">
        <v>1923.5515500378744</v>
      </c>
      <c r="E116" s="29">
        <v>2063.9317042467069</v>
      </c>
      <c r="F116" s="29">
        <v>2094.4614484152398</v>
      </c>
      <c r="G116" s="29">
        <v>4284.7762567285199</v>
      </c>
      <c r="H116" s="28">
        <v>4011.0688636364098</v>
      </c>
      <c r="I116" s="28">
        <v>2581.3388636366199</v>
      </c>
      <c r="J116" s="28">
        <v>1991.34625175922</v>
      </c>
      <c r="K116" s="28">
        <v>2041.2029592787101</v>
      </c>
      <c r="L116" s="28">
        <v>1684.3911616160799</v>
      </c>
      <c r="M116" s="28">
        <v>1692.74121795059</v>
      </c>
      <c r="N116" s="28">
        <v>1665.15227271864</v>
      </c>
      <c r="O116" s="28">
        <v>1710.2053787816701</v>
      </c>
      <c r="P116" s="28">
        <v>1940.2034090908969</v>
      </c>
      <c r="Q116" s="28">
        <v>2148.0466666666662</v>
      </c>
      <c r="R116" s="28">
        <v>2870.4681818181684</v>
      </c>
      <c r="S116" s="27">
        <f>(R116-I116)/I116</f>
        <v>0.11200750209688466</v>
      </c>
      <c r="T116" s="27">
        <f>(R116-N116)/N116</f>
        <v>0.72384725940508032</v>
      </c>
      <c r="U116" s="27">
        <f>(R116-Q116)/Q116</f>
        <v>0.33631555885727299</v>
      </c>
      <c r="V116" s="27">
        <f>R116/R$100</f>
        <v>5.637028328637457E-2</v>
      </c>
      <c r="W116" s="15"/>
      <c r="X116" s="15"/>
      <c r="Y116" s="15"/>
      <c r="Z116" s="15"/>
      <c r="AA116" s="17"/>
    </row>
    <row r="117" spans="2:27" ht="15" customHeight="1" x14ac:dyDescent="0.25">
      <c r="B117" s="8" t="s">
        <v>6</v>
      </c>
      <c r="C117" s="29">
        <v>565.75827809343377</v>
      </c>
      <c r="D117" s="29">
        <v>457.49543876262629</v>
      </c>
      <c r="E117" s="29">
        <v>598.98596382575681</v>
      </c>
      <c r="F117" s="29">
        <v>620.26638888889295</v>
      </c>
      <c r="G117" s="29">
        <v>1061.34118371212</v>
      </c>
      <c r="H117" s="28">
        <v>1177.5304545454501</v>
      </c>
      <c r="I117" s="28">
        <v>1235.21227272691</v>
      </c>
      <c r="J117" s="28">
        <v>1085.4205469439501</v>
      </c>
      <c r="K117" s="28">
        <v>1155.63761738224</v>
      </c>
      <c r="L117" s="28">
        <v>1042.16726641423</v>
      </c>
      <c r="M117" s="28">
        <v>1091.4730611759301</v>
      </c>
      <c r="N117" s="28">
        <v>1291.7768181714</v>
      </c>
      <c r="O117" s="28">
        <v>1132.7120454475901</v>
      </c>
      <c r="P117" s="28">
        <v>1499.4649999999838</v>
      </c>
      <c r="Q117" s="28">
        <v>1500.3409090909013</v>
      </c>
      <c r="R117" s="28">
        <v>1659.861818181814</v>
      </c>
      <c r="S117" s="27">
        <f>(R117-I117)/I117</f>
        <v>0.34378669547820201</v>
      </c>
      <c r="T117" s="27">
        <f>(R117-N117)/N117</f>
        <v>0.28494473258272579</v>
      </c>
      <c r="U117" s="27">
        <f>(R117-Q117)/Q117</f>
        <v>0.10632310838446105</v>
      </c>
      <c r="V117" s="27">
        <f>R117/R$100</f>
        <v>3.2596383231072744E-2</v>
      </c>
      <c r="W117" s="15"/>
      <c r="X117" s="15"/>
      <c r="Y117" s="15"/>
      <c r="Z117" s="15"/>
      <c r="AA117" s="17"/>
    </row>
    <row r="118" spans="2:27" ht="15" customHeight="1" x14ac:dyDescent="0.25">
      <c r="B118" s="8" t="s">
        <v>5</v>
      </c>
      <c r="C118" s="29">
        <v>49.870075757575755</v>
      </c>
      <c r="D118" s="29">
        <v>38.08020833333336</v>
      </c>
      <c r="E118" s="29">
        <v>54.198582954545451</v>
      </c>
      <c r="F118" s="29">
        <v>67.087514204545499</v>
      </c>
      <c r="G118" s="29">
        <v>104.714166666667</v>
      </c>
      <c r="H118" s="28">
        <v>76.808863636363597</v>
      </c>
      <c r="I118" s="28">
        <v>70.162045454545506</v>
      </c>
      <c r="J118" s="28">
        <v>53.176818181818199</v>
      </c>
      <c r="K118" s="28">
        <v>66.085300088272703</v>
      </c>
      <c r="L118" s="28">
        <v>45.65</v>
      </c>
      <c r="M118" s="28">
        <v>35.2332535885227</v>
      </c>
      <c r="N118" s="28">
        <v>95.795681816322997</v>
      </c>
      <c r="O118" s="28">
        <v>58.698636362633003</v>
      </c>
      <c r="P118" s="28">
        <v>69.96931818181821</v>
      </c>
      <c r="Q118" s="28">
        <v>86.02045454545447</v>
      </c>
      <c r="R118" s="28">
        <v>109.17863636363619</v>
      </c>
      <c r="S118" s="27">
        <f>(R118-I118)/I118</f>
        <v>0.5560925519819343</v>
      </c>
      <c r="T118" s="27">
        <f>(R118-N118)/N118</f>
        <v>0.13970310867428701</v>
      </c>
      <c r="U118" s="27">
        <f>(R118-Q118)/Q118</f>
        <v>0.26921715236862176</v>
      </c>
      <c r="V118" s="27">
        <f>R118/R$100</f>
        <v>2.1440511689420649E-3</v>
      </c>
      <c r="W118" s="15"/>
      <c r="X118" s="15"/>
      <c r="Y118" s="15"/>
      <c r="Z118" s="15"/>
      <c r="AA118" s="17"/>
    </row>
    <row r="119" spans="2:27" ht="15" customHeight="1" x14ac:dyDescent="0.25">
      <c r="B119" s="8" t="s">
        <v>4</v>
      </c>
      <c r="C119" s="29">
        <v>329.92449494949517</v>
      </c>
      <c r="D119" s="29">
        <v>205.54124053030299</v>
      </c>
      <c r="E119" s="29">
        <v>151.77501553030294</v>
      </c>
      <c r="F119" s="29">
        <v>138.098802083332</v>
      </c>
      <c r="G119" s="29">
        <v>146.641691919192</v>
      </c>
      <c r="H119" s="28">
        <v>219.33090909090899</v>
      </c>
      <c r="I119" s="28">
        <v>200.02522727272699</v>
      </c>
      <c r="J119" s="28">
        <v>351.10037330801799</v>
      </c>
      <c r="K119" s="28">
        <v>337.18235909090799</v>
      </c>
      <c r="L119" s="28">
        <v>306.49295454545302</v>
      </c>
      <c r="M119" s="28">
        <v>385.24219532160902</v>
      </c>
      <c r="N119" s="30">
        <v>0</v>
      </c>
      <c r="O119" s="30">
        <v>0</v>
      </c>
      <c r="P119" s="30">
        <v>0</v>
      </c>
      <c r="Q119" s="30">
        <v>0</v>
      </c>
      <c r="R119" s="30">
        <v>0</v>
      </c>
      <c r="S119" s="27" t="s">
        <v>22</v>
      </c>
      <c r="T119" s="27" t="s">
        <v>22</v>
      </c>
      <c r="U119" s="27" t="s">
        <v>22</v>
      </c>
      <c r="V119" s="27">
        <f>R119/R$100</f>
        <v>0</v>
      </c>
      <c r="W119" s="15"/>
      <c r="X119" s="15"/>
      <c r="Y119" s="15"/>
      <c r="Z119" s="15"/>
      <c r="AA119" s="17"/>
    </row>
    <row r="120" spans="2:27" ht="15" customHeight="1" x14ac:dyDescent="0.25">
      <c r="B120" s="8" t="s">
        <v>3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0</v>
      </c>
      <c r="I120" s="30">
        <v>0</v>
      </c>
      <c r="J120" s="30">
        <v>0</v>
      </c>
      <c r="K120" s="30">
        <v>0</v>
      </c>
      <c r="L120" s="30">
        <v>0</v>
      </c>
      <c r="M120" s="30">
        <v>0</v>
      </c>
      <c r="N120" s="28">
        <v>83.769318180187994</v>
      </c>
      <c r="O120" s="30">
        <v>91.288181817101005</v>
      </c>
      <c r="P120" s="30">
        <v>160.61795454545447</v>
      </c>
      <c r="Q120" s="30">
        <v>150.52431818181802</v>
      </c>
      <c r="R120" s="30">
        <v>142.61999999999983</v>
      </c>
      <c r="S120" s="27" t="s">
        <v>22</v>
      </c>
      <c r="T120" s="27">
        <f>(R120-N120)/N120</f>
        <v>0.70253265871430259</v>
      </c>
      <c r="U120" s="27">
        <f>(R120-Q120)/Q120</f>
        <v>-5.2511901580384997E-2</v>
      </c>
      <c r="V120" s="27">
        <f>R120/R$100</f>
        <v>2.8007730074229406E-3</v>
      </c>
      <c r="W120" s="15"/>
      <c r="X120" s="15"/>
      <c r="Y120" s="15"/>
      <c r="Z120" s="15"/>
      <c r="AA120" s="17"/>
    </row>
    <row r="121" spans="2:27" ht="15" customHeight="1" x14ac:dyDescent="0.25">
      <c r="B121" s="8" t="s">
        <v>2</v>
      </c>
      <c r="C121" s="29">
        <v>170.81313131313135</v>
      </c>
      <c r="D121" s="29">
        <v>277.88114443434404</v>
      </c>
      <c r="E121" s="29">
        <v>268.46440358299151</v>
      </c>
      <c r="F121" s="29">
        <v>136.072272993372</v>
      </c>
      <c r="G121" s="29">
        <v>323.24765151514902</v>
      </c>
      <c r="H121" s="28">
        <v>371.21772727272503</v>
      </c>
      <c r="I121" s="28">
        <v>300.25590909090698</v>
      </c>
      <c r="J121" s="28">
        <v>1.4045454545454501</v>
      </c>
      <c r="K121" s="28"/>
      <c r="L121" s="28"/>
      <c r="M121" s="28">
        <v>44.909090909090899</v>
      </c>
      <c r="N121" s="28">
        <v>179.60727272636001</v>
      </c>
      <c r="O121" s="28">
        <v>111.299545454431</v>
      </c>
      <c r="P121" s="28">
        <v>152.45340909090896</v>
      </c>
      <c r="Q121" s="28">
        <v>104.9325000000001</v>
      </c>
      <c r="R121" s="30">
        <v>83.505227272727268</v>
      </c>
      <c r="S121" s="27">
        <f>(R121-I121)/I121</f>
        <v>-0.72188648168304725</v>
      </c>
      <c r="T121" s="27">
        <f>(R121-N121)/N121</f>
        <v>-0.53506767290013169</v>
      </c>
      <c r="U121" s="27">
        <f>(R121-Q121)/Q121</f>
        <v>-0.20420053584230638</v>
      </c>
      <c r="V121" s="27">
        <f>R121/R$100</f>
        <v>1.6398765006603055E-3</v>
      </c>
      <c r="W121" s="15"/>
      <c r="X121" s="15"/>
      <c r="Y121" s="15"/>
      <c r="Z121" s="15"/>
      <c r="AA121" s="17"/>
    </row>
    <row r="122" spans="2:27" ht="15" customHeight="1" x14ac:dyDescent="0.25">
      <c r="B122" s="22" t="s">
        <v>20</v>
      </c>
      <c r="C122" s="21">
        <f>C112/(SUM(C112:C121))</f>
        <v>0.18709960297242631</v>
      </c>
      <c r="D122" s="21">
        <f>D112/(SUM(D112:D121))</f>
        <v>0.18949201138725585</v>
      </c>
      <c r="E122" s="21">
        <f>E112/(SUM(E112:E121))</f>
        <v>0.19093163573099817</v>
      </c>
      <c r="F122" s="21">
        <f>F112/(SUM(F112:F121))</f>
        <v>0.20014615840326883</v>
      </c>
      <c r="G122" s="21">
        <f>G112/(SUM(G112:G121))</f>
        <v>0.17616407316543864</v>
      </c>
      <c r="H122" s="21">
        <f>H112/(SUM(H112:H121))</f>
        <v>0.17571722487915975</v>
      </c>
      <c r="I122" s="21">
        <f>I112/(SUM(I112:I121))</f>
        <v>0.17983144590349523</v>
      </c>
      <c r="J122" s="21">
        <f>J112/(SUM(J112:J121))</f>
        <v>0.19120890256149065</v>
      </c>
      <c r="K122" s="21">
        <f>K112/(SUM(K112:K121))</f>
        <v>0.20161084189503967</v>
      </c>
      <c r="L122" s="21">
        <f>L112/(SUM(L112:L121))</f>
        <v>0.22094234781838112</v>
      </c>
      <c r="M122" s="21">
        <f>M112/(SUM(M112:M121))</f>
        <v>0.22918828343578515</v>
      </c>
      <c r="N122" s="21">
        <f>N112/(SUM(N112:N121))</f>
        <v>0.2365971794533123</v>
      </c>
      <c r="O122" s="21">
        <f>O112/(SUM(O112:O121))</f>
        <v>0.25571032210794314</v>
      </c>
      <c r="P122" s="21">
        <f>P112/(SUM(P112:P121))</f>
        <v>0.25163226262739469</v>
      </c>
      <c r="Q122" s="21">
        <f>Q112/(SUM(Q112:Q121))</f>
        <v>0.25565555277764557</v>
      </c>
      <c r="R122" s="21">
        <f>R112/(SUM(R112:R121))</f>
        <v>0.26564096655304398</v>
      </c>
      <c r="S122" s="20"/>
      <c r="T122" s="23"/>
      <c r="U122" s="18"/>
      <c r="V122" s="23"/>
      <c r="W122" s="15"/>
      <c r="X122" s="15"/>
      <c r="Y122" s="15"/>
      <c r="Z122" s="15"/>
      <c r="AA122" s="17"/>
    </row>
    <row r="123" spans="2:27" ht="15" customHeight="1" x14ac:dyDescent="0.25">
      <c r="B123" s="22" t="s">
        <v>19</v>
      </c>
      <c r="C123" s="21">
        <f>(C112+C113)/(SUM(C112:C121))</f>
        <v>0.44233024807093863</v>
      </c>
      <c r="D123" s="21">
        <f>(D112+D113)/(SUM(D112:D121))</f>
        <v>0.44313347537578074</v>
      </c>
      <c r="E123" s="21">
        <f>(E112+E113)/(SUM(E112:E121))</f>
        <v>0.43880599106635132</v>
      </c>
      <c r="F123" s="21">
        <f>(F112+F113)/(SUM(F112:F121))</f>
        <v>0.457535343618648</v>
      </c>
      <c r="G123" s="21">
        <f>(G112+G113)/(SUM(G112:G121))</f>
        <v>0.42978789922509009</v>
      </c>
      <c r="H123" s="21">
        <f>(H112+H113)/(SUM(H112:H121))</f>
        <v>0.45470436588183089</v>
      </c>
      <c r="I123" s="21">
        <f>(I112+I113)/(SUM(I112:I121))</f>
        <v>0.45269719924622231</v>
      </c>
      <c r="J123" s="21">
        <f>(J112+J113)/(SUM(J112:J121))</f>
        <v>0.47458745576633332</v>
      </c>
      <c r="K123" s="21">
        <f>(K112+K113)/(SUM(K112:K121))</f>
        <v>0.49022874292774682</v>
      </c>
      <c r="L123" s="21">
        <f>(L112+L113)/(SUM(L112:L121))</f>
        <v>0.52307131011149344</v>
      </c>
      <c r="M123" s="21">
        <f>(M112+M113)/(SUM(M112:M121))</f>
        <v>0.53710002776265597</v>
      </c>
      <c r="N123" s="21">
        <f>(N112+N113)/(SUM(N112:N121))</f>
        <v>0.5621020507058665</v>
      </c>
      <c r="O123" s="21">
        <f>(O112+O113)/(SUM(O112:O121))</f>
        <v>0.60592441422455556</v>
      </c>
      <c r="P123" s="21">
        <f>(P112+P113)/(SUM(P112:P121))</f>
        <v>0.59856766385305804</v>
      </c>
      <c r="Q123" s="21">
        <f>(Q112+Q113)/(SUM(Q112:Q121))</f>
        <v>0.60466941952864306</v>
      </c>
      <c r="R123" s="21">
        <f>(R112+R113)/(SUM(R112:R121))</f>
        <v>0.60559804598585576</v>
      </c>
      <c r="S123" s="18"/>
      <c r="T123" s="23"/>
      <c r="U123" s="18"/>
      <c r="V123" s="23"/>
      <c r="W123" s="15"/>
      <c r="X123" s="15"/>
      <c r="Y123" s="15"/>
      <c r="Z123" s="15"/>
      <c r="AA123" s="17"/>
    </row>
    <row r="124" spans="2:27" ht="15" customHeight="1" x14ac:dyDescent="0.2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7"/>
      <c r="T124" s="15"/>
      <c r="U124" s="34"/>
      <c r="Z124" s="36"/>
    </row>
    <row r="125" spans="2:27" ht="15" customHeight="1" x14ac:dyDescent="0.2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7"/>
      <c r="T125" s="15"/>
    </row>
    <row r="126" spans="2:27" ht="15" customHeight="1" x14ac:dyDescent="0.25">
      <c r="B126" s="14" t="s">
        <v>29</v>
      </c>
      <c r="C126" s="14"/>
      <c r="D126" s="14"/>
      <c r="E126" s="14"/>
      <c r="F126" s="14"/>
      <c r="G126" s="14"/>
      <c r="H126" s="33"/>
    </row>
    <row r="127" spans="2:27" ht="30" customHeight="1" x14ac:dyDescent="0.25">
      <c r="B127" s="32" t="s">
        <v>14</v>
      </c>
      <c r="C127" s="31">
        <v>2009</v>
      </c>
      <c r="D127" s="31">
        <v>2010</v>
      </c>
      <c r="E127" s="31">
        <v>2011</v>
      </c>
      <c r="F127" s="31">
        <v>2012</v>
      </c>
      <c r="G127" s="31">
        <v>2013</v>
      </c>
      <c r="H127" s="31">
        <v>2014</v>
      </c>
      <c r="I127" s="31">
        <v>2015</v>
      </c>
      <c r="J127" s="31">
        <v>2016</v>
      </c>
      <c r="K127" s="31">
        <v>2017</v>
      </c>
      <c r="L127" s="31">
        <v>2018</v>
      </c>
      <c r="M127" s="31">
        <v>2019</v>
      </c>
      <c r="N127" s="31">
        <v>2020</v>
      </c>
      <c r="O127" s="31">
        <v>2021</v>
      </c>
      <c r="P127" s="31">
        <v>2022</v>
      </c>
      <c r="Q127" s="31">
        <v>2023</v>
      </c>
      <c r="R127" s="31">
        <v>2024</v>
      </c>
      <c r="S127" s="31" t="s">
        <v>26</v>
      </c>
      <c r="T127" s="31" t="s">
        <v>25</v>
      </c>
      <c r="U127" s="31" t="s">
        <v>24</v>
      </c>
      <c r="V127" s="31" t="s">
        <v>23</v>
      </c>
    </row>
    <row r="128" spans="2:27" ht="15" customHeight="1" x14ac:dyDescent="0.25">
      <c r="B128" s="8" t="s">
        <v>11</v>
      </c>
      <c r="C128" s="29">
        <v>4749.5664721365902</v>
      </c>
      <c r="D128" s="29">
        <v>4866.8292339361697</v>
      </c>
      <c r="E128" s="29">
        <v>5130.8242546278298</v>
      </c>
      <c r="F128" s="29">
        <v>5841.6280842409096</v>
      </c>
      <c r="G128" s="29">
        <v>6687.63875318185</v>
      </c>
      <c r="H128" s="28">
        <v>7346.9911363635802</v>
      </c>
      <c r="I128" s="28">
        <v>7828.7459090908997</v>
      </c>
      <c r="J128" s="28">
        <v>8300.1606157327806</v>
      </c>
      <c r="K128" s="28">
        <v>8927.4834826086008</v>
      </c>
      <c r="L128" s="28">
        <v>9749.4000170461095</v>
      </c>
      <c r="M128" s="28">
        <v>10412.4866899607</v>
      </c>
      <c r="N128" s="28">
        <v>10873.312727234999</v>
      </c>
      <c r="O128" s="28">
        <v>11453.6918686465</v>
      </c>
      <c r="P128" s="28">
        <v>11987.270000000235</v>
      </c>
      <c r="Q128" s="28">
        <v>12718.889494950045</v>
      </c>
      <c r="R128" s="28">
        <v>13398.727499999883</v>
      </c>
      <c r="S128" s="27">
        <f>(R128-I128)/I128</f>
        <v>0.71147814165752987</v>
      </c>
      <c r="T128" s="27">
        <f>(R128-N128)/N128</f>
        <v>0.23225808326466454</v>
      </c>
      <c r="U128" s="27">
        <f>(R128-Q128)/Q128</f>
        <v>5.3451050527623778E-2</v>
      </c>
      <c r="V128" s="27">
        <f>R128/R$138</f>
        <v>0.36854635133997876</v>
      </c>
      <c r="W128" s="15"/>
      <c r="X128" s="15"/>
      <c r="Y128" s="15"/>
      <c r="Z128" s="15"/>
      <c r="AA128" s="17"/>
    </row>
    <row r="129" spans="2:27" ht="15" customHeight="1" x14ac:dyDescent="0.25">
      <c r="B129" s="8" t="s">
        <v>10</v>
      </c>
      <c r="C129" s="29">
        <v>6131.8114107147994</v>
      </c>
      <c r="D129" s="29">
        <v>6129.5648736265703</v>
      </c>
      <c r="E129" s="29">
        <v>6170.9985417416501</v>
      </c>
      <c r="F129" s="29">
        <v>6896.1574285585903</v>
      </c>
      <c r="G129" s="29">
        <v>8371.8262733044994</v>
      </c>
      <c r="H129" s="28">
        <v>9956.7570454551296</v>
      </c>
      <c r="I129" s="28">
        <v>10054.650681818899</v>
      </c>
      <c r="J129" s="28">
        <v>10609.1982957085</v>
      </c>
      <c r="K129" s="28">
        <v>10878.458894183799</v>
      </c>
      <c r="L129" s="28">
        <v>11381.599867848599</v>
      </c>
      <c r="M129" s="28">
        <v>11919.7887292551</v>
      </c>
      <c r="N129" s="28">
        <v>12307.1413635715</v>
      </c>
      <c r="O129" s="28">
        <v>13011.918320632099</v>
      </c>
      <c r="P129" s="28">
        <v>13518.589090910518</v>
      </c>
      <c r="Q129" s="28">
        <v>14155.797196971131</v>
      </c>
      <c r="R129" s="28">
        <v>14199.428181818481</v>
      </c>
      <c r="S129" s="27">
        <f>(R129-I129)/I129</f>
        <v>0.41222491274553025</v>
      </c>
      <c r="T129" s="27">
        <f>(R129-N129)/N129</f>
        <v>0.15375518671200544</v>
      </c>
      <c r="U129" s="27">
        <f>(R129-Q129)/Q129</f>
        <v>3.0821990623520496E-3</v>
      </c>
      <c r="V129" s="27">
        <f>R129/R$138</f>
        <v>0.39057048122840887</v>
      </c>
      <c r="W129" s="15"/>
      <c r="X129" s="15"/>
      <c r="Y129" s="15"/>
      <c r="Z129" s="15"/>
      <c r="AA129" s="17"/>
    </row>
    <row r="130" spans="2:27" ht="15" customHeight="1" x14ac:dyDescent="0.25">
      <c r="B130" s="8" t="s">
        <v>9</v>
      </c>
      <c r="C130" s="29">
        <v>1158.1106060598511</v>
      </c>
      <c r="D130" s="29">
        <v>1228.497279522494</v>
      </c>
      <c r="E130" s="29">
        <v>1239.8524089929001</v>
      </c>
      <c r="F130" s="29">
        <v>1219.74943181819</v>
      </c>
      <c r="G130" s="29">
        <v>1452.27763372049</v>
      </c>
      <c r="H130" s="28">
        <v>1658.4061363636199</v>
      </c>
      <c r="I130" s="28">
        <v>1741.8309090908999</v>
      </c>
      <c r="J130" s="28">
        <v>1916.1678644327901</v>
      </c>
      <c r="K130" s="28">
        <v>1987.57081134595</v>
      </c>
      <c r="L130" s="28">
        <v>2000.6020454544901</v>
      </c>
      <c r="M130" s="28">
        <v>1921.5041558441301</v>
      </c>
      <c r="N130" s="28">
        <v>2020.85545454354</v>
      </c>
      <c r="O130" s="28">
        <v>1873.5349999985699</v>
      </c>
      <c r="P130" s="28">
        <v>2017.2529545454581</v>
      </c>
      <c r="Q130" s="28">
        <v>2112.0639393939414</v>
      </c>
      <c r="R130" s="28">
        <v>2216.9474999999975</v>
      </c>
      <c r="S130" s="27">
        <f>(R130-I130)/I130</f>
        <v>0.27276849229703443</v>
      </c>
      <c r="T130" s="27">
        <f>(R130-N130)/N130</f>
        <v>9.7034176796553587E-2</v>
      </c>
      <c r="U130" s="27">
        <f>(R130-Q130)/Q130</f>
        <v>4.9659273400668232E-2</v>
      </c>
      <c r="V130" s="27">
        <f>R130/R$138</f>
        <v>6.0979515572452223E-2</v>
      </c>
      <c r="W130" s="15"/>
      <c r="X130" s="15"/>
      <c r="Y130" s="15"/>
      <c r="Z130" s="15"/>
      <c r="AA130" s="17"/>
    </row>
    <row r="131" spans="2:27" ht="15" customHeight="1" x14ac:dyDescent="0.25">
      <c r="B131" s="8" t="s">
        <v>8</v>
      </c>
      <c r="C131" s="29">
        <v>7269.1229198114106</v>
      </c>
      <c r="D131" s="29">
        <v>6917.8586195169601</v>
      </c>
      <c r="E131" s="29">
        <v>6900.2072066282499</v>
      </c>
      <c r="F131" s="29">
        <v>7663.07356917589</v>
      </c>
      <c r="G131" s="29">
        <v>8547.7847580847392</v>
      </c>
      <c r="H131" s="28">
        <v>8554.0963636362194</v>
      </c>
      <c r="I131" s="28">
        <v>9743.2375000005504</v>
      </c>
      <c r="J131" s="28">
        <v>9382.1651566042801</v>
      </c>
      <c r="K131" s="28">
        <v>9401.7061746338004</v>
      </c>
      <c r="L131" s="28">
        <v>8605.8573522728293</v>
      </c>
      <c r="M131" s="28">
        <v>8306.7359856659095</v>
      </c>
      <c r="N131" s="28">
        <v>7182.3299999770697</v>
      </c>
      <c r="O131" s="28">
        <v>6178.6520454386</v>
      </c>
      <c r="P131" s="28">
        <v>6158.8674999999466</v>
      </c>
      <c r="Q131" s="28">
        <v>5974.0200757575813</v>
      </c>
      <c r="R131" s="28">
        <v>5787.1520454546326</v>
      </c>
      <c r="S131" s="27">
        <f>(R131-I131)/I131</f>
        <v>-0.40603397531320512</v>
      </c>
      <c r="T131" s="27">
        <f>(R131-N131)/N131</f>
        <v>-0.19425144131874914</v>
      </c>
      <c r="U131" s="27">
        <f>(R131-Q131)/Q131</f>
        <v>-3.1280114216765742E-2</v>
      </c>
      <c r="V131" s="27">
        <f>R131/R$138</f>
        <v>0.15918181566137668</v>
      </c>
      <c r="W131" s="15"/>
      <c r="X131" s="15"/>
      <c r="Y131" s="15"/>
      <c r="Z131" s="15"/>
      <c r="AA131" s="17"/>
    </row>
    <row r="132" spans="2:27" ht="15" customHeight="1" x14ac:dyDescent="0.25">
      <c r="B132" s="8" t="s">
        <v>7</v>
      </c>
      <c r="C132" s="29">
        <v>1439.8918065558209</v>
      </c>
      <c r="D132" s="29">
        <v>1422.1272571085901</v>
      </c>
      <c r="E132" s="29">
        <v>1594.3828406103698</v>
      </c>
      <c r="F132" s="29">
        <v>1311.41735908447</v>
      </c>
      <c r="G132" s="29">
        <v>2403.7816903408898</v>
      </c>
      <c r="H132" s="28">
        <v>2588.02249999997</v>
      </c>
      <c r="I132" s="28">
        <v>1801.07227272724</v>
      </c>
      <c r="J132" s="28">
        <v>1507.85409835784</v>
      </c>
      <c r="K132" s="28">
        <v>1458.4463267030301</v>
      </c>
      <c r="L132" s="28">
        <v>1225.10274999999</v>
      </c>
      <c r="M132" s="28">
        <v>1014.81847906819</v>
      </c>
      <c r="N132" s="28">
        <v>1000.61999999607</v>
      </c>
      <c r="O132" s="28">
        <v>706.07356060423001</v>
      </c>
      <c r="P132" s="28">
        <v>785.55522727272319</v>
      </c>
      <c r="Q132" s="28">
        <v>758.66212121211845</v>
      </c>
      <c r="R132" s="28">
        <v>648.08022727272953</v>
      </c>
      <c r="S132" s="27">
        <f>(R132-I132)/I132</f>
        <v>-0.64016978269762248</v>
      </c>
      <c r="T132" s="27">
        <f>(R132-N132)/N132</f>
        <v>-0.35232133349795636</v>
      </c>
      <c r="U132" s="27">
        <f>(R132-Q132)/Q132</f>
        <v>-0.14575908147715566</v>
      </c>
      <c r="V132" s="27">
        <f>R132/R$138</f>
        <v>1.7826140813517608E-2</v>
      </c>
      <c r="W132" s="15"/>
      <c r="X132" s="15"/>
      <c r="Y132" s="15"/>
      <c r="Z132" s="15"/>
      <c r="AA132" s="17"/>
    </row>
    <row r="133" spans="2:27" ht="15" customHeight="1" x14ac:dyDescent="0.25">
      <c r="B133" s="8" t="s">
        <v>6</v>
      </c>
      <c r="C133" s="29">
        <v>165.21335227272738</v>
      </c>
      <c r="D133" s="29">
        <v>67.025994318181901</v>
      </c>
      <c r="E133" s="29">
        <v>74.554145643939393</v>
      </c>
      <c r="F133" s="29">
        <v>60.706534090909102</v>
      </c>
      <c r="G133" s="29">
        <v>104.86795454545501</v>
      </c>
      <c r="H133" s="28">
        <v>136.64545454545399</v>
      </c>
      <c r="I133" s="28">
        <v>124.47431818181801</v>
      </c>
      <c r="J133" s="28">
        <v>243.269826628224</v>
      </c>
      <c r="K133" s="28">
        <v>132.554599706</v>
      </c>
      <c r="L133" s="28">
        <v>99.671647727272997</v>
      </c>
      <c r="M133" s="28">
        <v>91.242037054136503</v>
      </c>
      <c r="N133" s="28">
        <v>65.650227272279693</v>
      </c>
      <c r="O133" s="28">
        <v>52.192499999723502</v>
      </c>
      <c r="P133" s="28">
        <v>60.554318181818246</v>
      </c>
      <c r="Q133" s="28">
        <v>48.57954545454546</v>
      </c>
      <c r="R133" s="28">
        <v>66.309772727272744</v>
      </c>
      <c r="S133" s="27">
        <f>(R133-I133)/I133</f>
        <v>-0.46728149472234964</v>
      </c>
      <c r="T133" s="27">
        <f>(R133-N133)/N133</f>
        <v>1.0046354481876088E-2</v>
      </c>
      <c r="U133" s="27">
        <f>(R133-Q133)/Q133</f>
        <v>0.36497309941520484</v>
      </c>
      <c r="V133" s="27">
        <f>R133/R$138</f>
        <v>1.8239213236346374E-3</v>
      </c>
      <c r="W133" s="15"/>
      <c r="X133" s="15"/>
      <c r="Y133" s="15"/>
      <c r="Z133" s="15"/>
      <c r="AA133" s="17"/>
    </row>
    <row r="134" spans="2:27" ht="15" customHeight="1" x14ac:dyDescent="0.25">
      <c r="B134" s="8" t="s">
        <v>5</v>
      </c>
      <c r="C134" s="29">
        <v>28.638257575757549</v>
      </c>
      <c r="D134" s="29">
        <v>5.3688446969696999</v>
      </c>
      <c r="E134" s="29">
        <v>4.9031284090909066</v>
      </c>
      <c r="F134" s="29">
        <v>5.2113636363636404</v>
      </c>
      <c r="G134" s="29">
        <v>14.3914393939394</v>
      </c>
      <c r="H134" s="28">
        <v>11.651590909090899</v>
      </c>
      <c r="I134" s="28">
        <v>17.831590909090899</v>
      </c>
      <c r="J134" s="28">
        <v>8.3131818181818193</v>
      </c>
      <c r="K134" s="28">
        <v>7.0284819064545401</v>
      </c>
      <c r="L134" s="28">
        <v>6.6690909090909098</v>
      </c>
      <c r="M134" s="28">
        <v>1.1590909090909101</v>
      </c>
      <c r="N134" s="28">
        <v>3.2568181817899999</v>
      </c>
      <c r="O134" s="28">
        <v>3.8863636363320002</v>
      </c>
      <c r="P134" s="28">
        <v>2.372727272727273</v>
      </c>
      <c r="Q134" s="28">
        <v>2.8970454545454545</v>
      </c>
      <c r="R134" s="28">
        <v>3.624318181818182</v>
      </c>
      <c r="S134" s="27">
        <f>(R134-I134)/I134</f>
        <v>-0.79674734574746031</v>
      </c>
      <c r="T134" s="27">
        <f>(R134-N134)/N134</f>
        <v>0.11284019540390741</v>
      </c>
      <c r="U134" s="27">
        <f>(R134-Q134)/Q134</f>
        <v>0.2510394602651605</v>
      </c>
      <c r="V134" s="27">
        <f>R134/R$138</f>
        <v>9.9690753618524481E-5</v>
      </c>
      <c r="W134" s="15"/>
      <c r="X134" s="15"/>
      <c r="Y134" s="15"/>
      <c r="Z134" s="15"/>
      <c r="AA134" s="17"/>
    </row>
    <row r="135" spans="2:27" ht="15" customHeight="1" x14ac:dyDescent="0.25">
      <c r="B135" s="8" t="s">
        <v>4</v>
      </c>
      <c r="C135" s="29">
        <v>199.04772727272541</v>
      </c>
      <c r="D135" s="29">
        <v>87.875331439393904</v>
      </c>
      <c r="E135" s="29">
        <v>101.50456098484889</v>
      </c>
      <c r="F135" s="29">
        <v>79.2978503787877</v>
      </c>
      <c r="G135" s="29">
        <v>53.194015151515202</v>
      </c>
      <c r="H135" s="28">
        <v>132.235681818182</v>
      </c>
      <c r="I135" s="28">
        <v>77.175681818181999</v>
      </c>
      <c r="J135" s="28">
        <v>176.60851947349099</v>
      </c>
      <c r="K135" s="28">
        <v>115.926438636363</v>
      </c>
      <c r="L135" s="28">
        <v>93.2973750000004</v>
      </c>
      <c r="M135" s="28">
        <v>108.827227355205</v>
      </c>
      <c r="N135" s="30">
        <v>0</v>
      </c>
      <c r="O135" s="30">
        <v>0</v>
      </c>
      <c r="P135" s="30">
        <v>0</v>
      </c>
      <c r="Q135" s="30">
        <v>0</v>
      </c>
      <c r="R135" s="30">
        <v>0</v>
      </c>
      <c r="S135" s="27" t="s">
        <v>22</v>
      </c>
      <c r="T135" s="27" t="s">
        <v>22</v>
      </c>
      <c r="U135" s="27" t="s">
        <v>22</v>
      </c>
      <c r="V135" s="27">
        <f>R135/R$138</f>
        <v>0</v>
      </c>
      <c r="W135" s="15"/>
      <c r="X135" s="15"/>
      <c r="Y135" s="15"/>
      <c r="Z135" s="15"/>
      <c r="AA135" s="17"/>
    </row>
    <row r="136" spans="2:27" ht="15" customHeight="1" x14ac:dyDescent="0.25">
      <c r="B136" s="8" t="s">
        <v>3</v>
      </c>
      <c r="C136" s="30">
        <v>0</v>
      </c>
      <c r="D136" s="30">
        <v>0</v>
      </c>
      <c r="E136" s="30">
        <v>0</v>
      </c>
      <c r="F136" s="30">
        <v>0</v>
      </c>
      <c r="G136" s="30">
        <v>0</v>
      </c>
      <c r="H136" s="30">
        <v>0</v>
      </c>
      <c r="I136" s="30">
        <v>0</v>
      </c>
      <c r="J136" s="30">
        <v>0</v>
      </c>
      <c r="K136" s="30">
        <v>0</v>
      </c>
      <c r="L136" s="30">
        <v>0</v>
      </c>
      <c r="M136" s="30">
        <v>0</v>
      </c>
      <c r="N136" s="28">
        <v>4.2795454545540004</v>
      </c>
      <c r="O136" s="30">
        <v>3.7629545454560001</v>
      </c>
      <c r="P136" s="30">
        <v>11.439090909090904</v>
      </c>
      <c r="Q136" s="30">
        <v>10.218181818181817</v>
      </c>
      <c r="R136" s="30">
        <v>2.8963636363636365</v>
      </c>
      <c r="S136" s="27" t="s">
        <v>22</v>
      </c>
      <c r="T136" s="27">
        <f>(R136-N136)/N136</f>
        <v>-0.32320764737256763</v>
      </c>
      <c r="U136" s="27">
        <f>(R136-Q136)/Q136</f>
        <v>-0.71654804270462624</v>
      </c>
      <c r="V136" s="27">
        <f>R136/R$138</f>
        <v>7.9667584129583998E-5</v>
      </c>
      <c r="W136" s="15"/>
      <c r="X136" s="15"/>
      <c r="Y136" s="15"/>
      <c r="Z136" s="15"/>
      <c r="AA136" s="17"/>
    </row>
    <row r="137" spans="2:27" ht="15" customHeight="1" x14ac:dyDescent="0.25">
      <c r="B137" s="8" t="s">
        <v>2</v>
      </c>
      <c r="C137" s="29">
        <v>164.01767676767702</v>
      </c>
      <c r="D137" s="29">
        <v>219.352104030303</v>
      </c>
      <c r="E137" s="29">
        <v>210.66642378501098</v>
      </c>
      <c r="F137" s="29">
        <v>79.009772993372195</v>
      </c>
      <c r="G137" s="29">
        <v>119.34090909090899</v>
      </c>
      <c r="H137" s="28">
        <v>95.531363636363693</v>
      </c>
      <c r="I137" s="28">
        <v>30.2559090909091</v>
      </c>
      <c r="J137" s="28">
        <v>1.0636363636363599</v>
      </c>
      <c r="K137" s="28">
        <v>0</v>
      </c>
      <c r="L137" s="28">
        <v>0</v>
      </c>
      <c r="M137" s="28">
        <v>1.3181818181818199</v>
      </c>
      <c r="N137" s="28">
        <v>62.557954545115003</v>
      </c>
      <c r="O137" s="28">
        <v>37.036590908828103</v>
      </c>
      <c r="P137" s="28">
        <v>16.900909090909092</v>
      </c>
      <c r="Q137" s="28">
        <v>12.114090909090912</v>
      </c>
      <c r="R137" s="28">
        <v>32.444318181818197</v>
      </c>
      <c r="S137" s="27">
        <f>(R137-I137)/I137</f>
        <v>7.2329973108183412E-2</v>
      </c>
      <c r="T137" s="27">
        <f>(R137-N137)/N137</f>
        <v>-0.48137181885606112</v>
      </c>
      <c r="U137" s="27">
        <f>(R137-Q137)/Q137</f>
        <v>1.6782297099545989</v>
      </c>
      <c r="V137" s="27">
        <f>R137/R$138</f>
        <v>8.924157228828286E-4</v>
      </c>
      <c r="W137" s="15"/>
      <c r="X137" s="15"/>
      <c r="Y137" s="15"/>
      <c r="Z137" s="15"/>
      <c r="AA137" s="17"/>
    </row>
    <row r="138" spans="2:27" ht="15" customHeight="1" x14ac:dyDescent="0.25">
      <c r="B138" s="22" t="s">
        <v>21</v>
      </c>
      <c r="C138" s="26">
        <f>SUM(C128:C137)</f>
        <v>21305.420229167361</v>
      </c>
      <c r="D138" s="26">
        <f>SUM(D128:D137)</f>
        <v>20944.499538195629</v>
      </c>
      <c r="E138" s="26">
        <f>SUM(E128:E137)</f>
        <v>21427.893511423896</v>
      </c>
      <c r="F138" s="26">
        <f>SUM(F128:F137)</f>
        <v>23156.251393977487</v>
      </c>
      <c r="G138" s="26">
        <f>SUM(G128:G137)</f>
        <v>27755.103426814279</v>
      </c>
      <c r="H138" s="26">
        <f>SUM(H128:H137)</f>
        <v>30480.337272727615</v>
      </c>
      <c r="I138" s="26">
        <f>SUM(I128:I137)</f>
        <v>31419.274772728491</v>
      </c>
      <c r="J138" s="26">
        <f>SUM(J128:J137)</f>
        <v>32144.801195119726</v>
      </c>
      <c r="K138" s="26">
        <f>SUM(K128:K137)</f>
        <v>32909.175209724002</v>
      </c>
      <c r="L138" s="26">
        <f>SUM(L128:L137)</f>
        <v>33162.200146258379</v>
      </c>
      <c r="M138" s="26">
        <f>SUM(M128:M137)</f>
        <v>33777.880576930649</v>
      </c>
      <c r="N138" s="26">
        <f>SUM(N128:N137)</f>
        <v>33520.004090776922</v>
      </c>
      <c r="O138" s="26">
        <f>SUM(O128:O137)</f>
        <v>33320.749204410335</v>
      </c>
      <c r="P138" s="26">
        <f>SUM(P128:P137)</f>
        <v>34558.801818183434</v>
      </c>
      <c r="Q138" s="26">
        <f>SUM(Q128:Q137)</f>
        <v>35793.241691921183</v>
      </c>
      <c r="R138" s="26">
        <f>SUM(R128:R137)</f>
        <v>36355.610227273006</v>
      </c>
      <c r="S138" s="24">
        <f>(R138-I138)/I138</f>
        <v>0.1571116930690325</v>
      </c>
      <c r="T138" s="24">
        <f>(R138-N138)/N138</f>
        <v>8.459444482216831E-2</v>
      </c>
      <c r="U138" s="24">
        <f>(R138-Q138)/Q138</f>
        <v>1.5711584331819659E-2</v>
      </c>
      <c r="V138" s="24">
        <f>R138/R$138</f>
        <v>1</v>
      </c>
      <c r="W138" s="15"/>
      <c r="X138" s="15"/>
      <c r="Y138" s="15"/>
      <c r="Z138" s="15"/>
      <c r="AA138" s="17"/>
    </row>
    <row r="139" spans="2:27" ht="15" customHeight="1" x14ac:dyDescent="0.25">
      <c r="B139" s="22" t="s">
        <v>20</v>
      </c>
      <c r="C139" s="21">
        <f>C128/C138</f>
        <v>0.22292761283508411</v>
      </c>
      <c r="D139" s="21">
        <f>D128/D138</f>
        <v>0.23236789330108995</v>
      </c>
      <c r="E139" s="21">
        <f>E128/E138</f>
        <v>0.2394460403628767</v>
      </c>
      <c r="F139" s="21">
        <f>F128/F138</f>
        <v>0.25227002353931127</v>
      </c>
      <c r="G139" s="21">
        <f>G128/G138</f>
        <v>0.24095167833966363</v>
      </c>
      <c r="H139" s="21">
        <f>H128/H138</f>
        <v>0.24104034908226968</v>
      </c>
      <c r="I139" s="21">
        <f>I128/I138</f>
        <v>0.24917016594813787</v>
      </c>
      <c r="J139" s="21">
        <f>J128/J138</f>
        <v>0.25821160209859761</v>
      </c>
      <c r="K139" s="21">
        <f>K128/K138</f>
        <v>0.27127642749219399</v>
      </c>
      <c r="L139" s="21">
        <f>L128/L138</f>
        <v>0.29399135081651434</v>
      </c>
      <c r="M139" s="21">
        <f>M128/M138</f>
        <v>0.30826347041655833</v>
      </c>
      <c r="N139" s="21">
        <f>N128/N138</f>
        <v>0.32438279833703265</v>
      </c>
      <c r="O139" s="21">
        <f>O128/O138</f>
        <v>0.34374052631237023</v>
      </c>
      <c r="P139" s="21">
        <f>P128/P138</f>
        <v>0.34686590302135478</v>
      </c>
      <c r="Q139" s="21">
        <f>Q128/Q138</f>
        <v>0.35534332443045519</v>
      </c>
      <c r="R139" s="21">
        <f>R128/R138</f>
        <v>0.36854635133997876</v>
      </c>
      <c r="S139" s="20"/>
      <c r="T139" s="19"/>
      <c r="U139" s="18"/>
      <c r="V139" s="23"/>
      <c r="W139" s="15"/>
      <c r="X139" s="15"/>
      <c r="Y139" s="15"/>
      <c r="Z139" s="15"/>
      <c r="AA139" s="17"/>
    </row>
    <row r="140" spans="2:27" ht="15" customHeight="1" x14ac:dyDescent="0.25">
      <c r="B140" s="22" t="s">
        <v>19</v>
      </c>
      <c r="C140" s="21">
        <f>(C128+C129)/C138</f>
        <v>0.51073284477884462</v>
      </c>
      <c r="D140" s="21">
        <f>(D128+D129)/D138</f>
        <v>0.52502539330238307</v>
      </c>
      <c r="E140" s="21">
        <f>(E128+E129)/E138</f>
        <v>0.52743508317064003</v>
      </c>
      <c r="F140" s="21">
        <f>(F128+F129)/F138</f>
        <v>0.55007977310664202</v>
      </c>
      <c r="G140" s="21">
        <f>(G128+G129)/G138</f>
        <v>0.54258363930063247</v>
      </c>
      <c r="H140" s="21">
        <f>(H128+H129)/H138</f>
        <v>0.56770199184447001</v>
      </c>
      <c r="I140" s="21">
        <f>(I128+I129)/I138</f>
        <v>0.56918553086503276</v>
      </c>
      <c r="J140" s="21">
        <f>(J128+J129)/J138</f>
        <v>0.5882555874793256</v>
      </c>
      <c r="K140" s="21">
        <f>(K128+K129)/K138</f>
        <v>0.60183648634682718</v>
      </c>
      <c r="L140" s="21">
        <f>(L128+L129)/L138</f>
        <v>0.63720138566496387</v>
      </c>
      <c r="M140" s="21">
        <f>(M128+M129)/M138</f>
        <v>0.66115087855654642</v>
      </c>
      <c r="N140" s="21">
        <f>(N128+N129)/N138</f>
        <v>0.69154090876691254</v>
      </c>
      <c r="O140" s="21">
        <f>(O128+O129)/O138</f>
        <v>0.73424550087968399</v>
      </c>
      <c r="P140" s="21">
        <f>(P128+P129)/P138</f>
        <v>0.73804234374499078</v>
      </c>
      <c r="Q140" s="21">
        <f>(Q128+Q129)/Q138</f>
        <v>0.75083131400157599</v>
      </c>
      <c r="R140" s="21">
        <f>(R128+R129)/R138</f>
        <v>0.75911683256838769</v>
      </c>
      <c r="S140" s="20"/>
      <c r="T140" s="19"/>
      <c r="U140" s="18"/>
      <c r="V140" s="18"/>
      <c r="Y140" s="17"/>
    </row>
    <row r="141" spans="2:27" ht="15" customHeight="1" x14ac:dyDescent="0.25">
      <c r="C141" s="35"/>
      <c r="D141" s="35"/>
      <c r="E141" s="35"/>
      <c r="F141" s="35"/>
      <c r="G141" s="35"/>
      <c r="H141" s="35"/>
      <c r="I141" s="35"/>
      <c r="J141" s="35"/>
      <c r="K141" s="35"/>
      <c r="L141" s="15"/>
      <c r="M141" s="15"/>
      <c r="N141" s="15"/>
      <c r="O141" s="15"/>
      <c r="P141" s="15"/>
      <c r="Q141" s="15"/>
      <c r="R141" s="15"/>
      <c r="T141" s="34"/>
    </row>
    <row r="142" spans="2:27" ht="15" customHeight="1" x14ac:dyDescent="0.25">
      <c r="R142" s="15"/>
    </row>
    <row r="143" spans="2:27" ht="15" customHeight="1" x14ac:dyDescent="0.25">
      <c r="B143" s="14" t="s">
        <v>28</v>
      </c>
      <c r="C143" s="14"/>
      <c r="D143" s="14"/>
      <c r="E143" s="14"/>
      <c r="F143" s="14"/>
      <c r="G143" s="14"/>
      <c r="H143" s="33"/>
    </row>
    <row r="144" spans="2:27" ht="30" customHeight="1" x14ac:dyDescent="0.25">
      <c r="B144" s="32" t="s">
        <v>14</v>
      </c>
      <c r="C144" s="31">
        <v>2009</v>
      </c>
      <c r="D144" s="31">
        <v>2010</v>
      </c>
      <c r="E144" s="31">
        <v>2011</v>
      </c>
      <c r="F144" s="31">
        <v>2012</v>
      </c>
      <c r="G144" s="31">
        <v>2013</v>
      </c>
      <c r="H144" s="31">
        <v>2014</v>
      </c>
      <c r="I144" s="31">
        <v>2015</v>
      </c>
      <c r="J144" s="31">
        <v>2016</v>
      </c>
      <c r="K144" s="31">
        <v>2017</v>
      </c>
      <c r="L144" s="31">
        <v>2018</v>
      </c>
      <c r="M144" s="31">
        <v>2019</v>
      </c>
      <c r="N144" s="31">
        <v>2020</v>
      </c>
      <c r="O144" s="31">
        <v>2021</v>
      </c>
      <c r="P144" s="31">
        <v>2022</v>
      </c>
      <c r="Q144" s="31">
        <v>2023</v>
      </c>
      <c r="R144" s="31">
        <v>2024</v>
      </c>
      <c r="S144" s="31" t="s">
        <v>26</v>
      </c>
      <c r="T144" s="31" t="s">
        <v>25</v>
      </c>
      <c r="U144" s="31" t="s">
        <v>24</v>
      </c>
      <c r="V144" s="31" t="s">
        <v>23</v>
      </c>
    </row>
    <row r="145" spans="2:27" ht="15" customHeight="1" x14ac:dyDescent="0.25">
      <c r="B145" s="8" t="s">
        <v>11</v>
      </c>
      <c r="C145" s="29">
        <v>22.62272727272731</v>
      </c>
      <c r="D145" s="29">
        <v>16.28295454545454</v>
      </c>
      <c r="E145" s="29">
        <v>11.67045454545455</v>
      </c>
      <c r="F145" s="29">
        <v>92.775041035353397</v>
      </c>
      <c r="G145" s="29">
        <v>34.145107323232303</v>
      </c>
      <c r="H145" s="28">
        <v>43.5209090909091</v>
      </c>
      <c r="I145" s="28">
        <v>38.806363636363599</v>
      </c>
      <c r="J145" s="28">
        <v>43.473289174029098</v>
      </c>
      <c r="K145" s="28">
        <v>36.034190909090903</v>
      </c>
      <c r="L145" s="28">
        <v>49.820936363636399</v>
      </c>
      <c r="M145" s="28">
        <v>54.697633358272803</v>
      </c>
      <c r="N145" s="28">
        <v>67.094318181233007</v>
      </c>
      <c r="O145" s="28">
        <v>92.385909089893005</v>
      </c>
      <c r="P145" s="28">
        <v>121.38863636363624</v>
      </c>
      <c r="Q145" s="28">
        <v>113.61272727272724</v>
      </c>
      <c r="R145" s="28">
        <v>109.16090909090907</v>
      </c>
      <c r="S145" s="27">
        <f>(R145-I145)/I145</f>
        <v>1.8129641342797596</v>
      </c>
      <c r="T145" s="27">
        <f>(R145-N145)/N145</f>
        <v>0.62697694901745848</v>
      </c>
      <c r="U145" s="27">
        <f>(R145-Q145)/Q145</f>
        <v>-3.9184150303262978E-2</v>
      </c>
      <c r="V145" s="27">
        <f>R145/R$155</f>
        <v>9.769572225512977E-3</v>
      </c>
      <c r="W145" s="15"/>
      <c r="X145" s="15"/>
      <c r="Y145" s="15"/>
      <c r="Z145" s="15"/>
      <c r="AA145" s="17"/>
    </row>
    <row r="146" spans="2:27" ht="15" customHeight="1" x14ac:dyDescent="0.25">
      <c r="B146" s="8" t="s">
        <v>10</v>
      </c>
      <c r="C146" s="29">
        <v>306.22469696969699</v>
      </c>
      <c r="D146" s="29">
        <v>333.24212121212099</v>
      </c>
      <c r="E146" s="29">
        <v>423.90931818181599</v>
      </c>
      <c r="F146" s="29">
        <v>670.09673926767903</v>
      </c>
      <c r="G146" s="29">
        <v>978.66686312134198</v>
      </c>
      <c r="H146" s="28">
        <v>1351.50704545454</v>
      </c>
      <c r="I146" s="28">
        <v>1451.98818181818</v>
      </c>
      <c r="J146" s="28">
        <v>1382.9796733119199</v>
      </c>
      <c r="K146" s="28">
        <v>1547.6444015152199</v>
      </c>
      <c r="L146" s="28">
        <v>1558.46946060608</v>
      </c>
      <c r="M146" s="28">
        <v>1659.7289636938001</v>
      </c>
      <c r="N146" s="28">
        <v>2196.7247727126401</v>
      </c>
      <c r="O146" s="28">
        <v>2211.6088636237801</v>
      </c>
      <c r="P146" s="28">
        <v>2520.2870454545505</v>
      </c>
      <c r="Q146" s="28">
        <v>2704.138181818209</v>
      </c>
      <c r="R146" s="28">
        <v>2458.2565854978702</v>
      </c>
      <c r="S146" s="27">
        <f>(R146-I146)/I146</f>
        <v>0.69302795730722866</v>
      </c>
      <c r="T146" s="27">
        <f>(R146-N146)/N146</f>
        <v>0.11905533912756666</v>
      </c>
      <c r="U146" s="27">
        <f>(R146-Q146)/Q146</f>
        <v>-9.0927896352919674E-2</v>
      </c>
      <c r="V146" s="27">
        <f>R146/R$155</f>
        <v>0.2200065523534965</v>
      </c>
      <c r="W146" s="15"/>
      <c r="X146" s="15"/>
      <c r="Y146" s="15"/>
      <c r="Z146" s="15"/>
      <c r="AA146" s="17"/>
    </row>
    <row r="147" spans="2:27" ht="15" customHeight="1" x14ac:dyDescent="0.25">
      <c r="B147" s="8" t="s">
        <v>9</v>
      </c>
      <c r="C147" s="29">
        <v>2.3977272727272698</v>
      </c>
      <c r="D147" s="29">
        <v>14.476136363636328</v>
      </c>
      <c r="E147" s="29">
        <v>14.45454545454545</v>
      </c>
      <c r="F147" s="29">
        <v>35.4375</v>
      </c>
      <c r="G147" s="29">
        <v>23.75</v>
      </c>
      <c r="H147" s="28">
        <v>53.198863636363697</v>
      </c>
      <c r="I147" s="28">
        <v>10.840909090909101</v>
      </c>
      <c r="J147" s="28">
        <v>9.7652272727272695</v>
      </c>
      <c r="K147" s="28">
        <v>5.6840999999999999</v>
      </c>
      <c r="L147" s="28">
        <v>2.6363636363636398</v>
      </c>
      <c r="M147" s="28">
        <v>8.7727272727272805</v>
      </c>
      <c r="N147" s="28">
        <v>1.7954545454299999</v>
      </c>
      <c r="O147" s="28">
        <v>1.3295454545109999</v>
      </c>
      <c r="P147" s="28">
        <v>8.8774999999999977</v>
      </c>
      <c r="Q147" s="28">
        <v>5.0847727272727266</v>
      </c>
      <c r="R147" s="28">
        <v>4.2827272727272723</v>
      </c>
      <c r="S147" s="27">
        <f>(R147-I147)/I147</f>
        <v>-0.60494758909853286</v>
      </c>
      <c r="T147" s="27">
        <f>(R147-N147)/N147</f>
        <v>1.3853164557288116</v>
      </c>
      <c r="U147" s="27">
        <f>(R147-Q147)/Q147</f>
        <v>-0.15773476958834307</v>
      </c>
      <c r="V147" s="27">
        <f>R147/R$155</f>
        <v>3.8329117778085429E-4</v>
      </c>
      <c r="W147" s="15"/>
      <c r="X147" s="15"/>
      <c r="Y147" s="15"/>
      <c r="Z147" s="15"/>
      <c r="AA147" s="17"/>
    </row>
    <row r="148" spans="2:27" ht="15" customHeight="1" x14ac:dyDescent="0.25">
      <c r="B148" s="8" t="s">
        <v>8</v>
      </c>
      <c r="C148" s="29">
        <v>2017.8904494949111</v>
      </c>
      <c r="D148" s="29">
        <v>2356.5972979797989</v>
      </c>
      <c r="E148" s="29">
        <v>2782.5312676766098</v>
      </c>
      <c r="F148" s="29">
        <v>2853.4625962753198</v>
      </c>
      <c r="G148" s="29">
        <v>3904.7904655934599</v>
      </c>
      <c r="H148" s="28">
        <v>4744.8052272725499</v>
      </c>
      <c r="I148" s="28">
        <v>5545.1015909088901</v>
      </c>
      <c r="J148" s="28">
        <v>5941.4729722464599</v>
      </c>
      <c r="K148" s="28">
        <v>5452.2205962121097</v>
      </c>
      <c r="L148" s="28">
        <v>5359.3799242416098</v>
      </c>
      <c r="M148" s="28">
        <v>5553.8578091956397</v>
      </c>
      <c r="N148" s="28">
        <v>5710.1315908809302</v>
      </c>
      <c r="O148" s="28">
        <v>4842.3856817907699</v>
      </c>
      <c r="P148" s="28">
        <v>5559.2515909091244</v>
      </c>
      <c r="Q148" s="28">
        <v>5708.0815909090988</v>
      </c>
      <c r="R148" s="28">
        <v>5084.4564707648842</v>
      </c>
      <c r="S148" s="27">
        <f>(R148-I148)/I148</f>
        <v>-8.3072440169396813E-2</v>
      </c>
      <c r="T148" s="27">
        <f>(R148-N148)/N148</f>
        <v>-0.10957280233528208</v>
      </c>
      <c r="U148" s="27">
        <f>(R148-Q148)/Q148</f>
        <v>-0.10925301438182365</v>
      </c>
      <c r="V148" s="27">
        <f>R148/R$155</f>
        <v>0.4550435236596167</v>
      </c>
      <c r="W148" s="15"/>
      <c r="X148" s="15"/>
      <c r="Y148" s="15"/>
      <c r="Z148" s="15"/>
      <c r="AA148" s="17"/>
    </row>
    <row r="149" spans="2:27" ht="15" customHeight="1" x14ac:dyDescent="0.25">
      <c r="B149" s="8" t="s">
        <v>7</v>
      </c>
      <c r="C149" s="29">
        <v>273.01073232323199</v>
      </c>
      <c r="D149" s="29">
        <v>305.650429292929</v>
      </c>
      <c r="E149" s="29">
        <v>240.80909090909</v>
      </c>
      <c r="F149" s="29">
        <v>677.67772569444503</v>
      </c>
      <c r="G149" s="29">
        <v>1213.67551136364</v>
      </c>
      <c r="H149" s="28">
        <v>743.03204545454798</v>
      </c>
      <c r="I149" s="28">
        <v>448.695227272723</v>
      </c>
      <c r="J149" s="28">
        <v>349.82256911414999</v>
      </c>
      <c r="K149" s="28">
        <v>430.606571212044</v>
      </c>
      <c r="L149" s="28">
        <v>326.51841616154502</v>
      </c>
      <c r="M149" s="28">
        <v>554.21802994729603</v>
      </c>
      <c r="N149" s="28">
        <v>522.48977272359605</v>
      </c>
      <c r="O149" s="28">
        <v>909.94772726859901</v>
      </c>
      <c r="P149" s="28">
        <v>930.86840909090711</v>
      </c>
      <c r="Q149" s="28">
        <v>1238.221590909088</v>
      </c>
      <c r="R149" s="28">
        <v>2080.1634090908956</v>
      </c>
      <c r="S149" s="27">
        <f>(R149-I149)/I149</f>
        <v>3.636027491833659</v>
      </c>
      <c r="T149" s="27">
        <f>(R149-N149)/N149</f>
        <v>2.9812519166596765</v>
      </c>
      <c r="U149" s="27">
        <f>(R149-Q149)/Q149</f>
        <v>0.67996053724411598</v>
      </c>
      <c r="V149" s="27">
        <f>R149/R$155</f>
        <v>0.18616835307828383</v>
      </c>
      <c r="W149" s="15"/>
      <c r="X149" s="15"/>
      <c r="Y149" s="15"/>
      <c r="Z149" s="15"/>
      <c r="AA149" s="17"/>
    </row>
    <row r="150" spans="2:27" ht="15" customHeight="1" x14ac:dyDescent="0.25">
      <c r="B150" s="8" t="s">
        <v>6</v>
      </c>
      <c r="C150" s="29">
        <v>217.80366161616161</v>
      </c>
      <c r="D150" s="29">
        <v>231.02436868686831</v>
      </c>
      <c r="E150" s="29">
        <v>326.58522727272714</v>
      </c>
      <c r="F150" s="29">
        <v>351.91932449494902</v>
      </c>
      <c r="G150" s="29">
        <v>570.02883522727097</v>
      </c>
      <c r="H150" s="28">
        <v>634.87863636363704</v>
      </c>
      <c r="I150" s="28">
        <v>679.01409090909203</v>
      </c>
      <c r="J150" s="28">
        <v>447.88062599962598</v>
      </c>
      <c r="K150" s="28">
        <v>638.06480479748097</v>
      </c>
      <c r="L150" s="28">
        <v>627.82692777786201</v>
      </c>
      <c r="M150" s="28">
        <v>670.39863479095698</v>
      </c>
      <c r="N150" s="28">
        <v>899.07454544584505</v>
      </c>
      <c r="O150" s="28">
        <v>784.89590908475998</v>
      </c>
      <c r="P150" s="28">
        <v>1066.6927272727235</v>
      </c>
      <c r="Q150" s="28">
        <v>1065.5715909090914</v>
      </c>
      <c r="R150" s="28">
        <v>1200.7765909090858</v>
      </c>
      <c r="S150" s="27">
        <f>(R150-I150)/I150</f>
        <v>0.76841188862728416</v>
      </c>
      <c r="T150" s="27">
        <f>(R150-N150)/N150</f>
        <v>0.33556955537388589</v>
      </c>
      <c r="U150" s="27">
        <f>(R150-Q150)/Q150</f>
        <v>0.12688495184508858</v>
      </c>
      <c r="V150" s="27">
        <f>R150/R$155</f>
        <v>0.10746588434713328</v>
      </c>
      <c r="W150" s="15"/>
      <c r="X150" s="15"/>
      <c r="Y150" s="15"/>
      <c r="Z150" s="15"/>
      <c r="AA150" s="17"/>
    </row>
    <row r="151" spans="2:27" ht="15" customHeight="1" x14ac:dyDescent="0.25">
      <c r="B151" s="8" t="s">
        <v>5</v>
      </c>
      <c r="C151" s="29">
        <v>10.874999999999989</v>
      </c>
      <c r="D151" s="29">
        <v>23.381818181818211</v>
      </c>
      <c r="E151" s="29">
        <v>38.840909090909037</v>
      </c>
      <c r="F151" s="29">
        <v>51.199534406565697</v>
      </c>
      <c r="G151" s="29">
        <v>61.970454545454601</v>
      </c>
      <c r="H151" s="28">
        <v>47.447045454545403</v>
      </c>
      <c r="I151" s="28">
        <v>39.745227272727298</v>
      </c>
      <c r="J151" s="28">
        <v>40.431818181818201</v>
      </c>
      <c r="K151" s="28">
        <v>53.193181818181799</v>
      </c>
      <c r="L151" s="28">
        <v>37.647727272727302</v>
      </c>
      <c r="M151" s="28">
        <v>32.824162679431801</v>
      </c>
      <c r="N151" s="28">
        <v>80.754772725658</v>
      </c>
      <c r="O151" s="28">
        <v>52.641363635387002</v>
      </c>
      <c r="P151" s="28">
        <v>56.745000000000033</v>
      </c>
      <c r="Q151" s="28">
        <v>75.619772727272704</v>
      </c>
      <c r="R151" s="28">
        <v>96.752272727272555</v>
      </c>
      <c r="S151" s="27">
        <f>(R151-I151)/I151</f>
        <v>1.4343117241063763</v>
      </c>
      <c r="T151" s="27">
        <f>(R151-N151)/N151</f>
        <v>0.19809974645042511</v>
      </c>
      <c r="U151" s="27">
        <f>(R151-Q151)/Q151</f>
        <v>0.27945733288852237</v>
      </c>
      <c r="V151" s="27">
        <f>R151/R$155</f>
        <v>8.6590366850502649E-3</v>
      </c>
      <c r="W151" s="15"/>
      <c r="X151" s="15"/>
      <c r="Y151" s="15"/>
      <c r="Z151" s="15"/>
      <c r="AA151" s="17"/>
    </row>
    <row r="152" spans="2:27" ht="15" customHeight="1" x14ac:dyDescent="0.25">
      <c r="B152" s="8" t="s">
        <v>4</v>
      </c>
      <c r="C152" s="29">
        <v>104.1040404040403</v>
      </c>
      <c r="D152" s="29">
        <v>91.238636363636402</v>
      </c>
      <c r="E152" s="29">
        <v>29.193181818181781</v>
      </c>
      <c r="F152" s="29">
        <v>40.9309517045455</v>
      </c>
      <c r="G152" s="29">
        <v>73.1033585858587</v>
      </c>
      <c r="H152" s="28">
        <v>68.755227272727296</v>
      </c>
      <c r="I152" s="28">
        <v>87.433181818181794</v>
      </c>
      <c r="J152" s="28">
        <v>122.169434500359</v>
      </c>
      <c r="K152" s="28">
        <v>109.58539545454499</v>
      </c>
      <c r="L152" s="28">
        <v>110.53731136363599</v>
      </c>
      <c r="M152" s="28">
        <v>164.56570953602301</v>
      </c>
      <c r="N152" s="30">
        <v>0</v>
      </c>
      <c r="O152" s="30">
        <v>0</v>
      </c>
      <c r="P152" s="30">
        <v>0</v>
      </c>
      <c r="Q152" s="30">
        <v>0</v>
      </c>
      <c r="R152" s="30">
        <v>0</v>
      </c>
      <c r="S152" s="27" t="s">
        <v>22</v>
      </c>
      <c r="T152" s="27" t="s">
        <v>22</v>
      </c>
      <c r="U152" s="27" t="s">
        <v>22</v>
      </c>
      <c r="V152" s="27">
        <f>R152/R$155</f>
        <v>0</v>
      </c>
      <c r="W152" s="15"/>
      <c r="X152" s="15"/>
      <c r="Y152" s="15"/>
      <c r="Z152" s="15"/>
      <c r="AA152" s="17"/>
    </row>
    <row r="153" spans="2:27" ht="15" customHeight="1" x14ac:dyDescent="0.25">
      <c r="B153" s="8" t="s">
        <v>3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30">
        <v>0</v>
      </c>
      <c r="I153" s="30">
        <v>0</v>
      </c>
      <c r="J153" s="30">
        <v>0</v>
      </c>
      <c r="K153" s="30">
        <v>0</v>
      </c>
      <c r="L153" s="30">
        <v>0</v>
      </c>
      <c r="M153" s="30">
        <v>0</v>
      </c>
      <c r="N153" s="28">
        <v>66.082499998559101</v>
      </c>
      <c r="O153" s="30">
        <v>70.811818180708002</v>
      </c>
      <c r="P153" s="30">
        <v>130.23545454545425</v>
      </c>
      <c r="Q153" s="30">
        <v>120.7759090909088</v>
      </c>
      <c r="R153" s="30">
        <v>110.92863636363617</v>
      </c>
      <c r="S153" s="27" t="s">
        <v>22</v>
      </c>
      <c r="T153" s="27">
        <f>(R153-N153)/N153</f>
        <v>0.67863861636673739</v>
      </c>
      <c r="U153" s="27">
        <f>(R153-Q153)/Q153</f>
        <v>-8.1533418389428305E-2</v>
      </c>
      <c r="V153" s="27">
        <f>R153/R$155</f>
        <v>9.9277784864331212E-3</v>
      </c>
      <c r="W153" s="15"/>
      <c r="X153" s="15"/>
      <c r="Y153" s="15"/>
      <c r="Z153" s="15"/>
      <c r="AA153" s="17"/>
    </row>
    <row r="154" spans="2:27" ht="15" customHeight="1" x14ac:dyDescent="0.25">
      <c r="B154" s="8" t="s">
        <v>2</v>
      </c>
      <c r="C154" s="29">
        <v>6.7954545454545503</v>
      </c>
      <c r="D154" s="29">
        <v>58.483585858585798</v>
      </c>
      <c r="E154" s="29">
        <v>57.207070707070699</v>
      </c>
      <c r="F154" s="29">
        <v>56.289772727272698</v>
      </c>
      <c r="G154" s="29">
        <v>81.439318181818194</v>
      </c>
      <c r="H154" s="28">
        <v>119.82636363636399</v>
      </c>
      <c r="I154" s="28">
        <v>270</v>
      </c>
      <c r="J154" s="28">
        <v>0.22727272727272699</v>
      </c>
      <c r="K154" s="28">
        <v>0</v>
      </c>
      <c r="L154" s="28">
        <v>0</v>
      </c>
      <c r="M154" s="28">
        <v>43.590909090909101</v>
      </c>
      <c r="N154" s="28">
        <v>86.277272726833402</v>
      </c>
      <c r="O154" s="28">
        <v>40.4490909092221</v>
      </c>
      <c r="P154" s="28">
        <v>85.332727272727269</v>
      </c>
      <c r="Q154" s="28">
        <v>75.528863636363653</v>
      </c>
      <c r="R154" s="28">
        <v>28.783181818181806</v>
      </c>
      <c r="S154" s="27">
        <f>(R154-I154)/I154</f>
        <v>-0.89339562289562291</v>
      </c>
      <c r="T154" s="27">
        <f>(R154-N154)/N154</f>
        <v>-0.66638744006995199</v>
      </c>
      <c r="U154" s="27">
        <f>(R154-Q154)/Q154</f>
        <v>-0.61891149379978183</v>
      </c>
      <c r="V154" s="27">
        <f>R154/R$155</f>
        <v>2.576007986692531E-3</v>
      </c>
      <c r="W154" s="15"/>
      <c r="X154" s="15"/>
      <c r="Y154" s="15"/>
      <c r="Z154" s="15"/>
      <c r="AA154" s="17"/>
    </row>
    <row r="155" spans="2:27" ht="15" customHeight="1" x14ac:dyDescent="0.25">
      <c r="B155" s="22" t="s">
        <v>21</v>
      </c>
      <c r="C155" s="26">
        <v>2961.7244898989511</v>
      </c>
      <c r="D155" s="26">
        <v>3430.3773484848484</v>
      </c>
      <c r="E155" s="26">
        <v>3925.2010656564048</v>
      </c>
      <c r="F155" s="26">
        <v>4829.7891856061306</v>
      </c>
      <c r="G155" s="26">
        <v>6941.5699139420767</v>
      </c>
      <c r="H155" s="25">
        <v>7806.9713636361839</v>
      </c>
      <c r="I155" s="25">
        <v>8571.6247727270675</v>
      </c>
      <c r="J155" s="25">
        <v>8338.2228825283619</v>
      </c>
      <c r="K155" s="25">
        <v>8273.0332419186725</v>
      </c>
      <c r="L155" s="25">
        <v>8072.8370674234602</v>
      </c>
      <c r="M155" s="25">
        <v>8742.6545795650582</v>
      </c>
      <c r="N155" s="25">
        <v>9630.4249999407257</v>
      </c>
      <c r="O155" s="25">
        <v>9006.4559090376279</v>
      </c>
      <c r="P155" s="25">
        <v>10479.679090909125</v>
      </c>
      <c r="Q155" s="25">
        <v>11106.634999999993</v>
      </c>
      <c r="R155" s="25">
        <v>11173.560783535462</v>
      </c>
      <c r="S155" s="24">
        <f>(R155-I155)/I155</f>
        <v>0.3035522529039249</v>
      </c>
      <c r="T155" s="24">
        <f>(R155-N155)/N155</f>
        <v>0.16023548115521738</v>
      </c>
      <c r="U155" s="24">
        <f>(R155-Q155)/Q155</f>
        <v>6.0257479907703171E-3</v>
      </c>
      <c r="V155" s="24">
        <f>R155/R$155</f>
        <v>1</v>
      </c>
      <c r="W155" s="15"/>
      <c r="X155" s="15"/>
      <c r="Y155" s="15"/>
      <c r="Z155" s="15"/>
      <c r="AA155" s="17"/>
    </row>
    <row r="156" spans="2:27" ht="15" customHeight="1" x14ac:dyDescent="0.25">
      <c r="B156" s="22" t="s">
        <v>20</v>
      </c>
      <c r="C156" s="21">
        <f>C145/C155</f>
        <v>7.6383631731725184E-3</v>
      </c>
      <c r="D156" s="21">
        <f>D145/D155</f>
        <v>4.7466948651134558E-3</v>
      </c>
      <c r="E156" s="21">
        <f>E145/E155</f>
        <v>2.9732119069174152E-3</v>
      </c>
      <c r="F156" s="21">
        <f>F145/F155</f>
        <v>1.9208921439437584E-2</v>
      </c>
      <c r="G156" s="21">
        <f>G145/G155</f>
        <v>4.9189315596537006E-3</v>
      </c>
      <c r="H156" s="21">
        <f>H145/H155</f>
        <v>5.5746213305743128E-3</v>
      </c>
      <c r="I156" s="21">
        <f>I145/I155</f>
        <v>4.5273054602012553E-3</v>
      </c>
      <c r="J156" s="21">
        <f>J145/J155</f>
        <v>5.2137355629005315E-3</v>
      </c>
      <c r="K156" s="21">
        <f>K145/K155</f>
        <v>4.3556202248177956E-3</v>
      </c>
      <c r="L156" s="21">
        <f>L145/L155</f>
        <v>6.1714284516753331E-3</v>
      </c>
      <c r="M156" s="21">
        <f>M145/M155</f>
        <v>6.2564102081903343E-3</v>
      </c>
      <c r="N156" s="21">
        <f>N145/N155</f>
        <v>6.966911448004212E-3</v>
      </c>
      <c r="O156" s="21">
        <f>O145/O155</f>
        <v>1.0257742892760663E-2</v>
      </c>
      <c r="P156" s="21">
        <f>P145/P155</f>
        <v>1.1583239840706383E-2</v>
      </c>
      <c r="Q156" s="21">
        <f>Q145/Q155</f>
        <v>1.0229266314480246E-2</v>
      </c>
      <c r="R156" s="21">
        <f>R145/R155</f>
        <v>9.769572225512977E-3</v>
      </c>
      <c r="S156" s="20"/>
      <c r="T156" s="19"/>
      <c r="U156" s="18"/>
      <c r="V156" s="23"/>
      <c r="W156" s="15"/>
      <c r="X156" s="15"/>
      <c r="Y156" s="15"/>
      <c r="Z156" s="15"/>
      <c r="AA156" s="17"/>
    </row>
    <row r="157" spans="2:27" ht="15" customHeight="1" x14ac:dyDescent="0.25">
      <c r="B157" s="22" t="s">
        <v>19</v>
      </c>
      <c r="C157" s="21">
        <f>(C145+C146)/C155</f>
        <v>0.11103241552817225</v>
      </c>
      <c r="D157" s="21">
        <f>(D145+D146)/D155</f>
        <v>0.10189114498203997</v>
      </c>
      <c r="E157" s="21">
        <f>(E145+E146)/E155</f>
        <v>0.11097005362053454</v>
      </c>
      <c r="F157" s="21">
        <f>(F145+F146)/F155</f>
        <v>0.15795136205459312</v>
      </c>
      <c r="G157" s="21">
        <f>(G145+G146)/G155</f>
        <v>0.14590531868163586</v>
      </c>
      <c r="H157" s="21">
        <f>(H145+H146)/H155</f>
        <v>0.17869003094379218</v>
      </c>
      <c r="I157" s="21">
        <f>(I145+I146)/I155</f>
        <v>0.1739220492009762</v>
      </c>
      <c r="J157" s="21">
        <f>(J145+J146)/J155</f>
        <v>0.17107397854222531</v>
      </c>
      <c r="K157" s="21">
        <f>(K145+K146)/K155</f>
        <v>0.19142659603976472</v>
      </c>
      <c r="L157" s="21">
        <f>(L145+L146)/L155</f>
        <v>0.19922245222310933</v>
      </c>
      <c r="M157" s="21">
        <f>(M145+M146)/M155</f>
        <v>0.19609908883502572</v>
      </c>
      <c r="N157" s="21">
        <f>(N145+N146)/N155</f>
        <v>0.23506948975853162</v>
      </c>
      <c r="O157" s="21">
        <f>(O145+O146)/O155</f>
        <v>0.25581591649182495</v>
      </c>
      <c r="P157" s="21">
        <f>(P145+P146)/P155</f>
        <v>0.25207600909361605</v>
      </c>
      <c r="Q157" s="21">
        <f>(Q145+Q146)/Q155</f>
        <v>0.25369978477648164</v>
      </c>
      <c r="R157" s="21">
        <f>(R145+R146)/R155</f>
        <v>0.22977612457900951</v>
      </c>
      <c r="S157" s="20"/>
      <c r="T157" s="19"/>
      <c r="U157" s="18"/>
      <c r="V157" s="18"/>
    </row>
    <row r="158" spans="2:27" ht="15" customHeight="1" x14ac:dyDescent="0.2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T158" s="17"/>
    </row>
    <row r="159" spans="2:27" ht="15" customHeight="1" x14ac:dyDescent="0.2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7"/>
    </row>
    <row r="160" spans="2:27" ht="15" customHeight="1" x14ac:dyDescent="0.25">
      <c r="B160" s="14" t="s">
        <v>27</v>
      </c>
      <c r="C160" s="14"/>
      <c r="D160" s="14"/>
      <c r="E160" s="14"/>
      <c r="F160" s="14"/>
      <c r="G160" s="14"/>
      <c r="H160" s="33"/>
      <c r="I160" s="15"/>
      <c r="J160" s="15"/>
      <c r="K160" s="15"/>
      <c r="L160" s="15"/>
      <c r="M160" s="15"/>
      <c r="N160" s="15"/>
      <c r="O160" s="15"/>
      <c r="P160" s="15"/>
      <c r="Q160" s="15"/>
      <c r="R160" s="15"/>
    </row>
    <row r="161" spans="2:27" ht="30" customHeight="1" x14ac:dyDescent="0.25">
      <c r="B161" s="32" t="s">
        <v>14</v>
      </c>
      <c r="C161" s="31">
        <v>2009</v>
      </c>
      <c r="D161" s="31">
        <v>2010</v>
      </c>
      <c r="E161" s="31">
        <v>2011</v>
      </c>
      <c r="F161" s="31">
        <v>2012</v>
      </c>
      <c r="G161" s="31">
        <v>2013</v>
      </c>
      <c r="H161" s="31">
        <v>2014</v>
      </c>
      <c r="I161" s="31">
        <v>2015</v>
      </c>
      <c r="J161" s="31">
        <v>2016</v>
      </c>
      <c r="K161" s="31">
        <v>2017</v>
      </c>
      <c r="L161" s="31">
        <v>2018</v>
      </c>
      <c r="M161" s="31">
        <v>2019</v>
      </c>
      <c r="N161" s="31">
        <v>2020</v>
      </c>
      <c r="O161" s="31">
        <v>2021</v>
      </c>
      <c r="P161" s="31">
        <v>2022</v>
      </c>
      <c r="Q161" s="31">
        <v>2023</v>
      </c>
      <c r="R161" s="31">
        <v>2024</v>
      </c>
      <c r="S161" s="31" t="s">
        <v>26</v>
      </c>
      <c r="T161" s="31" t="s">
        <v>25</v>
      </c>
      <c r="U161" s="31" t="s">
        <v>24</v>
      </c>
      <c r="V161" s="31" t="s">
        <v>23</v>
      </c>
    </row>
    <row r="162" spans="2:27" ht="15" customHeight="1" x14ac:dyDescent="0.25">
      <c r="B162" s="8" t="s">
        <v>11</v>
      </c>
      <c r="C162" s="29">
        <v>2.5227272727272694</v>
      </c>
      <c r="D162" s="29">
        <v>3.5</v>
      </c>
      <c r="E162" s="29">
        <v>1.9318181818181839</v>
      </c>
      <c r="F162" s="29">
        <v>27.333358585858601</v>
      </c>
      <c r="G162" s="29">
        <v>12.068181818181801</v>
      </c>
      <c r="H162" s="28">
        <v>17.8272727272727</v>
      </c>
      <c r="I162" s="28">
        <v>15.052954545454501</v>
      </c>
      <c r="J162" s="28">
        <v>12.367711149741901</v>
      </c>
      <c r="K162" s="28">
        <v>10.4423863636364</v>
      </c>
      <c r="L162" s="28">
        <v>20.0269727272727</v>
      </c>
      <c r="M162" s="28">
        <v>16.472620810840901</v>
      </c>
      <c r="N162" s="28">
        <v>16.215454545483301</v>
      </c>
      <c r="O162" s="28">
        <v>16.710227272716001</v>
      </c>
      <c r="P162" s="28">
        <v>16.109545454545454</v>
      </c>
      <c r="Q162" s="28">
        <v>19.464318181818186</v>
      </c>
      <c r="R162" s="28">
        <v>18.989545454545453</v>
      </c>
      <c r="S162" s="27">
        <f>(R162-I162)/I162</f>
        <v>0.26151616263796357</v>
      </c>
      <c r="T162" s="27">
        <f>(R162-N162)/N162</f>
        <v>0.17107697482552878</v>
      </c>
      <c r="U162" s="27">
        <f>(R162-Q162)/Q162</f>
        <v>-2.4391952640613036E-2</v>
      </c>
      <c r="V162" s="27">
        <f>R162/R$172</f>
        <v>5.5975324140696376E-3</v>
      </c>
      <c r="W162" s="15"/>
      <c r="X162" s="15"/>
      <c r="Y162" s="15"/>
      <c r="Z162" s="15"/>
      <c r="AA162" s="17"/>
    </row>
    <row r="163" spans="2:27" ht="15" customHeight="1" x14ac:dyDescent="0.25">
      <c r="B163" s="8" t="s">
        <v>10</v>
      </c>
      <c r="C163" s="29">
        <v>75.354545454545502</v>
      </c>
      <c r="D163" s="29">
        <v>78.088636363636397</v>
      </c>
      <c r="E163" s="29">
        <v>83.772727272727394</v>
      </c>
      <c r="F163" s="29">
        <v>100.57545454545399</v>
      </c>
      <c r="G163" s="29">
        <v>344.24931818181801</v>
      </c>
      <c r="H163" s="28">
        <v>453.994318181815</v>
      </c>
      <c r="I163" s="28">
        <v>453.96681818163302</v>
      </c>
      <c r="J163" s="28">
        <v>391.72056715731702</v>
      </c>
      <c r="K163" s="28">
        <v>420.65381363635902</v>
      </c>
      <c r="L163" s="28">
        <v>487.32119090908401</v>
      </c>
      <c r="M163" s="28">
        <v>505.15124474517501</v>
      </c>
      <c r="N163" s="28">
        <v>569.99909090708604</v>
      </c>
      <c r="O163" s="28">
        <v>612.56136363459302</v>
      </c>
      <c r="P163" s="28">
        <v>678.02363636363384</v>
      </c>
      <c r="Q163" s="28">
        <v>685.21272727272628</v>
      </c>
      <c r="R163" s="28">
        <v>653.49273268398883</v>
      </c>
      <c r="S163" s="27">
        <f>(R163-I163)/I163</f>
        <v>0.43951651643077821</v>
      </c>
      <c r="T163" s="27">
        <f>(R163-N163)/N163</f>
        <v>0.14648030691423131</v>
      </c>
      <c r="U163" s="27">
        <f>(R163-Q163)/Q163</f>
        <v>-4.6292185369919955E-2</v>
      </c>
      <c r="V163" s="27">
        <f>R163/R$172</f>
        <v>0.19262950565686046</v>
      </c>
      <c r="W163" s="15"/>
      <c r="X163" s="15"/>
      <c r="Y163" s="15"/>
      <c r="Z163" s="15"/>
      <c r="AA163" s="17"/>
    </row>
    <row r="164" spans="2:27" ht="15" customHeight="1" x14ac:dyDescent="0.25">
      <c r="B164" s="8" t="s">
        <v>9</v>
      </c>
      <c r="C164" s="29">
        <v>1.7727272727272729</v>
      </c>
      <c r="D164" s="29">
        <v>15.181818181818169</v>
      </c>
      <c r="E164" s="29">
        <v>21.295454545454589</v>
      </c>
      <c r="F164" s="29">
        <v>19.2745454545455</v>
      </c>
      <c r="G164" s="29">
        <v>19.085227272727298</v>
      </c>
      <c r="H164" s="28">
        <v>11.797045454545501</v>
      </c>
      <c r="I164" s="28">
        <v>19.0156818181818</v>
      </c>
      <c r="J164" s="28">
        <v>9.2681818181818194</v>
      </c>
      <c r="K164" s="28">
        <v>8.7237181818181799</v>
      </c>
      <c r="L164" s="28">
        <v>12.441818181818199</v>
      </c>
      <c r="M164" s="28">
        <v>7.6584090909090898</v>
      </c>
      <c r="N164" s="28">
        <v>4.7045454545509999</v>
      </c>
      <c r="O164" s="28">
        <v>6.4034090908680001</v>
      </c>
      <c r="P164" s="28">
        <v>6.5090909090909088</v>
      </c>
      <c r="Q164" s="28">
        <v>4.6634090909090906</v>
      </c>
      <c r="R164" s="28">
        <v>4.6640909090909091</v>
      </c>
      <c r="S164" s="27">
        <f>(R164-I164)/I164</f>
        <v>-0.75472397184142248</v>
      </c>
      <c r="T164" s="27">
        <f>(R164-N164)/N164</f>
        <v>-8.5990338175937191E-3</v>
      </c>
      <c r="U164" s="27">
        <f>(R164-Q164)/Q164</f>
        <v>1.4620595545597641E-4</v>
      </c>
      <c r="V164" s="27">
        <f>R164/R$172</f>
        <v>1.3748301721226645E-3</v>
      </c>
      <c r="W164" s="15"/>
      <c r="X164" s="15"/>
      <c r="Y164" s="15"/>
      <c r="Z164" s="15"/>
      <c r="AA164" s="17"/>
    </row>
    <row r="165" spans="2:27" ht="15" customHeight="1" x14ac:dyDescent="0.25">
      <c r="B165" s="8" t="s">
        <v>8</v>
      </c>
      <c r="C165" s="29">
        <v>780.22201704545</v>
      </c>
      <c r="D165" s="29">
        <v>925.29027777777299</v>
      </c>
      <c r="E165" s="29">
        <v>1025.0105808080771</v>
      </c>
      <c r="F165" s="29">
        <v>1311.3642045454501</v>
      </c>
      <c r="G165" s="29">
        <v>1927.88489898989</v>
      </c>
      <c r="H165" s="28">
        <v>2111.71727272728</v>
      </c>
      <c r="I165" s="28">
        <v>2543.0654545457101</v>
      </c>
      <c r="J165" s="28">
        <v>2219.7144520235702</v>
      </c>
      <c r="K165" s="28">
        <v>2234.5661840071898</v>
      </c>
      <c r="L165" s="28">
        <v>2136.3224772726899</v>
      </c>
      <c r="M165" s="28">
        <v>2126.0980868357201</v>
      </c>
      <c r="N165" s="28">
        <v>2042.7786363574</v>
      </c>
      <c r="O165" s="28">
        <v>1812.9215909039599</v>
      </c>
      <c r="P165" s="28">
        <v>1769.3381818181756</v>
      </c>
      <c r="Q165" s="28">
        <v>2079.7399999999852</v>
      </c>
      <c r="R165" s="28">
        <v>2120.4639837805007</v>
      </c>
      <c r="S165" s="27">
        <f>(R165-I165)/I165</f>
        <v>-0.16617797627261716</v>
      </c>
      <c r="T165" s="27">
        <f>(R165-N165)/N165</f>
        <v>3.8029253899789173E-2</v>
      </c>
      <c r="U165" s="27">
        <f>(R165-Q165)/Q165</f>
        <v>1.9581286016769294E-2</v>
      </c>
      <c r="V165" s="27">
        <f>R165/R$172</f>
        <v>0.62504739307688184</v>
      </c>
      <c r="W165" s="15"/>
      <c r="X165" s="15"/>
      <c r="Y165" s="15"/>
      <c r="Z165" s="15"/>
      <c r="AA165" s="17"/>
    </row>
    <row r="166" spans="2:27" ht="15" customHeight="1" x14ac:dyDescent="0.25">
      <c r="B166" s="8" t="s">
        <v>7</v>
      </c>
      <c r="C166" s="29">
        <v>172.73863636363541</v>
      </c>
      <c r="D166" s="29">
        <v>195.77386363636339</v>
      </c>
      <c r="E166" s="29">
        <v>228.73977272727222</v>
      </c>
      <c r="F166" s="29">
        <v>105.366363636363</v>
      </c>
      <c r="G166" s="29">
        <v>667.31905502392203</v>
      </c>
      <c r="H166" s="28">
        <v>680.01431818181402</v>
      </c>
      <c r="I166" s="28">
        <v>331.571363636635</v>
      </c>
      <c r="J166" s="28">
        <v>133.66958428723899</v>
      </c>
      <c r="K166" s="28">
        <v>152.15006136363601</v>
      </c>
      <c r="L166" s="28">
        <v>132.76999545454501</v>
      </c>
      <c r="M166" s="28">
        <v>123.704708935136</v>
      </c>
      <c r="N166" s="28">
        <v>142.04249999896001</v>
      </c>
      <c r="O166" s="28">
        <v>94.184090908828097</v>
      </c>
      <c r="P166" s="28">
        <v>223.77977272727304</v>
      </c>
      <c r="Q166" s="28">
        <v>151.16295454545454</v>
      </c>
      <c r="R166" s="28">
        <v>142.22454545454531</v>
      </c>
      <c r="S166" s="27">
        <f>(R166-I166)/I166</f>
        <v>-0.57105902061431502</v>
      </c>
      <c r="T166" s="27">
        <f>(R166-N166)/N166</f>
        <v>1.2816266651645039E-3</v>
      </c>
      <c r="U166" s="27">
        <f>(R166-Q166)/Q166</f>
        <v>-5.9130949893027279E-2</v>
      </c>
      <c r="V166" s="27">
        <f>R166/R$172</f>
        <v>4.1923410181868098E-2</v>
      </c>
      <c r="W166" s="15"/>
      <c r="X166" s="15"/>
      <c r="Y166" s="15"/>
      <c r="Z166" s="15"/>
      <c r="AA166" s="17"/>
    </row>
    <row r="167" spans="2:27" ht="15" customHeight="1" x14ac:dyDescent="0.25">
      <c r="B167" s="8" t="s">
        <v>6</v>
      </c>
      <c r="C167" s="29">
        <v>182.7412642045449</v>
      </c>
      <c r="D167" s="29">
        <v>159.44507575757569</v>
      </c>
      <c r="E167" s="29">
        <v>197.84659090909003</v>
      </c>
      <c r="F167" s="29">
        <v>207.64053030303</v>
      </c>
      <c r="G167" s="29">
        <v>386.44439393939302</v>
      </c>
      <c r="H167" s="28">
        <v>406.00636363636198</v>
      </c>
      <c r="I167" s="28">
        <v>431.72386363599799</v>
      </c>
      <c r="J167" s="28">
        <v>394.27009431610099</v>
      </c>
      <c r="K167" s="28">
        <v>385.01821287877101</v>
      </c>
      <c r="L167" s="28">
        <v>314.66869090909</v>
      </c>
      <c r="M167" s="28">
        <v>329.83238933083999</v>
      </c>
      <c r="N167" s="28">
        <v>327.05204545328201</v>
      </c>
      <c r="O167" s="28">
        <v>295.62363636310698</v>
      </c>
      <c r="P167" s="28">
        <v>372.21795454545389</v>
      </c>
      <c r="Q167" s="28">
        <v>386.1897727272713</v>
      </c>
      <c r="R167" s="28">
        <v>392.77545454545543</v>
      </c>
      <c r="S167" s="27">
        <f>(R167-I167)/I167</f>
        <v>-9.0216020866943247E-2</v>
      </c>
      <c r="T167" s="27">
        <f>(R167-N167)/N167</f>
        <v>0.20095703422702407</v>
      </c>
      <c r="U167" s="27">
        <f>(R167-Q167)/Q167</f>
        <v>1.7052967953232055E-2</v>
      </c>
      <c r="V167" s="27">
        <f>R167/R$172</f>
        <v>0.11577809187332909</v>
      </c>
      <c r="W167" s="15"/>
      <c r="X167" s="15"/>
      <c r="Y167" s="15"/>
      <c r="Z167" s="15"/>
      <c r="AA167" s="17"/>
    </row>
    <row r="168" spans="2:27" ht="15" customHeight="1" x14ac:dyDescent="0.25">
      <c r="B168" s="8" t="s">
        <v>5</v>
      </c>
      <c r="C168" s="29">
        <v>10.356818181818189</v>
      </c>
      <c r="D168" s="29">
        <v>9.3295454545454497</v>
      </c>
      <c r="E168" s="29">
        <v>10.45454545454546</v>
      </c>
      <c r="F168" s="29">
        <v>10.676616161616201</v>
      </c>
      <c r="G168" s="29">
        <v>28.352272727272702</v>
      </c>
      <c r="H168" s="28">
        <v>17.710227272727298</v>
      </c>
      <c r="I168" s="28">
        <v>12.5852272727273</v>
      </c>
      <c r="J168" s="28">
        <v>4.4318181818181799</v>
      </c>
      <c r="K168" s="28">
        <v>5.8636363636363598</v>
      </c>
      <c r="L168" s="28">
        <v>1.33318181818182</v>
      </c>
      <c r="M168" s="28">
        <v>1.25</v>
      </c>
      <c r="N168" s="28">
        <v>11.784090908874999</v>
      </c>
      <c r="O168" s="28">
        <v>2.1709090909139999</v>
      </c>
      <c r="P168" s="28">
        <v>10.851590909090907</v>
      </c>
      <c r="Q168" s="28">
        <v>7.5036363636363648</v>
      </c>
      <c r="R168" s="28">
        <v>8.8020454545454552</v>
      </c>
      <c r="S168" s="27">
        <f>(R168-I168)/I168</f>
        <v>-0.3006049661399563</v>
      </c>
      <c r="T168" s="27">
        <f>(R168-N168)/N168</f>
        <v>-0.25305689487541755</v>
      </c>
      <c r="U168" s="27">
        <f>(R168-Q168)/Q168</f>
        <v>0.17303731524109514</v>
      </c>
      <c r="V168" s="27">
        <f>R168/R$172</f>
        <v>2.5945715688596958E-3</v>
      </c>
      <c r="W168" s="15"/>
      <c r="X168" s="15"/>
      <c r="Y168" s="15"/>
      <c r="Z168" s="15"/>
      <c r="AA168" s="17"/>
    </row>
    <row r="169" spans="2:27" ht="15" customHeight="1" x14ac:dyDescent="0.25">
      <c r="B169" s="8" t="s">
        <v>4</v>
      </c>
      <c r="C169" s="29">
        <v>26.772727272727302</v>
      </c>
      <c r="D169" s="29">
        <v>26.427272727272801</v>
      </c>
      <c r="E169" s="29">
        <v>21.077272727272781</v>
      </c>
      <c r="F169" s="29">
        <v>17.87</v>
      </c>
      <c r="G169" s="29">
        <v>20.344318181818199</v>
      </c>
      <c r="H169" s="28">
        <v>18.34</v>
      </c>
      <c r="I169" s="28">
        <v>35.416363636363599</v>
      </c>
      <c r="J169" s="28">
        <v>52.322419334174597</v>
      </c>
      <c r="K169" s="28">
        <v>111.670525</v>
      </c>
      <c r="L169" s="28">
        <v>102.658268181818</v>
      </c>
      <c r="M169" s="28">
        <v>111.849258430387</v>
      </c>
      <c r="N169" s="30">
        <v>0</v>
      </c>
      <c r="O169" s="30">
        <v>0</v>
      </c>
      <c r="P169" s="30">
        <v>0</v>
      </c>
      <c r="Q169" s="30">
        <v>0</v>
      </c>
      <c r="R169" s="30">
        <v>0</v>
      </c>
      <c r="S169" s="27" t="s">
        <v>22</v>
      </c>
      <c r="T169" s="27" t="s">
        <v>22</v>
      </c>
      <c r="U169" s="27" t="s">
        <v>22</v>
      </c>
      <c r="V169" s="27">
        <f>R169/R$172</f>
        <v>0</v>
      </c>
      <c r="W169" s="15"/>
      <c r="X169" s="15"/>
      <c r="Y169" s="15"/>
      <c r="Z169" s="15"/>
      <c r="AA169" s="17"/>
    </row>
    <row r="170" spans="2:27" ht="15" customHeight="1" x14ac:dyDescent="0.25">
      <c r="B170" s="8" t="s">
        <v>3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30">
        <v>0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28">
        <v>13.407272727075</v>
      </c>
      <c r="O170" s="28">
        <v>16.713409090936999</v>
      </c>
      <c r="P170" s="28">
        <v>18.943409090909096</v>
      </c>
      <c r="Q170" s="28">
        <v>19.530227272727267</v>
      </c>
      <c r="R170" s="28">
        <v>28.795000000000009</v>
      </c>
      <c r="S170" s="27" t="s">
        <v>22</v>
      </c>
      <c r="T170" s="27">
        <f>(R170-N170)/N170</f>
        <v>1.1477149444309152</v>
      </c>
      <c r="U170" s="27">
        <f>(R170-Q170)/Q170</f>
        <v>0.47438120396122652</v>
      </c>
      <c r="V170" s="27">
        <f>R170/R$172</f>
        <v>8.4878780405222391E-3</v>
      </c>
      <c r="W170" s="15"/>
      <c r="X170" s="15"/>
      <c r="Y170" s="15"/>
      <c r="Z170" s="15"/>
      <c r="AA170" s="17"/>
    </row>
    <row r="171" spans="2:27" ht="15" customHeight="1" x14ac:dyDescent="0.25">
      <c r="B171" s="8" t="s">
        <v>2</v>
      </c>
      <c r="C171" s="29">
        <v>0</v>
      </c>
      <c r="D171" s="29">
        <v>4.5454545454545497E-2</v>
      </c>
      <c r="E171" s="29">
        <v>0.59090909090909094</v>
      </c>
      <c r="F171" s="29">
        <v>0.77272727272727304</v>
      </c>
      <c r="G171" s="29">
        <v>122.467424242424</v>
      </c>
      <c r="H171" s="28">
        <v>155.86000000000001</v>
      </c>
      <c r="I171" s="28">
        <v>0</v>
      </c>
      <c r="J171" s="28">
        <v>0.11363636363636399</v>
      </c>
      <c r="K171" s="28">
        <v>0</v>
      </c>
      <c r="L171" s="28">
        <v>0</v>
      </c>
      <c r="M171" s="28">
        <v>0</v>
      </c>
      <c r="N171" s="28">
        <v>30.772045454411</v>
      </c>
      <c r="O171" s="28">
        <v>33.813863636381001</v>
      </c>
      <c r="P171" s="28">
        <v>50.219772727272684</v>
      </c>
      <c r="Q171" s="28">
        <v>17.289545454545454</v>
      </c>
      <c r="R171" s="28">
        <v>22.277727272727283</v>
      </c>
      <c r="S171" s="27" t="s">
        <v>22</v>
      </c>
      <c r="T171" s="27">
        <f>(R171-N171)/N171</f>
        <v>-0.27604008951137515</v>
      </c>
      <c r="U171" s="27">
        <f>(R171-Q171)/Q171</f>
        <v>0.28850855745721332</v>
      </c>
      <c r="V171" s="27">
        <f>R171/R$172</f>
        <v>6.5667870154862045E-3</v>
      </c>
      <c r="W171" s="15"/>
      <c r="X171" s="15"/>
      <c r="Y171" s="15"/>
      <c r="Z171" s="15"/>
      <c r="AA171" s="17"/>
    </row>
    <row r="172" spans="2:27" ht="15" customHeight="1" x14ac:dyDescent="0.25">
      <c r="B172" s="22" t="s">
        <v>21</v>
      </c>
      <c r="C172" s="26">
        <v>1252.4814630681817</v>
      </c>
      <c r="D172" s="26">
        <v>1413.0819444444442</v>
      </c>
      <c r="E172" s="26">
        <v>1590.7196717171717</v>
      </c>
      <c r="F172" s="26">
        <v>1800.8738005050445</v>
      </c>
      <c r="G172" s="26">
        <v>3528.2150903774468</v>
      </c>
      <c r="H172" s="25">
        <v>3873.2668181818171</v>
      </c>
      <c r="I172" s="25">
        <v>3842.3977272727034</v>
      </c>
      <c r="J172" s="25">
        <v>3217.8784646317804</v>
      </c>
      <c r="K172" s="25">
        <v>3329.0885377950467</v>
      </c>
      <c r="L172" s="25">
        <v>3207.5425954544999</v>
      </c>
      <c r="M172" s="25">
        <v>3222.016718179008</v>
      </c>
      <c r="N172" s="25">
        <v>3158.7556818071234</v>
      </c>
      <c r="O172" s="25">
        <v>2891.1024999923043</v>
      </c>
      <c r="P172" s="25">
        <v>3145.9929545454456</v>
      </c>
      <c r="Q172" s="25">
        <v>3370.7565909090704</v>
      </c>
      <c r="R172" s="25">
        <v>3392.4851255553995</v>
      </c>
      <c r="S172" s="24">
        <f>(R172-I172)/I172</f>
        <v>-0.1170916270650221</v>
      </c>
      <c r="T172" s="24">
        <f>(R172-N172)/N172</f>
        <v>7.3994150638000425E-2</v>
      </c>
      <c r="U172" s="24">
        <f>(R172-Q172)/Q172</f>
        <v>6.4461891745404972E-3</v>
      </c>
      <c r="V172" s="24">
        <f>R172/R$172</f>
        <v>1</v>
      </c>
      <c r="W172" s="15"/>
      <c r="X172" s="15"/>
      <c r="Y172" s="15"/>
      <c r="Z172" s="15"/>
      <c r="AA172" s="17"/>
    </row>
    <row r="173" spans="2:27" ht="15" customHeight="1" x14ac:dyDescent="0.25">
      <c r="B173" s="22" t="s">
        <v>20</v>
      </c>
      <c r="C173" s="21">
        <f>C162/(SUM(C162:C171))</f>
        <v>2.0141833209630111E-3</v>
      </c>
      <c r="D173" s="21">
        <f>D162/(SUM(D162:D171))</f>
        <v>2.4768556514081306E-3</v>
      </c>
      <c r="E173" s="21">
        <f>E162/(SUM(E162:E171))</f>
        <v>1.2144303085991287E-3</v>
      </c>
      <c r="F173" s="21">
        <f>F162/(SUM(F162:F171))</f>
        <v>1.5177831216264637E-2</v>
      </c>
      <c r="G173" s="21">
        <f>G162/(SUM(G162:G171))</f>
        <v>3.4204779212853352E-3</v>
      </c>
      <c r="H173" s="21">
        <f>H162/(SUM(H162:H171))</f>
        <v>4.6026451479118987E-3</v>
      </c>
      <c r="I173" s="21">
        <f>I162/(SUM(I162:I171))</f>
        <v>3.9175940685710698E-3</v>
      </c>
      <c r="J173" s="21">
        <f>J162/(SUM(J162:J171))</f>
        <v>3.8434363776250107E-3</v>
      </c>
      <c r="K173" s="21">
        <f>K162/(SUM(K162:K171))</f>
        <v>3.1367103172788248E-3</v>
      </c>
      <c r="L173" s="21">
        <f>L162/(SUM(L162:L171))</f>
        <v>6.243712166333658E-3</v>
      </c>
      <c r="M173" s="21">
        <f>M162/(SUM(M162:M171))</f>
        <v>5.1125187271376903E-3</v>
      </c>
      <c r="N173" s="21">
        <f>N162/(SUM(N162:N171))</f>
        <v>5.1334943816251219E-3</v>
      </c>
      <c r="O173" s="21">
        <f>O162/(SUM(O162:O171))</f>
        <v>5.7798806070557792E-3</v>
      </c>
      <c r="P173" s="21">
        <f>P162/(SUM(P162:P171))</f>
        <v>5.1206552866781838E-3</v>
      </c>
      <c r="Q173" s="21">
        <f>Q162/(SUM(Q162:Q171))</f>
        <v>5.7744656598205362E-3</v>
      </c>
      <c r="R173" s="21">
        <f>R162/(SUM(R162:R171))</f>
        <v>5.5975324140696376E-3</v>
      </c>
      <c r="S173" s="20"/>
      <c r="T173" s="19"/>
      <c r="U173" s="18"/>
      <c r="V173" s="23"/>
      <c r="W173" s="15"/>
      <c r="X173" s="15"/>
      <c r="Y173" s="15"/>
      <c r="Z173" s="15"/>
      <c r="AA173" s="17"/>
    </row>
    <row r="174" spans="2:27" ht="15" customHeight="1" x14ac:dyDescent="0.25">
      <c r="B174" s="22" t="s">
        <v>19</v>
      </c>
      <c r="C174" s="21">
        <f>(C162+C163)/(SUM(C162:C171))</f>
        <v>6.21783834919988E-2</v>
      </c>
      <c r="D174" s="21">
        <f>(D162+D163)/(SUM(D162:D171))</f>
        <v>5.7738078590844497E-2</v>
      </c>
      <c r="E174" s="21">
        <f>(E162+E163)/(SUM(E162:E171))</f>
        <v>5.3877843455615491E-2</v>
      </c>
      <c r="F174" s="21">
        <f>(F162+F163)/(SUM(F162:F171))</f>
        <v>7.1025972555901096E-2</v>
      </c>
      <c r="G174" s="21">
        <f>(G162+G163)/(SUM(G162:G171))</f>
        <v>0.10099086673366083</v>
      </c>
      <c r="H174" s="21">
        <f>(H162+H163)/(SUM(H162:H171))</f>
        <v>0.12181489503750982</v>
      </c>
      <c r="I174" s="21">
        <f>(I162+I163)/(SUM(I162:I171))</f>
        <v>0.12206434784146961</v>
      </c>
      <c r="J174" s="21">
        <f>(J162+J163)/(SUM(J162:J171))</f>
        <v>0.12557599137085448</v>
      </c>
      <c r="K174" s="21">
        <f>(K162+K163)/(SUM(K162:K171))</f>
        <v>0.12949376236341348</v>
      </c>
      <c r="L174" s="21">
        <f>(L162+L163)/(SUM(L162:L171))</f>
        <v>0.158173476590875</v>
      </c>
      <c r="M174" s="21">
        <f>(M162+M163)/(SUM(M162:M171))</f>
        <v>0.1618935937274785</v>
      </c>
      <c r="N174" s="21">
        <f>(N162+N163)/(SUM(N162:N171))</f>
        <v>0.18558400981401518</v>
      </c>
      <c r="O174" s="21">
        <f>(O162+O163)/(SUM(O162:O171))</f>
        <v>0.21765800102520891</v>
      </c>
      <c r="P174" s="21">
        <f>(P162+P163)/(SUM(P162:P171))</f>
        <v>0.22064041205663551</v>
      </c>
      <c r="Q174" s="21">
        <f>(Q162+Q163)/(SUM(Q162:Q171))</f>
        <v>0.20905604615742873</v>
      </c>
      <c r="R174" s="21">
        <f>(R162+R163)/(SUM(R162:R171))</f>
        <v>0.19822703807093012</v>
      </c>
      <c r="S174" s="20"/>
      <c r="T174" s="19"/>
      <c r="U174" s="18"/>
      <c r="V174" s="18"/>
    </row>
    <row r="175" spans="2:27" ht="15" customHeight="1" x14ac:dyDescent="0.2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T175" s="17"/>
    </row>
    <row r="176" spans="2:27" ht="15" customHeight="1" x14ac:dyDescent="0.25">
      <c r="I176" s="15"/>
      <c r="J176" s="15"/>
      <c r="K176" s="15"/>
      <c r="L176" s="15"/>
      <c r="M176" s="15"/>
      <c r="N176" s="15"/>
      <c r="O176" s="15"/>
      <c r="P176" s="15"/>
      <c r="Q176" s="17"/>
    </row>
    <row r="177" spans="2:34" ht="15" customHeight="1" x14ac:dyDescent="0.25">
      <c r="B177" s="14" t="s">
        <v>18</v>
      </c>
      <c r="C177" s="14"/>
      <c r="D177" s="14"/>
      <c r="E177" s="14"/>
      <c r="F177" s="14"/>
      <c r="G177" s="14"/>
      <c r="I177" s="15"/>
      <c r="J177" s="15"/>
      <c r="K177" s="15"/>
      <c r="L177" s="15"/>
      <c r="M177" s="15"/>
      <c r="N177" s="15"/>
      <c r="O177" s="15"/>
      <c r="P177" s="15"/>
    </row>
    <row r="178" spans="2:34" ht="15" customHeight="1" x14ac:dyDescent="0.25">
      <c r="B178" s="13" t="s">
        <v>14</v>
      </c>
      <c r="C178" s="12">
        <v>2009</v>
      </c>
      <c r="D178" s="11"/>
      <c r="E178" s="12">
        <v>2010</v>
      </c>
      <c r="F178" s="11"/>
      <c r="G178" s="12">
        <v>2011</v>
      </c>
      <c r="H178" s="11"/>
      <c r="I178" s="12">
        <v>2012</v>
      </c>
      <c r="J178" s="11"/>
      <c r="K178" s="12">
        <v>2013</v>
      </c>
      <c r="L178" s="11"/>
      <c r="M178" s="12">
        <v>2014</v>
      </c>
      <c r="N178" s="11"/>
      <c r="O178" s="12">
        <v>2015</v>
      </c>
      <c r="P178" s="11"/>
      <c r="Q178" s="12">
        <v>2016</v>
      </c>
      <c r="R178" s="11"/>
      <c r="S178" s="12">
        <v>2017</v>
      </c>
      <c r="T178" s="11"/>
      <c r="U178" s="12">
        <v>2018</v>
      </c>
      <c r="V178" s="11"/>
      <c r="W178" s="12">
        <v>2019</v>
      </c>
      <c r="X178" s="11"/>
      <c r="Y178" s="12">
        <v>2020</v>
      </c>
      <c r="Z178" s="11"/>
      <c r="AA178" s="12">
        <v>2021</v>
      </c>
      <c r="AB178" s="11"/>
      <c r="AC178" s="12">
        <v>2022</v>
      </c>
      <c r="AD178" s="11"/>
      <c r="AE178" s="12">
        <v>2023</v>
      </c>
      <c r="AF178" s="11"/>
      <c r="AG178" s="12">
        <v>2024</v>
      </c>
      <c r="AH178" s="11"/>
    </row>
    <row r="179" spans="2:34" ht="15" customHeight="1" x14ac:dyDescent="0.25">
      <c r="B179" s="10"/>
      <c r="C179" s="9" t="s">
        <v>13</v>
      </c>
      <c r="D179" s="9" t="s">
        <v>12</v>
      </c>
      <c r="E179" s="9" t="s">
        <v>13</v>
      </c>
      <c r="F179" s="9" t="s">
        <v>12</v>
      </c>
      <c r="G179" s="9" t="s">
        <v>13</v>
      </c>
      <c r="H179" s="9" t="s">
        <v>12</v>
      </c>
      <c r="I179" s="9" t="s">
        <v>13</v>
      </c>
      <c r="J179" s="9" t="s">
        <v>12</v>
      </c>
      <c r="K179" s="9" t="s">
        <v>13</v>
      </c>
      <c r="L179" s="9" t="s">
        <v>12</v>
      </c>
      <c r="M179" s="9" t="s">
        <v>13</v>
      </c>
      <c r="N179" s="9" t="s">
        <v>12</v>
      </c>
      <c r="O179" s="9" t="s">
        <v>13</v>
      </c>
      <c r="P179" s="9" t="s">
        <v>12</v>
      </c>
      <c r="Q179" s="9" t="s">
        <v>13</v>
      </c>
      <c r="R179" s="9" t="s">
        <v>12</v>
      </c>
      <c r="S179" s="9" t="s">
        <v>13</v>
      </c>
      <c r="T179" s="9" t="s">
        <v>12</v>
      </c>
      <c r="U179" s="9" t="s">
        <v>13</v>
      </c>
      <c r="V179" s="9" t="s">
        <v>12</v>
      </c>
      <c r="W179" s="9" t="s">
        <v>13</v>
      </c>
      <c r="X179" s="9" t="s">
        <v>12</v>
      </c>
      <c r="Y179" s="9" t="s">
        <v>13</v>
      </c>
      <c r="Z179" s="9" t="s">
        <v>12</v>
      </c>
      <c r="AA179" s="9" t="s">
        <v>13</v>
      </c>
      <c r="AB179" s="9" t="s">
        <v>12</v>
      </c>
      <c r="AC179" s="9" t="s">
        <v>13</v>
      </c>
      <c r="AD179" s="9" t="s">
        <v>12</v>
      </c>
      <c r="AE179" s="9" t="s">
        <v>13</v>
      </c>
      <c r="AF179" s="9" t="s">
        <v>12</v>
      </c>
      <c r="AG179" s="9" t="s">
        <v>13</v>
      </c>
      <c r="AH179" s="9" t="s">
        <v>12</v>
      </c>
    </row>
    <row r="180" spans="2:34" ht="15" customHeight="1" x14ac:dyDescent="0.25">
      <c r="B180" s="8" t="s">
        <v>11</v>
      </c>
      <c r="C180" s="7">
        <v>1135.2443463992618</v>
      </c>
      <c r="D180" s="7">
        <v>3639.4675802827828</v>
      </c>
      <c r="E180" s="7">
        <v>1191.3397019422819</v>
      </c>
      <c r="F180" s="7">
        <v>3695.2724865393425</v>
      </c>
      <c r="G180" s="7">
        <v>1315.5828085795845</v>
      </c>
      <c r="H180" s="7">
        <v>3828.843718775518</v>
      </c>
      <c r="I180" s="7">
        <v>1608.4477549037829</v>
      </c>
      <c r="J180" s="7">
        <v>4353.2887289584287</v>
      </c>
      <c r="K180" s="7">
        <v>1911.5909090909065</v>
      </c>
      <c r="L180" s="7">
        <v>4822.2611332323577</v>
      </c>
      <c r="M180" s="7">
        <v>2166.9245454545426</v>
      </c>
      <c r="N180" s="7">
        <v>5241.4147727272184</v>
      </c>
      <c r="O180" s="7">
        <v>2389.9406818182101</v>
      </c>
      <c r="P180" s="7">
        <v>5492.6645454545187</v>
      </c>
      <c r="Q180" s="7">
        <v>2558.9568882392277</v>
      </c>
      <c r="R180" s="7">
        <v>5797.0447278173233</v>
      </c>
      <c r="S180" s="7">
        <v>2808.4319751715939</v>
      </c>
      <c r="T180" s="7">
        <v>6165.5280847093436</v>
      </c>
      <c r="U180" s="7">
        <v>3176.0261931818718</v>
      </c>
      <c r="V180" s="7">
        <v>6643.2217329544474</v>
      </c>
      <c r="W180" s="7">
        <v>3448.4663858517365</v>
      </c>
      <c r="X180" s="7">
        <v>7035.1905582778973</v>
      </c>
      <c r="Y180" s="7">
        <v>3646.372499985936</v>
      </c>
      <c r="Z180" s="7">
        <v>7310.2499999755901</v>
      </c>
      <c r="AA180" s="7">
        <v>3903.5493181663182</v>
      </c>
      <c r="AB180" s="7">
        <v>7659.238686842431</v>
      </c>
      <c r="AC180" s="7">
        <v>4160.4720454546132</v>
      </c>
      <c r="AD180" s="7">
        <v>7964.2961363635995</v>
      </c>
      <c r="AE180" s="7">
        <v>4517.6109090909704</v>
      </c>
      <c r="AF180" s="7">
        <v>8334.3556313130448</v>
      </c>
      <c r="AG180" s="7">
        <v>4809.1477272727752</v>
      </c>
      <c r="AH180" s="7">
        <v>8717.7302272728375</v>
      </c>
    </row>
    <row r="181" spans="2:34" ht="15" customHeight="1" x14ac:dyDescent="0.25">
      <c r="B181" s="8" t="s">
        <v>10</v>
      </c>
      <c r="C181" s="7">
        <v>2644.2231609757764</v>
      </c>
      <c r="D181" s="7">
        <v>3869.1674921632662</v>
      </c>
      <c r="E181" s="7">
        <v>2703.760052048583</v>
      </c>
      <c r="F181" s="7">
        <v>3837.1355791537444</v>
      </c>
      <c r="G181" s="7">
        <v>2785.0079481946459</v>
      </c>
      <c r="H181" s="7">
        <v>3893.6726390015479</v>
      </c>
      <c r="I181" s="7">
        <v>3321.4904941474779</v>
      </c>
      <c r="J181" s="7">
        <v>4345.339128224271</v>
      </c>
      <c r="K181" s="7">
        <v>4309.1945099106651</v>
      </c>
      <c r="L181" s="7">
        <v>5385.5479446970066</v>
      </c>
      <c r="M181" s="7">
        <v>5247.1386363636211</v>
      </c>
      <c r="N181" s="7">
        <v>6515.119772727292</v>
      </c>
      <c r="O181" s="7">
        <v>5331.2029545454798</v>
      </c>
      <c r="P181" s="7">
        <v>6629.4027272725289</v>
      </c>
      <c r="Q181" s="7">
        <v>5684.5409794327097</v>
      </c>
      <c r="R181" s="7">
        <v>6699.3575567441312</v>
      </c>
      <c r="S181" s="7">
        <v>5919.9737384040009</v>
      </c>
      <c r="T181" s="7">
        <v>6926.783370930606</v>
      </c>
      <c r="U181" s="7">
        <v>6347.4722664139908</v>
      </c>
      <c r="V181" s="7">
        <v>7079.9182529485661</v>
      </c>
      <c r="W181" s="7">
        <v>6741.9465020555981</v>
      </c>
      <c r="X181" s="7">
        <v>7342.7224356367406</v>
      </c>
      <c r="Y181" s="7">
        <v>7308.3368181357055</v>
      </c>
      <c r="Z181" s="7">
        <v>7765.5284090553705</v>
      </c>
      <c r="AA181" s="7">
        <v>7755.328800453276</v>
      </c>
      <c r="AB181" s="7">
        <v>8080.759747436663</v>
      </c>
      <c r="AC181" s="7">
        <v>8204.4390909088979</v>
      </c>
      <c r="AD181" s="7">
        <v>8512.4606818180728</v>
      </c>
      <c r="AE181" s="7">
        <v>8695.7794696969286</v>
      </c>
      <c r="AF181" s="7">
        <v>8849.3686363636316</v>
      </c>
      <c r="AG181" s="7">
        <v>8736.4693181818893</v>
      </c>
      <c r="AH181" s="7">
        <v>8574.7081818181705</v>
      </c>
    </row>
    <row r="182" spans="2:34" ht="15" customHeight="1" x14ac:dyDescent="0.25">
      <c r="B182" s="8" t="s">
        <v>9</v>
      </c>
      <c r="C182" s="7">
        <v>379.45651515151258</v>
      </c>
      <c r="D182" s="7">
        <v>782.82454545379301</v>
      </c>
      <c r="E182" s="7">
        <v>448.5717825987125</v>
      </c>
      <c r="F182" s="7">
        <v>809.58345146923591</v>
      </c>
      <c r="G182" s="7">
        <v>444.3743115774875</v>
      </c>
      <c r="H182" s="7">
        <v>831.22809741541255</v>
      </c>
      <c r="I182" s="7">
        <v>472.74840909090597</v>
      </c>
      <c r="J182" s="7">
        <v>801.71306818182541</v>
      </c>
      <c r="K182" s="7">
        <v>567.31866815969158</v>
      </c>
      <c r="L182" s="7">
        <v>927.7941928335257</v>
      </c>
      <c r="M182" s="7">
        <v>647.54931818181672</v>
      </c>
      <c r="N182" s="7">
        <v>1075.8527272727172</v>
      </c>
      <c r="O182" s="7">
        <v>681.02681818181964</v>
      </c>
      <c r="P182" s="7">
        <v>1090.6606818181772</v>
      </c>
      <c r="Q182" s="7">
        <v>758.8758663267464</v>
      </c>
      <c r="R182" s="7">
        <v>1176.3254071969427</v>
      </c>
      <c r="S182" s="7">
        <v>802.79117529826829</v>
      </c>
      <c r="T182" s="7">
        <v>1199.1874542295118</v>
      </c>
      <c r="U182" s="7">
        <v>807.61335227272764</v>
      </c>
      <c r="V182" s="7">
        <v>1208.0668749999982</v>
      </c>
      <c r="W182" s="7">
        <v>787.15377705627236</v>
      </c>
      <c r="X182" s="7">
        <v>1150.7815151515001</v>
      </c>
      <c r="Y182" s="7">
        <v>794.007727272068</v>
      </c>
      <c r="Z182" s="7">
        <v>1233.3477272714561</v>
      </c>
      <c r="AA182" s="7">
        <v>774.91340909016401</v>
      </c>
      <c r="AB182" s="7">
        <v>1106.3545454537841</v>
      </c>
      <c r="AC182" s="7">
        <v>839.07636363636118</v>
      </c>
      <c r="AD182" s="7">
        <v>1193.5631818181753</v>
      </c>
      <c r="AE182" s="7">
        <v>875.89045454545112</v>
      </c>
      <c r="AF182" s="7">
        <v>1245.9216666666687</v>
      </c>
      <c r="AG182" s="7">
        <v>938.56340909090625</v>
      </c>
      <c r="AH182" s="7">
        <v>1287.3309090909045</v>
      </c>
    </row>
    <row r="183" spans="2:34" ht="15" customHeight="1" x14ac:dyDescent="0.25">
      <c r="B183" s="8" t="s">
        <v>8</v>
      </c>
      <c r="C183" s="7">
        <v>4227.1964543775484</v>
      </c>
      <c r="D183" s="7">
        <v>5840.0389319742226</v>
      </c>
      <c r="E183" s="7">
        <v>4373.8156861841062</v>
      </c>
      <c r="F183" s="7">
        <v>5825.9305090904263</v>
      </c>
      <c r="G183" s="7">
        <v>4527.5526439318382</v>
      </c>
      <c r="H183" s="7">
        <v>6180.1964111810994</v>
      </c>
      <c r="I183" s="7">
        <v>5339.0381941922169</v>
      </c>
      <c r="J183" s="7">
        <v>6488.8621758043209</v>
      </c>
      <c r="K183" s="7">
        <v>6274.6057161992867</v>
      </c>
      <c r="L183" s="7">
        <v>8105.8544064686594</v>
      </c>
      <c r="M183" s="7">
        <v>6730.3332954545567</v>
      </c>
      <c r="N183" s="7">
        <v>8680.2855681818801</v>
      </c>
      <c r="O183" s="7">
        <v>7877.2363636366899</v>
      </c>
      <c r="P183" s="7">
        <v>9954.1681818182096</v>
      </c>
      <c r="Q183" s="7">
        <v>8142.6692908227196</v>
      </c>
      <c r="R183" s="7">
        <v>9400.6832900518402</v>
      </c>
      <c r="S183" s="7">
        <v>7917.8365478814394</v>
      </c>
      <c r="T183" s="7">
        <v>9170.6564069717897</v>
      </c>
      <c r="U183" s="7">
        <v>7409.7027304293297</v>
      </c>
      <c r="V183" s="7">
        <v>8691.8570233581395</v>
      </c>
      <c r="W183" s="7">
        <v>7575.1478467217394</v>
      </c>
      <c r="X183" s="7">
        <v>8411.5440349760702</v>
      </c>
      <c r="Y183" s="7">
        <v>7079.3688636018651</v>
      </c>
      <c r="Z183" s="7">
        <v>7855.8713636134898</v>
      </c>
      <c r="AA183" s="7">
        <v>6112.8224999699378</v>
      </c>
      <c r="AB183" s="7">
        <v>6721.1368181634743</v>
      </c>
      <c r="AC183" s="7">
        <v>6538.1940909090044</v>
      </c>
      <c r="AD183" s="7">
        <v>6949.2631818179862</v>
      </c>
      <c r="AE183" s="7">
        <v>6655.269999999944</v>
      </c>
      <c r="AF183" s="7">
        <v>7106.5716666665703</v>
      </c>
      <c r="AG183" s="7">
        <v>6237.1199999999826</v>
      </c>
      <c r="AH183" s="7">
        <v>6754.9524999999394</v>
      </c>
    </row>
    <row r="184" spans="2:34" ht="15" customHeight="1" x14ac:dyDescent="0.25">
      <c r="B184" s="8" t="s">
        <v>7</v>
      </c>
      <c r="C184" s="7">
        <v>857.89313809191901</v>
      </c>
      <c r="D184" s="7">
        <v>1027.7480371507693</v>
      </c>
      <c r="E184" s="7">
        <v>922.55769621212107</v>
      </c>
      <c r="F184" s="7">
        <v>1000.9938538257613</v>
      </c>
      <c r="G184" s="7">
        <v>1053.403629777021</v>
      </c>
      <c r="H184" s="7">
        <v>1010.5280744697111</v>
      </c>
      <c r="I184" s="7">
        <v>991.76500315656403</v>
      </c>
      <c r="J184" s="7">
        <v>1102.6964452587215</v>
      </c>
      <c r="K184" s="7">
        <v>2083.5204375996732</v>
      </c>
      <c r="L184" s="7">
        <v>2201.2558191287822</v>
      </c>
      <c r="M184" s="7">
        <v>2033.907499999993</v>
      </c>
      <c r="N184" s="7">
        <v>1977.161363636355</v>
      </c>
      <c r="O184" s="7">
        <v>1300.0159090911739</v>
      </c>
      <c r="P184" s="7">
        <v>1281.3229545454519</v>
      </c>
      <c r="Q184" s="7">
        <v>1014.1802868966321</v>
      </c>
      <c r="R184" s="7">
        <v>977.1659648626121</v>
      </c>
      <c r="S184" s="7">
        <v>996.10743913222177</v>
      </c>
      <c r="T184" s="7">
        <v>1045.0955201464949</v>
      </c>
      <c r="U184" s="7">
        <v>850.36037878788261</v>
      </c>
      <c r="V184" s="7">
        <v>834.03078282820297</v>
      </c>
      <c r="W184" s="7">
        <v>803.48982177849598</v>
      </c>
      <c r="X184" s="7">
        <v>889.25139617211255</v>
      </c>
      <c r="Y184" s="7">
        <v>823.10022726780699</v>
      </c>
      <c r="Z184" s="7">
        <v>842.05204545082529</v>
      </c>
      <c r="AA184" s="7">
        <v>858.18515151186796</v>
      </c>
      <c r="AB184" s="7">
        <v>852.02022726979305</v>
      </c>
      <c r="AC184" s="7">
        <v>990.03863636363383</v>
      </c>
      <c r="AD184" s="7">
        <v>950.16477272726979</v>
      </c>
      <c r="AE184" s="7">
        <v>1084.8824999999995</v>
      </c>
      <c r="AF184" s="7">
        <v>1063.1641666666656</v>
      </c>
      <c r="AG184" s="7">
        <v>1370.4838636363579</v>
      </c>
      <c r="AH184" s="7">
        <v>1499.9843181818162</v>
      </c>
    </row>
    <row r="185" spans="2:34" ht="15" customHeight="1" x14ac:dyDescent="0.25">
      <c r="B185" s="8" t="s">
        <v>6</v>
      </c>
      <c r="C185" s="7">
        <v>174.74585700757589</v>
      </c>
      <c r="D185" s="7">
        <v>391.01242108585797</v>
      </c>
      <c r="E185" s="7">
        <v>130.9381565656567</v>
      </c>
      <c r="F185" s="7">
        <v>326.55728219696925</v>
      </c>
      <c r="G185" s="7">
        <v>186.6054797979796</v>
      </c>
      <c r="H185" s="7">
        <v>412.38048402777696</v>
      </c>
      <c r="I185" s="7">
        <v>194.95677398989901</v>
      </c>
      <c r="J185" s="7">
        <v>425.30961489899005</v>
      </c>
      <c r="K185" s="7">
        <v>308.26845643939458</v>
      </c>
      <c r="L185" s="7">
        <v>753.07272727272596</v>
      </c>
      <c r="M185" s="7">
        <v>349.6131818181816</v>
      </c>
      <c r="N185" s="7">
        <v>827.91727272727098</v>
      </c>
      <c r="O185" s="7">
        <v>369.2415909088183</v>
      </c>
      <c r="P185" s="7">
        <v>865.97068181808891</v>
      </c>
      <c r="Q185" s="7">
        <v>382.341006178295</v>
      </c>
      <c r="R185" s="7">
        <v>703.07954076565898</v>
      </c>
      <c r="S185" s="7">
        <v>413.42770421650033</v>
      </c>
      <c r="T185" s="7">
        <v>742.20991316574873</v>
      </c>
      <c r="U185" s="7">
        <v>358.62944444445429</v>
      </c>
      <c r="V185" s="7">
        <v>683.53782196977124</v>
      </c>
      <c r="W185" s="7">
        <v>385.10481461740989</v>
      </c>
      <c r="X185" s="7">
        <v>706.36824655852161</v>
      </c>
      <c r="Y185" s="7">
        <v>584.64431817480192</v>
      </c>
      <c r="Z185" s="7">
        <v>707.13249999661366</v>
      </c>
      <c r="AA185" s="7">
        <v>520.225454540344</v>
      </c>
      <c r="AB185" s="7">
        <v>612.48659090725357</v>
      </c>
      <c r="AC185" s="7">
        <v>694.03909090908803</v>
      </c>
      <c r="AD185" s="7">
        <v>805.42590909090814</v>
      </c>
      <c r="AE185" s="7">
        <v>704.96795454545281</v>
      </c>
      <c r="AF185" s="7">
        <v>795.37295454545381</v>
      </c>
      <c r="AG185" s="7">
        <v>828.2299999999974</v>
      </c>
      <c r="AH185" s="7">
        <v>831.63181818181738</v>
      </c>
    </row>
    <row r="186" spans="2:34" ht="15" customHeight="1" x14ac:dyDescent="0.25">
      <c r="B186" s="8" t="s">
        <v>5</v>
      </c>
      <c r="C186" s="7">
        <v>10.10227272727272</v>
      </c>
      <c r="D186" s="7">
        <v>39.767803030303014</v>
      </c>
      <c r="E186" s="7">
        <v>7.796875</v>
      </c>
      <c r="F186" s="7">
        <v>30.28333333333336</v>
      </c>
      <c r="G186" s="7">
        <v>9.840909090909097</v>
      </c>
      <c r="H186" s="7">
        <v>44.357673863636307</v>
      </c>
      <c r="I186" s="7">
        <v>13.852564709595908</v>
      </c>
      <c r="J186" s="7">
        <v>53.234949494949475</v>
      </c>
      <c r="K186" s="7">
        <v>32.090909090909065</v>
      </c>
      <c r="L186" s="7">
        <v>72.623257575757506</v>
      </c>
      <c r="M186" s="7">
        <v>13.16477272727272</v>
      </c>
      <c r="N186" s="7">
        <v>63.644090909090906</v>
      </c>
      <c r="O186" s="7">
        <v>10.68840909090909</v>
      </c>
      <c r="P186" s="7">
        <v>59.473636363636302</v>
      </c>
      <c r="Q186" s="7">
        <v>12.747272727272726</v>
      </c>
      <c r="R186" s="7">
        <v>40.429545454545455</v>
      </c>
      <c r="S186" s="7">
        <v>31.343331862318209</v>
      </c>
      <c r="T186" s="7">
        <v>34.741968225954501</v>
      </c>
      <c r="U186" s="7">
        <v>15.415681818181801</v>
      </c>
      <c r="V186" s="7">
        <v>30.234318181818232</v>
      </c>
      <c r="W186" s="7">
        <v>16.30143540670457</v>
      </c>
      <c r="X186" s="7">
        <v>18.931818181818141</v>
      </c>
      <c r="Y186" s="7">
        <v>54.755681816849005</v>
      </c>
      <c r="Z186" s="7">
        <v>41.039999999473999</v>
      </c>
      <c r="AA186" s="7">
        <v>34.846590908315001</v>
      </c>
      <c r="AB186" s="7">
        <v>23.852045454318002</v>
      </c>
      <c r="AC186" s="7">
        <v>33.030909090909091</v>
      </c>
      <c r="AD186" s="7">
        <v>36.93840909090909</v>
      </c>
      <c r="AE186" s="7">
        <v>46.691363636363661</v>
      </c>
      <c r="AF186" s="7">
        <v>39.329090909090922</v>
      </c>
      <c r="AG186" s="7">
        <v>59.336818181818188</v>
      </c>
      <c r="AH186" s="7">
        <v>49.841818181818169</v>
      </c>
    </row>
    <row r="187" spans="2:34" ht="15" customHeight="1" x14ac:dyDescent="0.25">
      <c r="B187" s="8" t="s">
        <v>4</v>
      </c>
      <c r="C187" s="7">
        <v>115.10353535353499</v>
      </c>
      <c r="D187" s="7">
        <v>214.82095959595802</v>
      </c>
      <c r="E187" s="7">
        <v>76.938598484848498</v>
      </c>
      <c r="F187" s="7">
        <v>128.60264204545459</v>
      </c>
      <c r="G187" s="7">
        <v>55.93285984848486</v>
      </c>
      <c r="H187" s="7">
        <v>95.84215568181861</v>
      </c>
      <c r="I187" s="7">
        <v>50.409607007575744</v>
      </c>
      <c r="J187" s="7">
        <v>87.689195075757468</v>
      </c>
      <c r="K187" s="7">
        <v>51.880583964646505</v>
      </c>
      <c r="L187" s="7">
        <v>94.761107954545395</v>
      </c>
      <c r="M187" s="7">
        <v>86.75227272727281</v>
      </c>
      <c r="N187" s="7">
        <v>132.57863636363649</v>
      </c>
      <c r="O187" s="7">
        <v>66.830227272727299</v>
      </c>
      <c r="P187" s="7">
        <v>133.19500000000011</v>
      </c>
      <c r="Q187" s="7">
        <v>160.32584238415899</v>
      </c>
      <c r="R187" s="7">
        <v>190.77453092386361</v>
      </c>
      <c r="S187" s="7">
        <v>132.21598636363669</v>
      </c>
      <c r="T187" s="7">
        <v>204.96637272727293</v>
      </c>
      <c r="U187" s="7">
        <v>152.5125000000001</v>
      </c>
      <c r="V187" s="7">
        <v>153.98045454545462</v>
      </c>
      <c r="W187" s="7">
        <v>177.91362235493219</v>
      </c>
      <c r="X187" s="7">
        <v>207.328572966682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6">
        <v>0</v>
      </c>
    </row>
    <row r="188" spans="2:34" ht="15" customHeight="1" x14ac:dyDescent="0.25">
      <c r="B188" s="8" t="s">
        <v>3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6">
        <v>45.035681817179004</v>
      </c>
      <c r="Z188" s="6">
        <v>38.733636363008998</v>
      </c>
      <c r="AA188" s="6">
        <v>45.684545453748001</v>
      </c>
      <c r="AB188" s="6">
        <v>45.603636363353004</v>
      </c>
      <c r="AC188" s="6">
        <v>84.065909090909003</v>
      </c>
      <c r="AD188" s="6">
        <v>76.552045454545478</v>
      </c>
      <c r="AE188" s="6">
        <v>85.179772727272592</v>
      </c>
      <c r="AF188" s="6">
        <v>65.344545454545468</v>
      </c>
      <c r="AG188" s="6">
        <v>89.486590909090879</v>
      </c>
      <c r="AH188" s="6">
        <v>53.133409090909097</v>
      </c>
    </row>
    <row r="189" spans="2:34" ht="15" customHeight="1" x14ac:dyDescent="0.25">
      <c r="B189" s="8" t="s">
        <v>2</v>
      </c>
      <c r="C189" s="7">
        <v>87.940025252525501</v>
      </c>
      <c r="D189" s="7">
        <v>82.873106060606048</v>
      </c>
      <c r="E189" s="7">
        <v>147.41901767676779</v>
      </c>
      <c r="F189" s="7">
        <v>130.46212675757556</v>
      </c>
      <c r="G189" s="7">
        <v>130.61335168627249</v>
      </c>
      <c r="H189" s="7">
        <v>137.85105189671827</v>
      </c>
      <c r="I189" s="7">
        <v>66.868021041360905</v>
      </c>
      <c r="J189" s="7">
        <v>69.204251952011475</v>
      </c>
      <c r="K189" s="7">
        <v>147.582878787879</v>
      </c>
      <c r="L189" s="7">
        <v>175.6647727272728</v>
      </c>
      <c r="M189" s="7">
        <v>146.9086363636363</v>
      </c>
      <c r="N189" s="7">
        <v>224.30909090909108</v>
      </c>
      <c r="O189" s="7">
        <v>178.73954545454529</v>
      </c>
      <c r="P189" s="7">
        <v>121.51636363636379</v>
      </c>
      <c r="Q189" s="7">
        <v>9.0909090909090898E-2</v>
      </c>
      <c r="R189" s="7">
        <v>1.3136363636363639</v>
      </c>
      <c r="S189" s="7">
        <v>0</v>
      </c>
      <c r="T189" s="7">
        <v>0</v>
      </c>
      <c r="U189" s="7">
        <v>0</v>
      </c>
      <c r="V189" s="7">
        <v>0</v>
      </c>
      <c r="W189" s="7">
        <v>18.454545454545432</v>
      </c>
      <c r="X189" s="7">
        <v>26.454545454545489</v>
      </c>
      <c r="Y189" s="7">
        <v>92.269545453985501</v>
      </c>
      <c r="Z189" s="7">
        <v>87.337727272373996</v>
      </c>
      <c r="AA189" s="6">
        <v>51.348636363574997</v>
      </c>
      <c r="AB189" s="6">
        <v>59.950909090856101</v>
      </c>
      <c r="AC189" s="6">
        <v>86.225000000000065</v>
      </c>
      <c r="AD189" s="6">
        <v>66.228409090909082</v>
      </c>
      <c r="AE189" s="6">
        <v>56.001590909090908</v>
      </c>
      <c r="AF189" s="6">
        <v>48.930909090909104</v>
      </c>
      <c r="AG189" s="6">
        <v>36.154090909090918</v>
      </c>
      <c r="AH189" s="6">
        <v>47.351136363636364</v>
      </c>
    </row>
    <row r="190" spans="2:34" ht="15" customHeight="1" x14ac:dyDescent="0.25">
      <c r="H190" s="2"/>
    </row>
    <row r="191" spans="2:34" ht="15" customHeight="1" x14ac:dyDescent="0.25"/>
    <row r="192" spans="2:34" ht="15" customHeight="1" x14ac:dyDescent="0.25">
      <c r="B192" s="14" t="s">
        <v>17</v>
      </c>
      <c r="C192" s="14"/>
      <c r="D192" s="14"/>
      <c r="E192" s="14"/>
      <c r="F192" s="14"/>
      <c r="G192" s="14"/>
    </row>
    <row r="193" spans="2:34" ht="15" customHeight="1" x14ac:dyDescent="0.25">
      <c r="B193" s="13" t="s">
        <v>14</v>
      </c>
      <c r="C193" s="12">
        <v>2009</v>
      </c>
      <c r="D193" s="11"/>
      <c r="E193" s="12">
        <v>2010</v>
      </c>
      <c r="F193" s="11"/>
      <c r="G193" s="12">
        <v>2011</v>
      </c>
      <c r="H193" s="11"/>
      <c r="I193" s="12">
        <v>2012</v>
      </c>
      <c r="J193" s="11"/>
      <c r="K193" s="12">
        <v>2013</v>
      </c>
      <c r="L193" s="11"/>
      <c r="M193" s="12">
        <v>2014</v>
      </c>
      <c r="N193" s="11"/>
      <c r="O193" s="12">
        <v>2015</v>
      </c>
      <c r="P193" s="11"/>
      <c r="Q193" s="12">
        <v>2016</v>
      </c>
      <c r="R193" s="11"/>
      <c r="S193" s="12">
        <v>2017</v>
      </c>
      <c r="T193" s="11"/>
      <c r="U193" s="12">
        <v>2018</v>
      </c>
      <c r="V193" s="11"/>
      <c r="W193" s="12">
        <v>2019</v>
      </c>
      <c r="X193" s="11"/>
      <c r="Y193" s="12">
        <v>2020</v>
      </c>
      <c r="Z193" s="11"/>
      <c r="AA193" s="12">
        <v>2021</v>
      </c>
      <c r="AB193" s="11"/>
      <c r="AC193" s="12">
        <v>2022</v>
      </c>
      <c r="AD193" s="11"/>
      <c r="AE193" s="12">
        <v>2023</v>
      </c>
      <c r="AF193" s="11"/>
      <c r="AG193" s="12">
        <v>2024</v>
      </c>
      <c r="AH193" s="11"/>
    </row>
    <row r="194" spans="2:34" ht="15" customHeight="1" x14ac:dyDescent="0.25">
      <c r="B194" s="10"/>
      <c r="C194" s="9" t="s">
        <v>13</v>
      </c>
      <c r="D194" s="9" t="s">
        <v>12</v>
      </c>
      <c r="E194" s="9" t="s">
        <v>13</v>
      </c>
      <c r="F194" s="9" t="s">
        <v>12</v>
      </c>
      <c r="G194" s="9" t="s">
        <v>13</v>
      </c>
      <c r="H194" s="9" t="s">
        <v>12</v>
      </c>
      <c r="I194" s="9" t="s">
        <v>13</v>
      </c>
      <c r="J194" s="9" t="s">
        <v>12</v>
      </c>
      <c r="K194" s="9" t="s">
        <v>13</v>
      </c>
      <c r="L194" s="9" t="s">
        <v>12</v>
      </c>
      <c r="M194" s="9" t="s">
        <v>13</v>
      </c>
      <c r="N194" s="9" t="s">
        <v>12</v>
      </c>
      <c r="O194" s="9" t="s">
        <v>13</v>
      </c>
      <c r="P194" s="9" t="s">
        <v>12</v>
      </c>
      <c r="Q194" s="9" t="s">
        <v>13</v>
      </c>
      <c r="R194" s="9" t="s">
        <v>12</v>
      </c>
      <c r="S194" s="9" t="s">
        <v>13</v>
      </c>
      <c r="T194" s="9" t="s">
        <v>12</v>
      </c>
      <c r="U194" s="9" t="s">
        <v>13</v>
      </c>
      <c r="V194" s="9" t="s">
        <v>12</v>
      </c>
      <c r="W194" s="9" t="s">
        <v>13</v>
      </c>
      <c r="X194" s="9" t="s">
        <v>12</v>
      </c>
      <c r="Y194" s="9" t="s">
        <v>13</v>
      </c>
      <c r="Z194" s="9" t="s">
        <v>12</v>
      </c>
      <c r="AA194" s="9" t="s">
        <v>13</v>
      </c>
      <c r="AB194" s="9" t="s">
        <v>12</v>
      </c>
      <c r="AC194" s="9" t="s">
        <v>13</v>
      </c>
      <c r="AD194" s="9" t="s">
        <v>12</v>
      </c>
      <c r="AE194" s="9" t="s">
        <v>13</v>
      </c>
      <c r="AF194" s="9" t="s">
        <v>12</v>
      </c>
      <c r="AG194" s="9" t="s">
        <v>13</v>
      </c>
      <c r="AH194" s="9" t="s">
        <v>12</v>
      </c>
    </row>
    <row r="195" spans="2:34" ht="15" customHeight="1" x14ac:dyDescent="0.25">
      <c r="B195" s="8" t="s">
        <v>11</v>
      </c>
      <c r="C195" s="7">
        <v>1128.87616458108</v>
      </c>
      <c r="D195" s="7">
        <v>3620.6903075555101</v>
      </c>
      <c r="E195" s="7">
        <v>1186.5215201241001</v>
      </c>
      <c r="F195" s="7">
        <v>3680.3077138120698</v>
      </c>
      <c r="G195" s="7">
        <v>1312.53735403413</v>
      </c>
      <c r="H195" s="7">
        <v>3818.2869005937</v>
      </c>
      <c r="I195" s="7">
        <v>1575.3516595755</v>
      </c>
      <c r="J195" s="7">
        <v>4266.2764246654997</v>
      </c>
      <c r="K195" s="7">
        <v>1897.97727272727</v>
      </c>
      <c r="L195" s="7">
        <v>4789.6614804545798</v>
      </c>
      <c r="M195" s="7">
        <v>2151.63477272727</v>
      </c>
      <c r="N195" s="7">
        <v>5195.3563636363097</v>
      </c>
      <c r="O195" s="7">
        <v>2372.9206818182101</v>
      </c>
      <c r="P195" s="7">
        <v>5455.8252272727004</v>
      </c>
      <c r="Q195" s="7">
        <v>2544.6438189476999</v>
      </c>
      <c r="R195" s="7">
        <v>5755.5167967850803</v>
      </c>
      <c r="S195" s="7">
        <v>2794.6268615352301</v>
      </c>
      <c r="T195" s="7">
        <v>6132.8566210729796</v>
      </c>
      <c r="U195" s="7">
        <v>3151.2688863636899</v>
      </c>
      <c r="V195" s="7">
        <v>6598.1311306817197</v>
      </c>
      <c r="W195" s="7">
        <v>3427.1178110356</v>
      </c>
      <c r="X195" s="7">
        <v>6985.36887892492</v>
      </c>
      <c r="Y195" s="7">
        <v>3616.6540908951501</v>
      </c>
      <c r="Z195" s="7">
        <v>7256.65863633966</v>
      </c>
      <c r="AA195" s="7">
        <v>3857.9436363486302</v>
      </c>
      <c r="AB195" s="7">
        <v>7595.7482322975102</v>
      </c>
      <c r="AC195" s="7">
        <v>4105.1647727273539</v>
      </c>
      <c r="AD195" s="7">
        <v>7882.1052272726702</v>
      </c>
      <c r="AE195" s="7">
        <v>4459.9004545455182</v>
      </c>
      <c r="AF195" s="7">
        <v>8258.9890404039488</v>
      </c>
      <c r="AG195" s="7">
        <v>4757.9140909091402</v>
      </c>
      <c r="AH195" s="7">
        <v>8640.8134090910207</v>
      </c>
    </row>
    <row r="196" spans="2:34" ht="15" customHeight="1" x14ac:dyDescent="0.25">
      <c r="B196" s="8" t="s">
        <v>10</v>
      </c>
      <c r="C196" s="7">
        <v>2512.2605347131498</v>
      </c>
      <c r="D196" s="7">
        <v>3619.5508760016501</v>
      </c>
      <c r="E196" s="7">
        <v>2557.10618841222</v>
      </c>
      <c r="F196" s="7">
        <v>3572.4586852143502</v>
      </c>
      <c r="G196" s="7">
        <v>2598.00431183101</v>
      </c>
      <c r="H196" s="7">
        <v>3572.9942299106401</v>
      </c>
      <c r="I196" s="7">
        <v>3014.58890481667</v>
      </c>
      <c r="J196" s="7">
        <v>3881.5685237419498</v>
      </c>
      <c r="K196" s="7">
        <v>3774.1757323322499</v>
      </c>
      <c r="L196" s="7">
        <v>4597.6505409722604</v>
      </c>
      <c r="M196" s="7">
        <v>4521.9529545454398</v>
      </c>
      <c r="N196" s="7">
        <v>5434.8040909091096</v>
      </c>
      <c r="O196" s="7">
        <v>4556.7188636363899</v>
      </c>
      <c r="P196" s="7">
        <v>5497.9318181817998</v>
      </c>
      <c r="Q196" s="7">
        <v>4923.0056480370704</v>
      </c>
      <c r="R196" s="7">
        <v>5686.1926476705303</v>
      </c>
      <c r="S196" s="7">
        <v>5090.3607300705899</v>
      </c>
      <c r="T196" s="7">
        <v>5788.0981641124199</v>
      </c>
      <c r="U196" s="7">
        <v>5488.9759128788801</v>
      </c>
      <c r="V196" s="7">
        <v>5892.6239549684997</v>
      </c>
      <c r="W196" s="7">
        <v>5829.7669434591398</v>
      </c>
      <c r="X196" s="7">
        <v>6090.0217857941898</v>
      </c>
      <c r="Y196" s="7">
        <v>6105.9361363253001</v>
      </c>
      <c r="Z196" s="7">
        <v>6201.2052272460696</v>
      </c>
      <c r="AA196" s="7">
        <v>6527.9569822786398</v>
      </c>
      <c r="AB196" s="7">
        <v>6483.9613383529304</v>
      </c>
      <c r="AC196" s="7">
        <v>6845.7934090907929</v>
      </c>
      <c r="AD196" s="7">
        <v>6672.7956818181165</v>
      </c>
      <c r="AE196" s="7">
        <v>7224.1992424241507</v>
      </c>
      <c r="AF196" s="7">
        <v>6931.5979545453902</v>
      </c>
      <c r="AG196" s="7">
        <v>7389.8093181818149</v>
      </c>
      <c r="AH196" s="7">
        <v>6809.6188636363286</v>
      </c>
    </row>
    <row r="197" spans="2:34" ht="15" customHeight="1" x14ac:dyDescent="0.25">
      <c r="B197" s="8" t="s">
        <v>9</v>
      </c>
      <c r="C197" s="7">
        <v>377.66106060605802</v>
      </c>
      <c r="D197" s="7">
        <v>780.44954545379301</v>
      </c>
      <c r="E197" s="7">
        <v>427.463828053258</v>
      </c>
      <c r="F197" s="7">
        <v>801.03345146923596</v>
      </c>
      <c r="G197" s="7">
        <v>421.41976612294201</v>
      </c>
      <c r="H197" s="7">
        <v>818.43264286995804</v>
      </c>
      <c r="I197" s="7">
        <v>441.99090909090597</v>
      </c>
      <c r="J197" s="7">
        <v>777.75852272728002</v>
      </c>
      <c r="K197" s="7">
        <v>543.39071361423703</v>
      </c>
      <c r="L197" s="7">
        <v>908.886920106253</v>
      </c>
      <c r="M197" s="7">
        <v>611.67863636363495</v>
      </c>
      <c r="N197" s="7">
        <v>1046.72749999999</v>
      </c>
      <c r="O197" s="7">
        <v>662.86045454545604</v>
      </c>
      <c r="P197" s="7">
        <v>1078.9704545454499</v>
      </c>
      <c r="Q197" s="7">
        <v>747.61972996310999</v>
      </c>
      <c r="R197" s="7">
        <v>1168.54813446967</v>
      </c>
      <c r="S197" s="7">
        <v>792.76653893463197</v>
      </c>
      <c r="T197" s="7">
        <v>1194.80427241133</v>
      </c>
      <c r="U197" s="7">
        <v>797.68198863636405</v>
      </c>
      <c r="V197" s="7">
        <v>1202.92005681818</v>
      </c>
      <c r="W197" s="7">
        <v>776.11264069263598</v>
      </c>
      <c r="X197" s="7">
        <v>1145.3915151515</v>
      </c>
      <c r="Y197" s="7">
        <v>788.893181817553</v>
      </c>
      <c r="Z197" s="7">
        <v>1231.96227272599</v>
      </c>
      <c r="AA197" s="7">
        <v>768.16499999931898</v>
      </c>
      <c r="AB197" s="7">
        <v>1105.36999999925</v>
      </c>
      <c r="AC197" s="7">
        <v>828.07386363636056</v>
      </c>
      <c r="AD197" s="7">
        <v>1189.1790909090876</v>
      </c>
      <c r="AE197" s="7">
        <v>869.06159090908739</v>
      </c>
      <c r="AF197" s="7">
        <v>1243.0023484848505</v>
      </c>
      <c r="AG197" s="7">
        <v>932.62295454545176</v>
      </c>
      <c r="AH197" s="7">
        <v>1284.3245454545406</v>
      </c>
    </row>
    <row r="198" spans="2:34" ht="15" customHeight="1" x14ac:dyDescent="0.25">
      <c r="B198" s="8" t="s">
        <v>8</v>
      </c>
      <c r="C198" s="7">
        <v>3067.4070683295599</v>
      </c>
      <c r="D198" s="7">
        <v>4201.7158514818502</v>
      </c>
      <c r="E198" s="7">
        <v>2981.9148528507699</v>
      </c>
      <c r="F198" s="7">
        <v>3935.9437666661902</v>
      </c>
      <c r="G198" s="7">
        <v>2905.9997095884901</v>
      </c>
      <c r="H198" s="7">
        <v>3994.2074970397598</v>
      </c>
      <c r="I198" s="7">
        <v>3485.00340568211</v>
      </c>
      <c r="J198" s="7">
        <v>4178.0701634937504</v>
      </c>
      <c r="K198" s="7">
        <v>3873.5208077397001</v>
      </c>
      <c r="L198" s="7">
        <v>4674.26395034493</v>
      </c>
      <c r="M198" s="7">
        <v>3891.4497727273101</v>
      </c>
      <c r="N198" s="7">
        <v>4662.6465909091403</v>
      </c>
      <c r="O198" s="7">
        <v>4573.9788636364301</v>
      </c>
      <c r="P198" s="7">
        <v>5169.2586363636801</v>
      </c>
      <c r="Q198" s="7">
        <v>4556.3315805134898</v>
      </c>
      <c r="R198" s="7">
        <v>4825.8335760907003</v>
      </c>
      <c r="S198" s="7">
        <v>4578.0677727130196</v>
      </c>
      <c r="T198" s="7">
        <v>4823.6384019206898</v>
      </c>
      <c r="U198" s="7">
        <v>4185.3487329545997</v>
      </c>
      <c r="V198" s="7">
        <v>4420.5086193182797</v>
      </c>
      <c r="W198" s="7">
        <v>4167.3073210989996</v>
      </c>
      <c r="X198" s="7">
        <v>4139.4286645674802</v>
      </c>
      <c r="Y198" s="7">
        <v>3593.0072727127099</v>
      </c>
      <c r="Z198" s="7">
        <v>3589.3227272643799</v>
      </c>
      <c r="AA198" s="7">
        <v>3074.0422727171299</v>
      </c>
      <c r="AB198" s="7">
        <v>3104.6097727214801</v>
      </c>
      <c r="AC198" s="7">
        <v>3171.9950000000495</v>
      </c>
      <c r="AD198" s="7">
        <v>2986.8725000000186</v>
      </c>
      <c r="AE198" s="7">
        <v>3083.597954545487</v>
      </c>
      <c r="AF198" s="7">
        <v>2890.4221212121361</v>
      </c>
      <c r="AG198" s="7">
        <v>2960.7056818181863</v>
      </c>
      <c r="AH198" s="7">
        <v>2826.4463636363657</v>
      </c>
    </row>
    <row r="199" spans="2:34" ht="15" customHeight="1" x14ac:dyDescent="0.25">
      <c r="B199" s="8" t="s">
        <v>7</v>
      </c>
      <c r="C199" s="7">
        <v>643.92672395050499</v>
      </c>
      <c r="D199" s="7">
        <v>795.96508260531596</v>
      </c>
      <c r="E199" s="7">
        <v>670.27254469697004</v>
      </c>
      <c r="F199" s="7">
        <v>751.85471241161997</v>
      </c>
      <c r="G199" s="7">
        <v>797.94908432247598</v>
      </c>
      <c r="H199" s="7">
        <v>796.43375628789397</v>
      </c>
      <c r="I199" s="7">
        <v>624.41873106060496</v>
      </c>
      <c r="J199" s="7">
        <v>686.99862802387395</v>
      </c>
      <c r="K199" s="7">
        <v>1199.2372348484801</v>
      </c>
      <c r="L199" s="7">
        <v>1204.54445549242</v>
      </c>
      <c r="M199" s="7">
        <v>1349.03795454545</v>
      </c>
      <c r="N199" s="7">
        <v>1238.98454545454</v>
      </c>
      <c r="O199" s="7">
        <v>910.08477272726498</v>
      </c>
      <c r="P199" s="7">
        <v>890.987499999997</v>
      </c>
      <c r="Q199" s="7">
        <v>776.12603235185202</v>
      </c>
      <c r="R199" s="7">
        <v>731.728066006002</v>
      </c>
      <c r="S199" s="7">
        <v>720.30924140494903</v>
      </c>
      <c r="T199" s="7">
        <v>738.13708529808605</v>
      </c>
      <c r="U199" s="7">
        <v>621.52681818181395</v>
      </c>
      <c r="V199" s="7">
        <v>603.57593181818004</v>
      </c>
      <c r="W199" s="7">
        <v>484.19844272710901</v>
      </c>
      <c r="X199" s="7">
        <v>530.62003634106804</v>
      </c>
      <c r="Y199" s="7">
        <v>481.73727272493898</v>
      </c>
      <c r="Z199" s="7">
        <v>518.88272727114099</v>
      </c>
      <c r="AA199" s="7">
        <v>314.225833332599</v>
      </c>
      <c r="AB199" s="7">
        <v>391.84772727162903</v>
      </c>
      <c r="AC199" s="7">
        <v>377.63272727272715</v>
      </c>
      <c r="AD199" s="7">
        <v>407.92249999999927</v>
      </c>
      <c r="AE199" s="7">
        <v>348.96772727272673</v>
      </c>
      <c r="AF199" s="7">
        <v>409.69439393939331</v>
      </c>
      <c r="AG199" s="7">
        <v>282.06363636363591</v>
      </c>
      <c r="AH199" s="7">
        <v>366.01659090909101</v>
      </c>
    </row>
    <row r="200" spans="2:34" ht="15" customHeight="1" x14ac:dyDescent="0.25">
      <c r="B200" s="8" t="s">
        <v>6</v>
      </c>
      <c r="C200" s="7">
        <v>61.573011363636397</v>
      </c>
      <c r="D200" s="7">
        <v>103.64034090909099</v>
      </c>
      <c r="E200" s="7">
        <v>18.9791666666667</v>
      </c>
      <c r="F200" s="7">
        <v>48.046827651515201</v>
      </c>
      <c r="G200" s="7">
        <v>22.040454545454502</v>
      </c>
      <c r="H200" s="7">
        <v>52.513691098484898</v>
      </c>
      <c r="I200" s="7">
        <v>17.4024621212121</v>
      </c>
      <c r="J200" s="7">
        <v>43.304071969696999</v>
      </c>
      <c r="K200" s="7">
        <v>29.4210606060606</v>
      </c>
      <c r="L200" s="7">
        <v>75.446893939394002</v>
      </c>
      <c r="M200" s="7">
        <v>41.095454545454601</v>
      </c>
      <c r="N200" s="7">
        <v>95.55</v>
      </c>
      <c r="O200" s="7">
        <v>31.6227272727273</v>
      </c>
      <c r="P200" s="7">
        <v>92.851590909090902</v>
      </c>
      <c r="Q200" s="7">
        <v>89.770383895845995</v>
      </c>
      <c r="R200" s="7">
        <v>153.49944273237799</v>
      </c>
      <c r="S200" s="7">
        <v>48.347170631068302</v>
      </c>
      <c r="T200" s="7">
        <v>84.207429074931696</v>
      </c>
      <c r="U200" s="7">
        <v>31.475886363636299</v>
      </c>
      <c r="V200" s="7">
        <v>68.195761363636294</v>
      </c>
      <c r="W200" s="7">
        <v>31.986218428590899</v>
      </c>
      <c r="X200" s="7">
        <v>59.255818625545501</v>
      </c>
      <c r="Y200" s="7">
        <v>18.641590908964002</v>
      </c>
      <c r="Z200" s="7">
        <v>47.008636363315702</v>
      </c>
      <c r="AA200" s="7">
        <v>18.290454545345</v>
      </c>
      <c r="AB200" s="7">
        <v>33.902045454378502</v>
      </c>
      <c r="AC200" s="7">
        <v>26.156818181818181</v>
      </c>
      <c r="AD200" s="7">
        <v>34.397500000000001</v>
      </c>
      <c r="AE200" s="7">
        <v>21.497954545454554</v>
      </c>
      <c r="AF200" s="7">
        <v>27.081590909090913</v>
      </c>
      <c r="AG200" s="7">
        <v>25.191590909090898</v>
      </c>
      <c r="AH200" s="7">
        <v>41.118181818181817</v>
      </c>
    </row>
    <row r="201" spans="2:34" ht="15" customHeight="1" x14ac:dyDescent="0.25">
      <c r="B201" s="8" t="s">
        <v>5</v>
      </c>
      <c r="C201" s="7">
        <v>7.3295454545454497</v>
      </c>
      <c r="D201" s="7">
        <v>21.3087121212121</v>
      </c>
      <c r="E201" s="7">
        <v>1.4559659090909101</v>
      </c>
      <c r="F201" s="7">
        <v>3.9128787878787898</v>
      </c>
      <c r="G201" s="7">
        <v>0.97727272727272696</v>
      </c>
      <c r="H201" s="7">
        <v>3.92585568181818</v>
      </c>
      <c r="I201" s="7">
        <v>1.0886363636363601</v>
      </c>
      <c r="J201" s="7">
        <v>4.1227272727272704</v>
      </c>
      <c r="K201" s="7">
        <v>6.3068181818181799</v>
      </c>
      <c r="L201" s="7">
        <v>8.0846212121212098</v>
      </c>
      <c r="M201" s="7">
        <v>5</v>
      </c>
      <c r="N201" s="7">
        <v>6.6515909090909098</v>
      </c>
      <c r="O201" s="7">
        <v>3.9384090909090901</v>
      </c>
      <c r="P201" s="7">
        <v>13.8931818181818</v>
      </c>
      <c r="Q201" s="7">
        <v>2.6790909090909101</v>
      </c>
      <c r="R201" s="7">
        <v>5.6340909090909097</v>
      </c>
      <c r="S201" s="7">
        <v>4.0933318623181796</v>
      </c>
      <c r="T201" s="7">
        <v>2.93515004413636</v>
      </c>
      <c r="U201" s="7">
        <v>0.97250000000000003</v>
      </c>
      <c r="V201" s="7">
        <v>5.6965909090909097</v>
      </c>
      <c r="W201" s="7">
        <v>6.8181818181818205E-2</v>
      </c>
      <c r="X201" s="7">
        <v>1.0909090909090899</v>
      </c>
      <c r="Y201" s="7">
        <v>1.3352272727000001</v>
      </c>
      <c r="Z201" s="7">
        <v>1.9215909090900001</v>
      </c>
      <c r="AA201" s="7">
        <v>1.3352272727000001</v>
      </c>
      <c r="AB201" s="7">
        <v>2.5511363636320001</v>
      </c>
      <c r="AC201" s="7">
        <v>0</v>
      </c>
      <c r="AD201" s="7">
        <v>2.372727272727273</v>
      </c>
      <c r="AE201" s="7">
        <v>1.0113636363636362</v>
      </c>
      <c r="AF201" s="7">
        <v>1.8856818181818182</v>
      </c>
      <c r="AG201" s="7">
        <v>1.0113636363636362</v>
      </c>
      <c r="AH201" s="7">
        <v>2.6129545454545458</v>
      </c>
    </row>
    <row r="202" spans="2:34" ht="15" customHeight="1" x14ac:dyDescent="0.25">
      <c r="B202" s="8" t="s">
        <v>4</v>
      </c>
      <c r="C202" s="7">
        <v>71.693181818181401</v>
      </c>
      <c r="D202" s="7">
        <v>127.354545454544</v>
      </c>
      <c r="E202" s="7">
        <v>37.6829166666666</v>
      </c>
      <c r="F202" s="7">
        <v>50.192414772727297</v>
      </c>
      <c r="G202" s="7">
        <v>38.790814393939399</v>
      </c>
      <c r="H202" s="7">
        <v>62.713746590909501</v>
      </c>
      <c r="I202" s="7">
        <v>32.106098484848502</v>
      </c>
      <c r="J202" s="7">
        <v>47.191751893939298</v>
      </c>
      <c r="K202" s="7">
        <v>16.024924242424301</v>
      </c>
      <c r="L202" s="7">
        <v>37.169090909090897</v>
      </c>
      <c r="M202" s="7">
        <v>55.149318181818302</v>
      </c>
      <c r="N202" s="7">
        <v>77.0863636363637</v>
      </c>
      <c r="O202" s="7">
        <v>25.0215909090909</v>
      </c>
      <c r="P202" s="7">
        <v>52.154090909091003</v>
      </c>
      <c r="Q202" s="7">
        <v>85.658456377546798</v>
      </c>
      <c r="R202" s="7">
        <v>90.9500630959418</v>
      </c>
      <c r="S202" s="7">
        <v>46.262825000000198</v>
      </c>
      <c r="T202" s="7">
        <v>69.663613636363706</v>
      </c>
      <c r="U202" s="7">
        <v>41.119181818181801</v>
      </c>
      <c r="V202" s="7">
        <v>52.178193181818202</v>
      </c>
      <c r="W202" s="7">
        <v>52.539072860522801</v>
      </c>
      <c r="X202" s="7">
        <v>56.288154494681798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</row>
    <row r="203" spans="2:34" ht="15" customHeight="1" x14ac:dyDescent="0.25">
      <c r="B203" s="8" t="s">
        <v>3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1.0602272727299999</v>
      </c>
      <c r="Z203" s="7">
        <v>3.2193181818240002</v>
      </c>
      <c r="AA203" s="6">
        <v>0.93340909091599999</v>
      </c>
      <c r="AB203" s="6">
        <v>2.8295454545399998</v>
      </c>
      <c r="AC203" s="6">
        <v>1.7388636363636363</v>
      </c>
      <c r="AD203" s="6">
        <v>9.70022727272727</v>
      </c>
      <c r="AE203" s="6">
        <v>2.4602272727272725</v>
      </c>
      <c r="AF203" s="6">
        <v>7.7579545454545435</v>
      </c>
      <c r="AG203" s="6">
        <v>0.92613636363636354</v>
      </c>
      <c r="AH203" s="6">
        <v>1.9702272727272727</v>
      </c>
    </row>
    <row r="204" spans="2:34" ht="15" customHeight="1" x14ac:dyDescent="0.25">
      <c r="B204" s="8" t="s">
        <v>2</v>
      </c>
      <c r="C204" s="7">
        <v>85.940025252525501</v>
      </c>
      <c r="D204" s="7">
        <v>78.077651515151501</v>
      </c>
      <c r="E204" s="7">
        <v>117.310431818182</v>
      </c>
      <c r="F204" s="7">
        <v>102.041672212121</v>
      </c>
      <c r="G204" s="7">
        <v>108.33809916102</v>
      </c>
      <c r="H204" s="7">
        <v>102.32832462399099</v>
      </c>
      <c r="I204" s="7">
        <v>40.981202859542698</v>
      </c>
      <c r="J204" s="7">
        <v>38.028570133829703</v>
      </c>
      <c r="K204" s="7">
        <v>57.204545454545602</v>
      </c>
      <c r="L204" s="7">
        <v>62.136363636363697</v>
      </c>
      <c r="M204" s="7">
        <v>40.763863636363602</v>
      </c>
      <c r="N204" s="7">
        <v>54.767499999999998</v>
      </c>
      <c r="O204" s="7">
        <v>13.0577272727273</v>
      </c>
      <c r="P204" s="7">
        <v>17.198181818181801</v>
      </c>
      <c r="Q204" s="7">
        <v>9.0909090909090898E-2</v>
      </c>
      <c r="R204" s="7">
        <v>0.972727272727273</v>
      </c>
      <c r="S204" s="7">
        <v>0</v>
      </c>
      <c r="T204" s="7">
        <v>0</v>
      </c>
      <c r="U204" s="7">
        <v>0</v>
      </c>
      <c r="V204" s="7">
        <v>0</v>
      </c>
      <c r="W204" s="7">
        <v>1.22727272727273</v>
      </c>
      <c r="X204" s="7">
        <v>9.0909090909090898E-2</v>
      </c>
      <c r="Y204" s="7">
        <v>29.597045454385999</v>
      </c>
      <c r="Z204" s="7">
        <v>32.960909090728997</v>
      </c>
      <c r="AA204" s="7">
        <v>18.583409090726999</v>
      </c>
      <c r="AB204" s="7">
        <v>18.4531818181011</v>
      </c>
      <c r="AC204" s="6">
        <v>10.535227272727274</v>
      </c>
      <c r="AD204" s="6">
        <v>6.3656818181818178</v>
      </c>
      <c r="AE204" s="6">
        <v>5.8790909090909071</v>
      </c>
      <c r="AF204" s="6">
        <v>6.2350000000000003</v>
      </c>
      <c r="AG204" s="6">
        <v>14.595227272727268</v>
      </c>
      <c r="AH204" s="6">
        <v>17.849090909090908</v>
      </c>
    </row>
    <row r="205" spans="2:34" ht="15" customHeight="1" x14ac:dyDescent="0.25">
      <c r="H205" s="2"/>
      <c r="I205" s="16"/>
      <c r="J205" s="16"/>
      <c r="K205" s="16"/>
      <c r="L205" s="16"/>
      <c r="M205" s="16"/>
      <c r="N205" s="16"/>
      <c r="O205" s="16"/>
      <c r="P205" s="16"/>
      <c r="Q205" s="15"/>
      <c r="R205" s="17"/>
    </row>
    <row r="206" spans="2:34" ht="15" customHeight="1" x14ac:dyDescent="0.25"/>
    <row r="207" spans="2:34" ht="15" customHeight="1" x14ac:dyDescent="0.25">
      <c r="B207" s="14" t="s">
        <v>16</v>
      </c>
      <c r="C207" s="14"/>
      <c r="D207" s="14"/>
      <c r="E207" s="14"/>
      <c r="F207" s="14"/>
      <c r="G207" s="14"/>
    </row>
    <row r="208" spans="2:34" ht="15" customHeight="1" x14ac:dyDescent="0.25">
      <c r="B208" s="13" t="s">
        <v>14</v>
      </c>
      <c r="C208" s="12">
        <v>2009</v>
      </c>
      <c r="D208" s="11"/>
      <c r="E208" s="12">
        <v>2010</v>
      </c>
      <c r="F208" s="11"/>
      <c r="G208" s="12">
        <v>2011</v>
      </c>
      <c r="H208" s="11"/>
      <c r="I208" s="12">
        <v>2012</v>
      </c>
      <c r="J208" s="11"/>
      <c r="K208" s="12">
        <v>2013</v>
      </c>
      <c r="L208" s="11"/>
      <c r="M208" s="12">
        <v>2014</v>
      </c>
      <c r="N208" s="11"/>
      <c r="O208" s="12">
        <v>2015</v>
      </c>
      <c r="P208" s="11"/>
      <c r="Q208" s="12">
        <v>2016</v>
      </c>
      <c r="R208" s="11"/>
      <c r="S208" s="12">
        <v>2017</v>
      </c>
      <c r="T208" s="11"/>
      <c r="U208" s="12">
        <v>2018</v>
      </c>
      <c r="V208" s="11"/>
      <c r="W208" s="12">
        <v>2019</v>
      </c>
      <c r="X208" s="11"/>
      <c r="Y208" s="12">
        <v>2020</v>
      </c>
      <c r="Z208" s="11"/>
      <c r="AA208" s="12">
        <v>2021</v>
      </c>
      <c r="AB208" s="11"/>
      <c r="AC208" s="12">
        <v>2022</v>
      </c>
      <c r="AD208" s="11"/>
      <c r="AE208" s="12">
        <v>2023</v>
      </c>
      <c r="AF208" s="11"/>
      <c r="AG208" s="12">
        <v>2024</v>
      </c>
      <c r="AH208" s="11"/>
    </row>
    <row r="209" spans="2:34" ht="15" customHeight="1" x14ac:dyDescent="0.25">
      <c r="B209" s="10"/>
      <c r="C209" s="9" t="s">
        <v>13</v>
      </c>
      <c r="D209" s="9" t="s">
        <v>12</v>
      </c>
      <c r="E209" s="9" t="s">
        <v>13</v>
      </c>
      <c r="F209" s="9" t="s">
        <v>12</v>
      </c>
      <c r="G209" s="9" t="s">
        <v>13</v>
      </c>
      <c r="H209" s="9" t="s">
        <v>12</v>
      </c>
      <c r="I209" s="9" t="s">
        <v>13</v>
      </c>
      <c r="J209" s="9" t="s">
        <v>12</v>
      </c>
      <c r="K209" s="9" t="s">
        <v>13</v>
      </c>
      <c r="L209" s="9" t="s">
        <v>12</v>
      </c>
      <c r="M209" s="9" t="s">
        <v>13</v>
      </c>
      <c r="N209" s="9" t="s">
        <v>12</v>
      </c>
      <c r="O209" s="9" t="s">
        <v>13</v>
      </c>
      <c r="P209" s="9" t="s">
        <v>12</v>
      </c>
      <c r="Q209" s="9" t="s">
        <v>13</v>
      </c>
      <c r="R209" s="9" t="s">
        <v>12</v>
      </c>
      <c r="S209" s="9" t="s">
        <v>13</v>
      </c>
      <c r="T209" s="9" t="s">
        <v>12</v>
      </c>
      <c r="U209" s="9" t="s">
        <v>13</v>
      </c>
      <c r="V209" s="9" t="s">
        <v>12</v>
      </c>
      <c r="W209" s="9" t="s">
        <v>13</v>
      </c>
      <c r="X209" s="9" t="s">
        <v>12</v>
      </c>
      <c r="Y209" s="9" t="s">
        <v>13</v>
      </c>
      <c r="Z209" s="9" t="s">
        <v>12</v>
      </c>
      <c r="AA209" s="9" t="s">
        <v>13</v>
      </c>
      <c r="AB209" s="9" t="s">
        <v>12</v>
      </c>
      <c r="AC209" s="9" t="s">
        <v>13</v>
      </c>
      <c r="AD209" s="9" t="s">
        <v>12</v>
      </c>
      <c r="AE209" s="9" t="s">
        <v>13</v>
      </c>
      <c r="AF209" s="9" t="s">
        <v>12</v>
      </c>
      <c r="AG209" s="9" t="s">
        <v>13</v>
      </c>
      <c r="AH209" s="9" t="s">
        <v>12</v>
      </c>
    </row>
    <row r="210" spans="2:34" ht="15" customHeight="1" x14ac:dyDescent="0.25">
      <c r="B210" s="8" t="s">
        <v>11</v>
      </c>
      <c r="C210" s="7">
        <v>5.9590909090909099</v>
      </c>
      <c r="D210" s="7">
        <v>16.6636363636364</v>
      </c>
      <c r="E210" s="7">
        <v>3.1363636363636398</v>
      </c>
      <c r="F210" s="7">
        <v>13.1465909090909</v>
      </c>
      <c r="G210" s="7">
        <v>2.6818181818181799</v>
      </c>
      <c r="H210" s="7">
        <v>8.9886363636363704</v>
      </c>
      <c r="I210" s="7">
        <v>24.032332702020199</v>
      </c>
      <c r="J210" s="7">
        <v>68.742708333333397</v>
      </c>
      <c r="K210" s="7">
        <v>11.2727272727273</v>
      </c>
      <c r="L210" s="7">
        <v>22.872380050505001</v>
      </c>
      <c r="M210" s="7">
        <v>12.0531818181818</v>
      </c>
      <c r="N210" s="7">
        <v>31.467727272727299</v>
      </c>
      <c r="O210" s="7">
        <v>12.368863636363599</v>
      </c>
      <c r="P210" s="7">
        <v>26.4375</v>
      </c>
      <c r="Q210" s="7">
        <v>11.315551028511599</v>
      </c>
      <c r="R210" s="7">
        <v>32.157738145517499</v>
      </c>
      <c r="S210" s="7">
        <v>10.7606886363636</v>
      </c>
      <c r="T210" s="7">
        <v>25.273502272727299</v>
      </c>
      <c r="U210" s="7">
        <v>16.770356818181799</v>
      </c>
      <c r="V210" s="7">
        <v>33.050579545454603</v>
      </c>
      <c r="W210" s="7">
        <v>16.035630906522702</v>
      </c>
      <c r="X210" s="7">
        <v>38.662002451749998</v>
      </c>
      <c r="Y210" s="7">
        <v>21.883409090773998</v>
      </c>
      <c r="Z210" s="7">
        <v>45.210909090458998</v>
      </c>
      <c r="AA210" s="7">
        <v>38.532045454063997</v>
      </c>
      <c r="AB210" s="7">
        <v>53.8538636358291</v>
      </c>
      <c r="AC210" s="7">
        <v>49.597272727272738</v>
      </c>
      <c r="AD210" s="7">
        <v>71.791363636363613</v>
      </c>
      <c r="AE210" s="7">
        <v>49.874545454545455</v>
      </c>
      <c r="AF210" s="7">
        <v>63.738181818181815</v>
      </c>
      <c r="AG210" s="7">
        <v>45.782272727272726</v>
      </c>
      <c r="AH210" s="7">
        <v>63.378636363636353</v>
      </c>
    </row>
    <row r="211" spans="2:34" ht="15" customHeight="1" x14ac:dyDescent="0.25">
      <c r="B211" s="8" t="s">
        <v>10</v>
      </c>
      <c r="C211" s="7">
        <v>103.454671717172</v>
      </c>
      <c r="D211" s="7">
        <v>202.77002525252499</v>
      </c>
      <c r="E211" s="7">
        <v>116.39704545454499</v>
      </c>
      <c r="F211" s="7">
        <v>216.84507575757601</v>
      </c>
      <c r="G211" s="7">
        <v>151.617272727272</v>
      </c>
      <c r="H211" s="7">
        <v>272.292045454544</v>
      </c>
      <c r="I211" s="7">
        <v>261.08888731060603</v>
      </c>
      <c r="J211" s="7">
        <v>409.00785195706902</v>
      </c>
      <c r="K211" s="7">
        <v>396.49445939659699</v>
      </c>
      <c r="L211" s="7">
        <v>582.172403724746</v>
      </c>
      <c r="M211" s="7">
        <v>544.69727272727096</v>
      </c>
      <c r="N211" s="7">
        <v>806.80977272727398</v>
      </c>
      <c r="O211" s="7">
        <v>594.19886363636203</v>
      </c>
      <c r="P211" s="7">
        <v>857.78931818182105</v>
      </c>
      <c r="Q211" s="7">
        <v>588.16483835233703</v>
      </c>
      <c r="R211" s="7">
        <v>794.81483495958298</v>
      </c>
      <c r="S211" s="7">
        <v>646.17256287886505</v>
      </c>
      <c r="T211" s="7">
        <v>901.47183863636803</v>
      </c>
      <c r="U211" s="7">
        <v>655.03653989874704</v>
      </c>
      <c r="V211" s="7">
        <v>903.43292070734003</v>
      </c>
      <c r="W211" s="7">
        <v>694.48968738984399</v>
      </c>
      <c r="X211" s="7">
        <v>965.23927630398396</v>
      </c>
      <c r="Y211" s="7">
        <v>940.12659090231898</v>
      </c>
      <c r="Z211" s="7">
        <v>1256.5981818103</v>
      </c>
      <c r="AA211" s="7">
        <v>941.96409090323698</v>
      </c>
      <c r="AB211" s="7">
        <v>1269.64477272054</v>
      </c>
      <c r="AC211" s="7">
        <v>1052.7388636363619</v>
      </c>
      <c r="AD211" s="7">
        <v>1467.5481818181788</v>
      </c>
      <c r="AE211" s="7">
        <v>1146.8836363636367</v>
      </c>
      <c r="AF211" s="7">
        <v>1557.2545454545434</v>
      </c>
      <c r="AG211" s="7">
        <v>1022.0402597402579</v>
      </c>
      <c r="AH211" s="7">
        <v>1436.216325757568</v>
      </c>
    </row>
    <row r="212" spans="2:34" ht="15" customHeight="1" x14ac:dyDescent="0.25">
      <c r="B212" s="8" t="s">
        <v>9</v>
      </c>
      <c r="C212" s="7">
        <v>1</v>
      </c>
      <c r="D212" s="7">
        <v>1.39772727272727</v>
      </c>
      <c r="E212" s="7">
        <v>10.198863636363599</v>
      </c>
      <c r="F212" s="7">
        <v>4.27727272727273</v>
      </c>
      <c r="G212" s="7">
        <v>8.5</v>
      </c>
      <c r="H212" s="7">
        <v>5.9545454545454497</v>
      </c>
      <c r="I212" s="7">
        <v>18.392045454545499</v>
      </c>
      <c r="J212" s="7">
        <v>17.045454545454501</v>
      </c>
      <c r="K212" s="7">
        <v>10.75</v>
      </c>
      <c r="L212" s="7">
        <v>13</v>
      </c>
      <c r="M212" s="7">
        <v>27.801136363636299</v>
      </c>
      <c r="N212" s="7">
        <v>25.397727272727199</v>
      </c>
      <c r="O212" s="7">
        <v>5.7272727272727302</v>
      </c>
      <c r="P212" s="7">
        <v>5.1136363636363598</v>
      </c>
      <c r="Q212" s="7">
        <v>4.5606818181818198</v>
      </c>
      <c r="R212" s="7">
        <v>5.2045454545454604</v>
      </c>
      <c r="S212" s="7">
        <v>3.5590999999999999</v>
      </c>
      <c r="T212" s="7">
        <v>2.125</v>
      </c>
      <c r="U212" s="7">
        <v>2.5340909090909101</v>
      </c>
      <c r="V212" s="7">
        <v>0.102272727272727</v>
      </c>
      <c r="W212" s="7">
        <v>6.2159090909090899</v>
      </c>
      <c r="X212" s="7">
        <v>2.5568181818181799</v>
      </c>
      <c r="Y212" s="7">
        <v>1.0227272727000001</v>
      </c>
      <c r="Z212" s="7">
        <v>0.77272727272999997</v>
      </c>
      <c r="AA212" s="7">
        <v>1.1931818181510001</v>
      </c>
      <c r="AB212" s="7">
        <v>0.13636363636000001</v>
      </c>
      <c r="AC212" s="7">
        <v>5.8749999999999991</v>
      </c>
      <c r="AD212" s="7">
        <v>3.0024999999999999</v>
      </c>
      <c r="AE212" s="7">
        <v>2.6327272727272728</v>
      </c>
      <c r="AF212" s="7">
        <v>2.4520454545454546</v>
      </c>
      <c r="AG212" s="7">
        <v>1.7436363636363637</v>
      </c>
      <c r="AH212" s="7">
        <v>2.5390909090909091</v>
      </c>
    </row>
    <row r="213" spans="2:34" ht="15" customHeight="1" x14ac:dyDescent="0.25">
      <c r="B213" s="8" t="s">
        <v>8</v>
      </c>
      <c r="C213" s="7">
        <v>802.02582070708104</v>
      </c>
      <c r="D213" s="7">
        <v>1215.86462878783</v>
      </c>
      <c r="E213" s="7">
        <v>967.13896464646905</v>
      </c>
      <c r="F213" s="7">
        <v>1389.4583333333301</v>
      </c>
      <c r="G213" s="7">
        <v>1124.4582626261799</v>
      </c>
      <c r="H213" s="7">
        <v>1658.0730050504301</v>
      </c>
      <c r="I213" s="7">
        <v>1147.0644349747499</v>
      </c>
      <c r="J213" s="7">
        <v>1706.3981613004701</v>
      </c>
      <c r="K213" s="7">
        <v>1535.5434185606</v>
      </c>
      <c r="L213" s="7">
        <v>2369.2470470328199</v>
      </c>
      <c r="M213" s="7">
        <v>1904.8987499999801</v>
      </c>
      <c r="N213" s="7">
        <v>2839.9064772727302</v>
      </c>
      <c r="O213" s="7">
        <v>2194.9779545454398</v>
      </c>
      <c r="P213" s="7">
        <v>3350.1236363636199</v>
      </c>
      <c r="Q213" s="7">
        <v>2509.95432550736</v>
      </c>
      <c r="R213" s="7">
        <v>3431.5186467394201</v>
      </c>
      <c r="S213" s="7">
        <v>2244.4543396468698</v>
      </c>
      <c r="T213" s="7">
        <v>3207.76625656545</v>
      </c>
      <c r="U213" s="7">
        <v>2173.5105065656498</v>
      </c>
      <c r="V213" s="7">
        <v>3185.8694176762401</v>
      </c>
      <c r="W213" s="7">
        <v>2340.9352480727598</v>
      </c>
      <c r="X213" s="7">
        <v>3212.9225611228499</v>
      </c>
      <c r="Y213" s="7">
        <v>2494.2738636202498</v>
      </c>
      <c r="Z213" s="7">
        <v>3215.8577272606199</v>
      </c>
      <c r="AA213" s="7">
        <v>2144.4565908926702</v>
      </c>
      <c r="AB213" s="7">
        <v>2697.9290908981702</v>
      </c>
      <c r="AC213" s="7">
        <v>2493.0102272727181</v>
      </c>
      <c r="AD213" s="7">
        <v>3066.2413636363835</v>
      </c>
      <c r="AE213" s="7">
        <v>2500.1765909091046</v>
      </c>
      <c r="AF213" s="7">
        <v>3207.9050000000307</v>
      </c>
      <c r="AG213" s="7">
        <v>2210.0361363636325</v>
      </c>
      <c r="AH213" s="7">
        <v>2874.420334401314</v>
      </c>
    </row>
    <row r="214" spans="2:34" ht="15" customHeight="1" x14ac:dyDescent="0.25">
      <c r="B214" s="8" t="s">
        <v>7</v>
      </c>
      <c r="C214" s="7">
        <v>121.57436868686899</v>
      </c>
      <c r="D214" s="7">
        <v>151.43636363636301</v>
      </c>
      <c r="E214" s="7">
        <v>135.699924242424</v>
      </c>
      <c r="F214" s="7">
        <v>169.950505050505</v>
      </c>
      <c r="G214" s="7">
        <v>109.676136363636</v>
      </c>
      <c r="H214" s="7">
        <v>131.132954545454</v>
      </c>
      <c r="I214" s="7">
        <v>312.03286300504999</v>
      </c>
      <c r="J214" s="7">
        <v>365.64486268939299</v>
      </c>
      <c r="K214" s="7">
        <v>560.83278409090701</v>
      </c>
      <c r="L214" s="7">
        <v>652.84272727272605</v>
      </c>
      <c r="M214" s="7">
        <v>345.15909090909003</v>
      </c>
      <c r="N214" s="7">
        <v>397.87295454545301</v>
      </c>
      <c r="O214" s="7">
        <v>214.482272727273</v>
      </c>
      <c r="P214" s="7">
        <v>234.21295454545501</v>
      </c>
      <c r="Q214" s="7">
        <v>176.94492092243499</v>
      </c>
      <c r="R214" s="7">
        <v>172.87764819171599</v>
      </c>
      <c r="S214" s="7">
        <v>207.49590909090901</v>
      </c>
      <c r="T214" s="7">
        <v>223.11066212113599</v>
      </c>
      <c r="U214" s="7">
        <v>165.534946969705</v>
      </c>
      <c r="V214" s="7">
        <v>160.98346919184101</v>
      </c>
      <c r="W214" s="7">
        <v>259.18258926529597</v>
      </c>
      <c r="X214" s="7">
        <v>295.03544068199898</v>
      </c>
      <c r="Y214" s="7">
        <v>274.61454545241702</v>
      </c>
      <c r="Z214" s="7">
        <v>247.87522727117599</v>
      </c>
      <c r="AA214" s="7">
        <v>490.16090908853101</v>
      </c>
      <c r="AB214" s="7">
        <v>419.78681818007402</v>
      </c>
      <c r="AC214" s="7">
        <v>478.16068181818173</v>
      </c>
      <c r="AD214" s="7">
        <v>452.70772727272674</v>
      </c>
      <c r="AE214" s="7">
        <v>652.88818181818181</v>
      </c>
      <c r="AF214" s="7">
        <v>585.33340909090828</v>
      </c>
      <c r="AG214" s="7">
        <v>1010.3077272727245</v>
      </c>
      <c r="AH214" s="7">
        <v>1069.8556818181848</v>
      </c>
    </row>
    <row r="215" spans="2:34" ht="15" customHeight="1" x14ac:dyDescent="0.25">
      <c r="B215" s="8" t="s">
        <v>6</v>
      </c>
      <c r="C215" s="7">
        <v>52.513257575757599</v>
      </c>
      <c r="D215" s="7">
        <v>165.29040404040401</v>
      </c>
      <c r="E215" s="7">
        <v>59.2823232323233</v>
      </c>
      <c r="F215" s="7">
        <v>171.74204545454501</v>
      </c>
      <c r="G215" s="7">
        <v>96.695707070707101</v>
      </c>
      <c r="H215" s="7">
        <v>229.88952020202001</v>
      </c>
      <c r="I215" s="7">
        <v>98.592064393939395</v>
      </c>
      <c r="J215" s="7">
        <v>253.32726010101001</v>
      </c>
      <c r="K215" s="7">
        <v>171.03072916666699</v>
      </c>
      <c r="L215" s="7">
        <v>398.99810606060498</v>
      </c>
      <c r="M215" s="7">
        <v>187.896136363636</v>
      </c>
      <c r="N215" s="7">
        <v>446.98249999999899</v>
      </c>
      <c r="O215" s="7">
        <v>205.29409090909101</v>
      </c>
      <c r="P215" s="7">
        <v>473.71999999999798</v>
      </c>
      <c r="Q215" s="7">
        <v>152.23421425279099</v>
      </c>
      <c r="R215" s="7">
        <v>295.64641174683697</v>
      </c>
      <c r="S215" s="7">
        <v>222.40086540361401</v>
      </c>
      <c r="T215" s="7">
        <v>415.66393939386302</v>
      </c>
      <c r="U215" s="7">
        <v>213.08533535354499</v>
      </c>
      <c r="V215" s="7">
        <v>414.74159242431699</v>
      </c>
      <c r="W215" s="7">
        <v>233.95868310470499</v>
      </c>
      <c r="X215" s="7">
        <v>436.439951686249</v>
      </c>
      <c r="Y215" s="7">
        <v>439.90499999380597</v>
      </c>
      <c r="Z215" s="7">
        <v>459.169545452048</v>
      </c>
      <c r="AA215" s="7">
        <v>391.07318181355998</v>
      </c>
      <c r="AB215" s="7">
        <v>393.82272727120602</v>
      </c>
      <c r="AC215" s="7">
        <v>516.27840909090946</v>
      </c>
      <c r="AD215" s="7">
        <v>550.41431818181752</v>
      </c>
      <c r="AE215" s="7">
        <v>520.89522727272538</v>
      </c>
      <c r="AF215" s="7">
        <v>544.67636363636211</v>
      </c>
      <c r="AG215" s="7">
        <v>639.8686363636341</v>
      </c>
      <c r="AH215" s="7">
        <v>560.90795454545412</v>
      </c>
    </row>
    <row r="216" spans="2:34" ht="15" customHeight="1" x14ac:dyDescent="0.25">
      <c r="B216" s="8" t="s">
        <v>5</v>
      </c>
      <c r="C216" s="7">
        <v>1.27272727272727</v>
      </c>
      <c r="D216" s="7">
        <v>9.6022727272727195</v>
      </c>
      <c r="E216" s="7">
        <v>3.4090909090909101</v>
      </c>
      <c r="F216" s="7">
        <v>19.972727272727301</v>
      </c>
      <c r="G216" s="7">
        <v>6.8863636363636402</v>
      </c>
      <c r="H216" s="7">
        <v>31.9545454545454</v>
      </c>
      <c r="I216" s="7">
        <v>10.7853929924242</v>
      </c>
      <c r="J216" s="7">
        <v>40.414141414141397</v>
      </c>
      <c r="K216" s="7">
        <v>17.977272727272702</v>
      </c>
      <c r="L216" s="7">
        <v>43.993181818181803</v>
      </c>
      <c r="M216" s="7">
        <v>6.3636363636363598</v>
      </c>
      <c r="N216" s="7">
        <v>41.0834090909091</v>
      </c>
      <c r="O216" s="7">
        <v>5.5227272727272698</v>
      </c>
      <c r="P216" s="7">
        <v>34.222499999999997</v>
      </c>
      <c r="Q216" s="7">
        <v>9.9318181818181799</v>
      </c>
      <c r="R216" s="7">
        <v>30.5</v>
      </c>
      <c r="S216" s="7">
        <v>25.772727272727298</v>
      </c>
      <c r="T216" s="7">
        <v>27.420454545454501</v>
      </c>
      <c r="U216" s="7">
        <v>14.443181818181801</v>
      </c>
      <c r="V216" s="7">
        <v>23.204545454545499</v>
      </c>
      <c r="W216" s="7">
        <v>16.0287081339773</v>
      </c>
      <c r="X216" s="7">
        <v>16.795454545454501</v>
      </c>
      <c r="Y216" s="7">
        <v>46.113636362488002</v>
      </c>
      <c r="Z216" s="7">
        <v>34.641136363169998</v>
      </c>
      <c r="AA216" s="7">
        <v>32.340909090155002</v>
      </c>
      <c r="AB216" s="7">
        <v>20.300454545232</v>
      </c>
      <c r="AC216" s="7">
        <v>29.507272727272735</v>
      </c>
      <c r="AD216" s="7">
        <v>27.23772727272728</v>
      </c>
      <c r="AE216" s="7">
        <v>41.070000000000022</v>
      </c>
      <c r="AF216" s="7">
        <v>34.549772727272732</v>
      </c>
      <c r="AG216" s="7">
        <v>51.7768181818182</v>
      </c>
      <c r="AH216" s="7">
        <v>44.975454545454546</v>
      </c>
    </row>
    <row r="217" spans="2:34" ht="15" customHeight="1" x14ac:dyDescent="0.25">
      <c r="B217" s="8" t="s">
        <v>4</v>
      </c>
      <c r="C217" s="7">
        <v>31.137626262626299</v>
      </c>
      <c r="D217" s="7">
        <v>72.966414141414006</v>
      </c>
      <c r="E217" s="7">
        <v>26.988636363636399</v>
      </c>
      <c r="F217" s="7">
        <v>64.25</v>
      </c>
      <c r="G217" s="7">
        <v>7.9318181818181799</v>
      </c>
      <c r="H217" s="7">
        <v>21.261363636363601</v>
      </c>
      <c r="I217" s="7">
        <v>10.1046448863636</v>
      </c>
      <c r="J217" s="7">
        <v>30.826306818181799</v>
      </c>
      <c r="K217" s="7">
        <v>25.810205176767699</v>
      </c>
      <c r="L217" s="7">
        <v>47.293153409090898</v>
      </c>
      <c r="M217" s="7">
        <v>23.136363636363601</v>
      </c>
      <c r="N217" s="7">
        <v>45.618863636363699</v>
      </c>
      <c r="O217" s="7">
        <v>30.107500000000002</v>
      </c>
      <c r="P217" s="7">
        <v>57.325681818181799</v>
      </c>
      <c r="Q217" s="7">
        <v>51.578469872966501</v>
      </c>
      <c r="R217" s="7">
        <v>70.590964627393006</v>
      </c>
      <c r="S217" s="7">
        <v>37.929527272727299</v>
      </c>
      <c r="T217" s="7">
        <v>71.655868181818207</v>
      </c>
      <c r="U217" s="7">
        <v>50.354400000000098</v>
      </c>
      <c r="V217" s="7">
        <v>60.1829113636364</v>
      </c>
      <c r="W217" s="7">
        <v>74.718283197750296</v>
      </c>
      <c r="X217" s="7">
        <v>89.847426338272797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0</v>
      </c>
    </row>
    <row r="218" spans="2:34" ht="15" customHeight="1" x14ac:dyDescent="0.25">
      <c r="B218" s="8" t="s">
        <v>3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36.936818180953999</v>
      </c>
      <c r="Z218" s="7">
        <v>29.145681817604999</v>
      </c>
      <c r="AA218" s="6">
        <v>38.088181817360002</v>
      </c>
      <c r="AB218" s="6">
        <v>32.723636363348</v>
      </c>
      <c r="AC218" s="6">
        <v>72.69886363636364</v>
      </c>
      <c r="AD218" s="6">
        <v>57.536590909090933</v>
      </c>
      <c r="AE218" s="6">
        <v>72.588181818181809</v>
      </c>
      <c r="AF218" s="6">
        <v>48.187727272727287</v>
      </c>
      <c r="AG218" s="6">
        <v>68.825909090909079</v>
      </c>
      <c r="AH218" s="6">
        <v>42.1027272727273</v>
      </c>
    </row>
    <row r="219" spans="2:34" ht="15" customHeight="1" x14ac:dyDescent="0.25">
      <c r="B219" s="8" t="s">
        <v>2</v>
      </c>
      <c r="C219" s="7">
        <v>2</v>
      </c>
      <c r="D219" s="7">
        <v>4.7954545454545503</v>
      </c>
      <c r="E219" s="7">
        <v>30.108585858585801</v>
      </c>
      <c r="F219" s="7">
        <v>28.375</v>
      </c>
      <c r="G219" s="7">
        <v>21.775252525252501</v>
      </c>
      <c r="H219" s="7">
        <v>35.431818181818201</v>
      </c>
      <c r="I219" s="7">
        <v>25.460227272727298</v>
      </c>
      <c r="J219" s="7">
        <v>30.8295454545454</v>
      </c>
      <c r="K219" s="7">
        <v>36.6665909090909</v>
      </c>
      <c r="L219" s="7">
        <v>44.772727272727302</v>
      </c>
      <c r="M219" s="7">
        <v>46.4165909090909</v>
      </c>
      <c r="N219" s="7">
        <v>73.409772727272696</v>
      </c>
      <c r="O219" s="7">
        <v>165.68181818181799</v>
      </c>
      <c r="P219" s="7">
        <v>104.318181818182</v>
      </c>
      <c r="Q219" s="7">
        <v>0</v>
      </c>
      <c r="R219" s="7">
        <v>0.22727272727272699</v>
      </c>
      <c r="S219" s="7">
        <v>0</v>
      </c>
      <c r="T219" s="7">
        <v>0</v>
      </c>
      <c r="U219" s="7">
        <v>0</v>
      </c>
      <c r="V219" s="7">
        <v>0</v>
      </c>
      <c r="W219" s="7">
        <v>17.227272727272702</v>
      </c>
      <c r="X219" s="7">
        <v>26.363636363636399</v>
      </c>
      <c r="Y219" s="7">
        <v>49.646136363300499</v>
      </c>
      <c r="Z219" s="7">
        <v>36.631136363533003</v>
      </c>
      <c r="AA219" s="7">
        <v>16.485681818279001</v>
      </c>
      <c r="AB219" s="7">
        <v>23.963409090942999</v>
      </c>
      <c r="AC219" s="6">
        <v>47.575227272727233</v>
      </c>
      <c r="AD219" s="6">
        <v>37.757500000000036</v>
      </c>
      <c r="AE219" s="6">
        <v>39.077727272727259</v>
      </c>
      <c r="AF219" s="6">
        <v>36.451136363636387</v>
      </c>
      <c r="AG219" s="6">
        <v>9.4602272727272716</v>
      </c>
      <c r="AH219" s="6">
        <v>19.322954545454543</v>
      </c>
    </row>
    <row r="220" spans="2:34" ht="15" customHeight="1" x14ac:dyDescent="0.25">
      <c r="H220" s="2"/>
      <c r="I220" s="16"/>
      <c r="J220" s="16"/>
      <c r="K220" s="16"/>
      <c r="L220" s="16"/>
      <c r="M220" s="16"/>
      <c r="N220" s="16"/>
      <c r="O220" s="16"/>
      <c r="P220" s="16"/>
      <c r="Q220" s="15"/>
    </row>
    <row r="221" spans="2:34" ht="15" customHeight="1" x14ac:dyDescent="0.25"/>
    <row r="222" spans="2:34" ht="15" customHeight="1" x14ac:dyDescent="0.25">
      <c r="B222" s="14" t="s">
        <v>15</v>
      </c>
      <c r="C222" s="14"/>
      <c r="D222" s="14"/>
      <c r="E222" s="14"/>
      <c r="F222" s="14"/>
      <c r="G222" s="14"/>
    </row>
    <row r="223" spans="2:34" ht="15" customHeight="1" x14ac:dyDescent="0.25">
      <c r="B223" s="13" t="s">
        <v>14</v>
      </c>
      <c r="C223" s="12">
        <v>2009</v>
      </c>
      <c r="D223" s="11"/>
      <c r="E223" s="12">
        <v>2010</v>
      </c>
      <c r="F223" s="11"/>
      <c r="G223" s="12">
        <v>2011</v>
      </c>
      <c r="H223" s="11"/>
      <c r="I223" s="12">
        <v>2012</v>
      </c>
      <c r="J223" s="11"/>
      <c r="K223" s="12">
        <v>2013</v>
      </c>
      <c r="L223" s="11"/>
      <c r="M223" s="12">
        <v>2014</v>
      </c>
      <c r="N223" s="11"/>
      <c r="O223" s="12">
        <v>2015</v>
      </c>
      <c r="P223" s="11"/>
      <c r="Q223" s="12">
        <v>2016</v>
      </c>
      <c r="R223" s="11"/>
      <c r="S223" s="12">
        <v>2017</v>
      </c>
      <c r="T223" s="11"/>
      <c r="U223" s="12">
        <v>2018</v>
      </c>
      <c r="V223" s="11"/>
      <c r="W223" s="12">
        <v>2019</v>
      </c>
      <c r="X223" s="11"/>
      <c r="Y223" s="12">
        <v>2020</v>
      </c>
      <c r="Z223" s="11"/>
      <c r="AA223" s="12">
        <v>2021</v>
      </c>
      <c r="AB223" s="11"/>
      <c r="AC223" s="12">
        <v>2022</v>
      </c>
      <c r="AD223" s="11"/>
      <c r="AE223" s="12">
        <v>2023</v>
      </c>
      <c r="AF223" s="11"/>
      <c r="AG223" s="12">
        <v>2024</v>
      </c>
      <c r="AH223" s="11"/>
    </row>
    <row r="224" spans="2:34" ht="15" customHeight="1" x14ac:dyDescent="0.25">
      <c r="B224" s="10"/>
      <c r="C224" s="9" t="s">
        <v>13</v>
      </c>
      <c r="D224" s="9" t="s">
        <v>12</v>
      </c>
      <c r="E224" s="9" t="s">
        <v>13</v>
      </c>
      <c r="F224" s="9" t="s">
        <v>12</v>
      </c>
      <c r="G224" s="9" t="s">
        <v>13</v>
      </c>
      <c r="H224" s="9" t="s">
        <v>12</v>
      </c>
      <c r="I224" s="9" t="s">
        <v>13</v>
      </c>
      <c r="J224" s="9" t="s">
        <v>12</v>
      </c>
      <c r="K224" s="9" t="s">
        <v>13</v>
      </c>
      <c r="L224" s="9" t="s">
        <v>12</v>
      </c>
      <c r="M224" s="9" t="s">
        <v>13</v>
      </c>
      <c r="N224" s="9" t="s">
        <v>12</v>
      </c>
      <c r="O224" s="9" t="s">
        <v>13</v>
      </c>
      <c r="P224" s="9" t="s">
        <v>12</v>
      </c>
      <c r="Q224" s="9" t="s">
        <v>13</v>
      </c>
      <c r="R224" s="9" t="s">
        <v>12</v>
      </c>
      <c r="S224" s="9" t="s">
        <v>13</v>
      </c>
      <c r="T224" s="9" t="s">
        <v>12</v>
      </c>
      <c r="U224" s="9" t="s">
        <v>13</v>
      </c>
      <c r="V224" s="9" t="s">
        <v>12</v>
      </c>
      <c r="W224" s="9" t="s">
        <v>13</v>
      </c>
      <c r="X224" s="9" t="s">
        <v>12</v>
      </c>
      <c r="Y224" s="9" t="s">
        <v>13</v>
      </c>
      <c r="Z224" s="9" t="s">
        <v>12</v>
      </c>
      <c r="AA224" s="9" t="s">
        <v>13</v>
      </c>
      <c r="AB224" s="9" t="s">
        <v>12</v>
      </c>
      <c r="AC224" s="9" t="s">
        <v>13</v>
      </c>
      <c r="AD224" s="9" t="s">
        <v>12</v>
      </c>
      <c r="AE224" s="9" t="s">
        <v>13</v>
      </c>
      <c r="AF224" s="9" t="s">
        <v>12</v>
      </c>
      <c r="AG224" s="9" t="s">
        <v>13</v>
      </c>
      <c r="AH224" s="9" t="s">
        <v>12</v>
      </c>
    </row>
    <row r="225" spans="2:34" ht="15" customHeight="1" x14ac:dyDescent="0.25">
      <c r="B225" s="8" t="s">
        <v>11</v>
      </c>
      <c r="C225" s="7">
        <v>0.40909090909090901</v>
      </c>
      <c r="D225" s="7">
        <v>2.1136363636363602</v>
      </c>
      <c r="E225" s="7">
        <v>1.6818181818181801</v>
      </c>
      <c r="F225" s="7">
        <v>1.8181818181818199</v>
      </c>
      <c r="G225" s="7">
        <v>0.36363636363636398</v>
      </c>
      <c r="H225" s="7">
        <v>1.5681818181818199</v>
      </c>
      <c r="I225" s="7">
        <v>9.0637626262626299</v>
      </c>
      <c r="J225" s="7">
        <v>18.269595959596</v>
      </c>
      <c r="K225" s="7">
        <v>2.3409090909090899</v>
      </c>
      <c r="L225" s="7">
        <v>9.7272727272727302</v>
      </c>
      <c r="M225" s="7">
        <v>3.2365909090909102</v>
      </c>
      <c r="N225" s="7">
        <v>14.5906818181818</v>
      </c>
      <c r="O225" s="7">
        <v>4.6511363636363603</v>
      </c>
      <c r="P225" s="7">
        <v>10.4018181818182</v>
      </c>
      <c r="Q225" s="7">
        <v>2.9975182630164401</v>
      </c>
      <c r="R225" s="7">
        <v>9.3701928867254498</v>
      </c>
      <c r="S225" s="7">
        <v>3.0444249999999999</v>
      </c>
      <c r="T225" s="7">
        <v>7.3979613636363597</v>
      </c>
      <c r="U225" s="7">
        <v>7.9869500000000002</v>
      </c>
      <c r="V225" s="7">
        <v>12.040022727272699</v>
      </c>
      <c r="W225" s="7">
        <v>5.3129439096136402</v>
      </c>
      <c r="X225" s="7">
        <v>11.1596769012273</v>
      </c>
      <c r="Y225" s="7">
        <v>7.8350000000120001</v>
      </c>
      <c r="Z225" s="7">
        <v>8.3804545454713004</v>
      </c>
      <c r="AA225" s="7">
        <v>7.0736363636239998</v>
      </c>
      <c r="AB225" s="7">
        <v>9.6365909090919999</v>
      </c>
      <c r="AC225" s="7">
        <v>5.71</v>
      </c>
      <c r="AD225" s="7">
        <v>10.399545454545454</v>
      </c>
      <c r="AE225" s="7">
        <v>7.8359090909090909</v>
      </c>
      <c r="AF225" s="7">
        <v>11.628409090909091</v>
      </c>
      <c r="AG225" s="7">
        <v>5.4513636363636353</v>
      </c>
      <c r="AH225" s="7">
        <v>13.538181818181817</v>
      </c>
    </row>
    <row r="226" spans="2:34" ht="15" customHeight="1" x14ac:dyDescent="0.25">
      <c r="B226" s="8" t="s">
        <v>10</v>
      </c>
      <c r="C226" s="7">
        <v>28.507954545454499</v>
      </c>
      <c r="D226" s="7">
        <v>46.846590909090999</v>
      </c>
      <c r="E226" s="7">
        <v>30.2568181818182</v>
      </c>
      <c r="F226" s="7">
        <v>47.8318181818182</v>
      </c>
      <c r="G226" s="7">
        <v>35.386363636363697</v>
      </c>
      <c r="H226" s="7">
        <v>48.386363636363697</v>
      </c>
      <c r="I226" s="7">
        <v>45.812702020202003</v>
      </c>
      <c r="J226" s="7">
        <v>54.762752525252601</v>
      </c>
      <c r="K226" s="7">
        <v>138.52431818181799</v>
      </c>
      <c r="L226" s="7">
        <v>205.72499999999999</v>
      </c>
      <c r="M226" s="7">
        <v>180.48840909091001</v>
      </c>
      <c r="N226" s="7">
        <v>273.50590909090801</v>
      </c>
      <c r="O226" s="7">
        <v>180.28522727272801</v>
      </c>
      <c r="P226" s="7">
        <v>273.68159090890799</v>
      </c>
      <c r="Q226" s="7">
        <v>173.37049304330199</v>
      </c>
      <c r="R226" s="7">
        <v>218.35007411401801</v>
      </c>
      <c r="S226" s="7">
        <v>183.44044545454599</v>
      </c>
      <c r="T226" s="7">
        <v>237.213368181818</v>
      </c>
      <c r="U226" s="7">
        <v>203.459813636364</v>
      </c>
      <c r="V226" s="7">
        <v>283.86137727272597</v>
      </c>
      <c r="W226" s="7">
        <v>217.68987120661399</v>
      </c>
      <c r="X226" s="7">
        <v>287.46137353856699</v>
      </c>
      <c r="Y226" s="7">
        <v>262.27409090808601</v>
      </c>
      <c r="Z226" s="7">
        <v>307.724999999001</v>
      </c>
      <c r="AA226" s="7">
        <v>285.40772727139898</v>
      </c>
      <c r="AB226" s="7">
        <v>327.15363636319302</v>
      </c>
      <c r="AC226" s="7">
        <v>305.90681818181713</v>
      </c>
      <c r="AD226" s="7">
        <v>372.11681818181677</v>
      </c>
      <c r="AE226" s="7">
        <v>324.69659090909022</v>
      </c>
      <c r="AF226" s="7">
        <v>360.51613636363589</v>
      </c>
      <c r="AG226" s="7">
        <v>324.6197402597403</v>
      </c>
      <c r="AH226" s="7">
        <v>328.8729924242424</v>
      </c>
    </row>
    <row r="227" spans="2:34" ht="15" customHeight="1" x14ac:dyDescent="0.25">
      <c r="B227" s="8" t="s">
        <v>9</v>
      </c>
      <c r="C227" s="7">
        <v>0.79545454545454597</v>
      </c>
      <c r="D227" s="7">
        <v>0.97727272727272696</v>
      </c>
      <c r="E227" s="7">
        <v>10.909090909090899</v>
      </c>
      <c r="F227" s="7">
        <v>4.2727272727272698</v>
      </c>
      <c r="G227" s="7">
        <v>14.454545454545499</v>
      </c>
      <c r="H227" s="7">
        <v>6.8409090909090899</v>
      </c>
      <c r="I227" s="7">
        <v>12.365454545454501</v>
      </c>
      <c r="J227" s="7">
        <v>6.9090909090909101</v>
      </c>
      <c r="K227" s="7">
        <v>13.177954545454501</v>
      </c>
      <c r="L227" s="7">
        <v>5.9072727272727299</v>
      </c>
      <c r="M227" s="7">
        <v>8.0695454545454499</v>
      </c>
      <c r="N227" s="7">
        <v>3.7275</v>
      </c>
      <c r="O227" s="7">
        <v>12.439090909090901</v>
      </c>
      <c r="P227" s="7">
        <v>6.5765909090909096</v>
      </c>
      <c r="Q227" s="7">
        <v>6.6954545454545498</v>
      </c>
      <c r="R227" s="7">
        <v>2.5727272727272701</v>
      </c>
      <c r="S227" s="7">
        <v>6.4655363636363603</v>
      </c>
      <c r="T227" s="7">
        <v>2.2581818181818201</v>
      </c>
      <c r="U227" s="7">
        <v>7.3972727272727301</v>
      </c>
      <c r="V227" s="7">
        <v>5.0445454545454496</v>
      </c>
      <c r="W227" s="7">
        <v>4.82522727272727</v>
      </c>
      <c r="X227" s="7">
        <v>2.8331818181818198</v>
      </c>
      <c r="Y227" s="7">
        <v>4.0918181818150003</v>
      </c>
      <c r="Z227" s="7">
        <v>0.61272727273600003</v>
      </c>
      <c r="AA227" s="7">
        <v>5.5552272726940002</v>
      </c>
      <c r="AB227" s="7">
        <v>0.84818181817399996</v>
      </c>
      <c r="AC227" s="7">
        <v>5.1275000000000004</v>
      </c>
      <c r="AD227" s="7">
        <v>1.3815909090909093</v>
      </c>
      <c r="AE227" s="7">
        <v>4.1961363636363638</v>
      </c>
      <c r="AF227" s="7">
        <v>0.46727272727272723</v>
      </c>
      <c r="AG227" s="7">
        <v>4.1968181818181822</v>
      </c>
      <c r="AH227" s="7">
        <v>0.46727272727272723</v>
      </c>
    </row>
    <row r="228" spans="2:34" ht="15" customHeight="1" x14ac:dyDescent="0.25">
      <c r="B228" s="8" t="s">
        <v>8</v>
      </c>
      <c r="C228" s="7">
        <v>357.76356534090797</v>
      </c>
      <c r="D228" s="7">
        <v>422.45845170454197</v>
      </c>
      <c r="E228" s="7">
        <v>424.76186868686699</v>
      </c>
      <c r="F228" s="7">
        <v>500.528409090906</v>
      </c>
      <c r="G228" s="7">
        <v>497.09467171716801</v>
      </c>
      <c r="H228" s="7">
        <v>527.91590909090905</v>
      </c>
      <c r="I228" s="7">
        <v>706.97035353535705</v>
      </c>
      <c r="J228" s="7">
        <v>604.393851010101</v>
      </c>
      <c r="K228" s="7">
        <v>865.54148989898704</v>
      </c>
      <c r="L228" s="7">
        <v>1062.34340909091</v>
      </c>
      <c r="M228" s="7">
        <v>933.984772727267</v>
      </c>
      <c r="N228" s="7">
        <v>1177.7325000000101</v>
      </c>
      <c r="O228" s="7">
        <v>1108.27954545482</v>
      </c>
      <c r="P228" s="7">
        <v>1434.7859090909101</v>
      </c>
      <c r="Q228" s="7">
        <v>1076.3833848018701</v>
      </c>
      <c r="R228" s="7">
        <v>1143.3310672217201</v>
      </c>
      <c r="S228" s="7">
        <v>1095.31443552155</v>
      </c>
      <c r="T228" s="7">
        <v>1139.2517484856501</v>
      </c>
      <c r="U228" s="7">
        <v>1050.8434909090799</v>
      </c>
      <c r="V228" s="7">
        <v>1085.4789863636199</v>
      </c>
      <c r="W228" s="7">
        <v>1066.9052775499799</v>
      </c>
      <c r="X228" s="7">
        <v>1059.1928092857399</v>
      </c>
      <c r="Y228" s="7">
        <v>992.08772726890504</v>
      </c>
      <c r="Z228" s="7">
        <v>1050.6909090884899</v>
      </c>
      <c r="AA228" s="7">
        <v>894.32363636013804</v>
      </c>
      <c r="AB228" s="7">
        <v>918.59795454382402</v>
      </c>
      <c r="AC228" s="7">
        <v>873.18886363635841</v>
      </c>
      <c r="AD228" s="7">
        <v>896.14931818181174</v>
      </c>
      <c r="AE228" s="7">
        <v>1071.4954545454473</v>
      </c>
      <c r="AF228" s="7">
        <v>1008.2445454545433</v>
      </c>
      <c r="AG228" s="7">
        <v>1066.3781818181858</v>
      </c>
      <c r="AH228" s="7">
        <v>1054.0858019623583</v>
      </c>
    </row>
    <row r="229" spans="2:34" ht="15" customHeight="1" x14ac:dyDescent="0.25">
      <c r="B229" s="8" t="s">
        <v>7</v>
      </c>
      <c r="C229" s="7">
        <v>92.392045454545098</v>
      </c>
      <c r="D229" s="7">
        <v>80.346590909090295</v>
      </c>
      <c r="E229" s="7">
        <v>116.585227272727</v>
      </c>
      <c r="F229" s="7">
        <v>79.188636363636405</v>
      </c>
      <c r="G229" s="7">
        <v>145.77840909090901</v>
      </c>
      <c r="H229" s="7">
        <v>82.961363636363203</v>
      </c>
      <c r="I229" s="7">
        <v>55.313409090909097</v>
      </c>
      <c r="J229" s="7">
        <v>50.052954545454597</v>
      </c>
      <c r="K229" s="7">
        <v>323.450418660286</v>
      </c>
      <c r="L229" s="7">
        <v>343.86863636363603</v>
      </c>
      <c r="M229" s="7">
        <v>339.71045454545299</v>
      </c>
      <c r="N229" s="7">
        <v>340.303863636362</v>
      </c>
      <c r="O229" s="7">
        <v>175.44886363663599</v>
      </c>
      <c r="P229" s="7">
        <v>156.1225</v>
      </c>
      <c r="Q229" s="7">
        <v>61.109333622345098</v>
      </c>
      <c r="R229" s="7">
        <v>72.560250664894099</v>
      </c>
      <c r="S229" s="7">
        <v>68.302288636363798</v>
      </c>
      <c r="T229" s="7">
        <v>83.847772727272798</v>
      </c>
      <c r="U229" s="7">
        <v>63.298613636363697</v>
      </c>
      <c r="V229" s="7">
        <v>69.471381818181897</v>
      </c>
      <c r="W229" s="7">
        <v>60.108789786091002</v>
      </c>
      <c r="X229" s="7">
        <v>63.5959191490455</v>
      </c>
      <c r="Y229" s="7">
        <v>66.748409090451005</v>
      </c>
      <c r="Z229" s="7">
        <v>75.294090908508295</v>
      </c>
      <c r="AA229" s="7">
        <v>53.798409090737998</v>
      </c>
      <c r="AB229" s="7">
        <v>40.385681818089999</v>
      </c>
      <c r="AC229" s="7">
        <v>134.24522727272713</v>
      </c>
      <c r="AD229" s="7">
        <v>89.534545454545409</v>
      </c>
      <c r="AE229" s="7">
        <v>83.026590909090913</v>
      </c>
      <c r="AF229" s="7">
        <v>68.136363636363669</v>
      </c>
      <c r="AG229" s="7">
        <v>78.112499999999997</v>
      </c>
      <c r="AH229" s="7">
        <v>64.112045454545481</v>
      </c>
    </row>
    <row r="230" spans="2:34" ht="15" customHeight="1" x14ac:dyDescent="0.25">
      <c r="B230" s="8" t="s">
        <v>6</v>
      </c>
      <c r="C230" s="7">
        <v>60.659588068181897</v>
      </c>
      <c r="D230" s="7">
        <v>122.081676136363</v>
      </c>
      <c r="E230" s="7">
        <v>52.676666666666698</v>
      </c>
      <c r="F230" s="7">
        <v>106.768409090909</v>
      </c>
      <c r="G230" s="7">
        <v>67.869318181818002</v>
      </c>
      <c r="H230" s="7">
        <v>129.97727272727201</v>
      </c>
      <c r="I230" s="7">
        <v>78.9622474747475</v>
      </c>
      <c r="J230" s="7">
        <v>128.67828282828299</v>
      </c>
      <c r="K230" s="7">
        <v>107.816666666667</v>
      </c>
      <c r="L230" s="7">
        <v>278.62772727272699</v>
      </c>
      <c r="M230" s="7">
        <v>120.621590909091</v>
      </c>
      <c r="N230" s="7">
        <v>285.38477272727198</v>
      </c>
      <c r="O230" s="7">
        <v>132.32477272700001</v>
      </c>
      <c r="P230" s="7">
        <v>299.39909090899999</v>
      </c>
      <c r="Q230" s="7">
        <v>140.336408029658</v>
      </c>
      <c r="R230" s="7">
        <v>253.93368628644399</v>
      </c>
      <c r="S230" s="7">
        <v>142.67966818181799</v>
      </c>
      <c r="T230" s="7">
        <v>242.33854469695399</v>
      </c>
      <c r="U230" s="7">
        <v>114.068222727273</v>
      </c>
      <c r="V230" s="7">
        <v>200.600468181818</v>
      </c>
      <c r="W230" s="7">
        <v>119.159913084114</v>
      </c>
      <c r="X230" s="7">
        <v>210.672476246727</v>
      </c>
      <c r="Y230" s="7">
        <v>126.097727272032</v>
      </c>
      <c r="Z230" s="7">
        <v>200.95431818124999</v>
      </c>
      <c r="AA230" s="7">
        <v>110.86181818143901</v>
      </c>
      <c r="AB230" s="7">
        <v>184.76181818166901</v>
      </c>
      <c r="AC230" s="7">
        <v>151.60386363636366</v>
      </c>
      <c r="AD230" s="7">
        <v>220.61409090909115</v>
      </c>
      <c r="AE230" s="7">
        <v>162.57477272727269</v>
      </c>
      <c r="AF230" s="7">
        <v>223.61500000000058</v>
      </c>
      <c r="AG230" s="7">
        <v>163.16977272727266</v>
      </c>
      <c r="AH230" s="7">
        <v>229.60568181818172</v>
      </c>
    </row>
    <row r="231" spans="2:34" ht="15" customHeight="1" x14ac:dyDescent="0.25">
      <c r="B231" s="8" t="s">
        <v>5</v>
      </c>
      <c r="C231" s="7">
        <v>1.5</v>
      </c>
      <c r="D231" s="7">
        <v>8.8568181818181895</v>
      </c>
      <c r="E231" s="7">
        <v>2.9318181818181799</v>
      </c>
      <c r="F231" s="7">
        <v>6.3977272727272698</v>
      </c>
      <c r="G231" s="7">
        <v>1.97727272727273</v>
      </c>
      <c r="H231" s="7">
        <v>8.4772727272727302</v>
      </c>
      <c r="I231" s="7">
        <v>1.97853535353535</v>
      </c>
      <c r="J231" s="7">
        <v>8.6980808080808103</v>
      </c>
      <c r="K231" s="7">
        <v>7.8068181818181799</v>
      </c>
      <c r="L231" s="7">
        <v>20.545454545454501</v>
      </c>
      <c r="M231" s="7">
        <v>1.80113636363636</v>
      </c>
      <c r="N231" s="7">
        <v>15.909090909090899</v>
      </c>
      <c r="O231" s="7">
        <v>1.22727272727273</v>
      </c>
      <c r="P231" s="7">
        <v>11.357954545454501</v>
      </c>
      <c r="Q231" s="7">
        <v>0.13636363636363599</v>
      </c>
      <c r="R231" s="7">
        <v>4.2954545454545503</v>
      </c>
      <c r="S231" s="7">
        <v>1.47727272727273</v>
      </c>
      <c r="T231" s="7">
        <v>4.3863636363636402</v>
      </c>
      <c r="U231" s="7">
        <v>0</v>
      </c>
      <c r="V231" s="7">
        <v>1.33318181818182</v>
      </c>
      <c r="W231" s="7">
        <v>0.204545454545455</v>
      </c>
      <c r="X231" s="7">
        <v>1.0454545454545501</v>
      </c>
      <c r="Y231" s="7">
        <v>7.3068181816609998</v>
      </c>
      <c r="Z231" s="7">
        <v>4.4772727272140003</v>
      </c>
      <c r="AA231" s="7">
        <v>1.1704545454599999</v>
      </c>
      <c r="AB231" s="7">
        <v>1.0004545454539999</v>
      </c>
      <c r="AC231" s="7">
        <v>3.523636363636363</v>
      </c>
      <c r="AD231" s="7">
        <v>7.3279545454545456</v>
      </c>
      <c r="AE231" s="7">
        <v>4.6100000000000003</v>
      </c>
      <c r="AF231" s="7">
        <v>2.8936363636363645</v>
      </c>
      <c r="AG231" s="7">
        <v>6.5486363636363638</v>
      </c>
      <c r="AH231" s="7">
        <v>2.2534090909090909</v>
      </c>
    </row>
    <row r="232" spans="2:34" ht="15" customHeight="1" x14ac:dyDescent="0.25">
      <c r="B232" s="8" t="s">
        <v>4</v>
      </c>
      <c r="C232" s="7">
        <v>12.2727272727273</v>
      </c>
      <c r="D232" s="7">
        <v>14.5</v>
      </c>
      <c r="E232" s="7">
        <v>12.267045454545499</v>
      </c>
      <c r="F232" s="7">
        <v>14.160227272727299</v>
      </c>
      <c r="G232" s="7">
        <v>9.2102272727272805</v>
      </c>
      <c r="H232" s="7">
        <v>11.867045454545501</v>
      </c>
      <c r="I232" s="7">
        <v>8.1988636363636402</v>
      </c>
      <c r="J232" s="7">
        <v>9.6711363636363696</v>
      </c>
      <c r="K232" s="7">
        <v>10.045454545454501</v>
      </c>
      <c r="L232" s="7">
        <v>10.298863636363601</v>
      </c>
      <c r="M232" s="7">
        <v>8.4665909090909093</v>
      </c>
      <c r="N232" s="7">
        <v>9.8734090909090906</v>
      </c>
      <c r="O232" s="7">
        <v>11.701136363636399</v>
      </c>
      <c r="P232" s="7">
        <v>23.715227272727301</v>
      </c>
      <c r="Q232" s="7">
        <v>23.0889161336457</v>
      </c>
      <c r="R232" s="7">
        <v>29.233503200528801</v>
      </c>
      <c r="S232" s="7">
        <v>48.023634090909198</v>
      </c>
      <c r="T232" s="7">
        <v>63.646890909090999</v>
      </c>
      <c r="U232" s="7">
        <v>61.038918181818197</v>
      </c>
      <c r="V232" s="7">
        <v>41.619349999999997</v>
      </c>
      <c r="W232" s="7">
        <v>50.656266296659098</v>
      </c>
      <c r="X232" s="7">
        <v>61.192992133727401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0</v>
      </c>
      <c r="AF232" s="6">
        <v>0</v>
      </c>
      <c r="AG232" s="6">
        <v>0</v>
      </c>
      <c r="AH232" s="6">
        <v>0</v>
      </c>
    </row>
    <row r="233" spans="2:34" ht="15" customHeight="1" x14ac:dyDescent="0.25">
      <c r="B233" s="8" t="s">
        <v>3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7.0386363634949998</v>
      </c>
      <c r="Z233" s="7">
        <v>6.3686363635800003</v>
      </c>
      <c r="AA233" s="6">
        <v>6.6629545454720001</v>
      </c>
      <c r="AB233" s="6">
        <v>10.050454545465</v>
      </c>
      <c r="AC233" s="6">
        <v>9.6281818181818153</v>
      </c>
      <c r="AD233" s="6">
        <v>9.3152272727272756</v>
      </c>
      <c r="AE233" s="6">
        <v>10.131363636363636</v>
      </c>
      <c r="AF233" s="6">
        <v>9.398863636363636</v>
      </c>
      <c r="AG233" s="6">
        <v>19.734545454545458</v>
      </c>
      <c r="AH233" s="6">
        <v>9.0604545454545455</v>
      </c>
    </row>
    <row r="234" spans="2:34" ht="15" customHeight="1" x14ac:dyDescent="0.25">
      <c r="B234" s="8" t="s">
        <v>2</v>
      </c>
      <c r="C234" s="7">
        <v>0</v>
      </c>
      <c r="D234" s="7">
        <v>0</v>
      </c>
      <c r="E234" s="7">
        <v>0</v>
      </c>
      <c r="F234" s="7">
        <v>4.5454545454545497E-2</v>
      </c>
      <c r="G234" s="7">
        <v>0.5</v>
      </c>
      <c r="H234" s="7">
        <v>9.0909090909090898E-2</v>
      </c>
      <c r="I234" s="7">
        <v>0.42659090909090902</v>
      </c>
      <c r="J234" s="7">
        <v>0.34613636363636402</v>
      </c>
      <c r="K234" s="7">
        <v>53.711742424242502</v>
      </c>
      <c r="L234" s="7">
        <v>68.755681818181799</v>
      </c>
      <c r="M234" s="7">
        <v>59.728181818181802</v>
      </c>
      <c r="N234" s="7">
        <v>96.131818181818403</v>
      </c>
      <c r="O234" s="7">
        <v>0</v>
      </c>
      <c r="P234" s="7">
        <v>0</v>
      </c>
      <c r="Q234" s="7">
        <v>0</v>
      </c>
      <c r="R234" s="7">
        <v>0.11363636363636399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13.026363636298999</v>
      </c>
      <c r="Z234" s="7">
        <v>17.745681818112001</v>
      </c>
      <c r="AA234" s="7">
        <v>16.279545454569</v>
      </c>
      <c r="AB234" s="7">
        <v>17.534318181812001</v>
      </c>
      <c r="AC234" s="6">
        <v>28.114545454545461</v>
      </c>
      <c r="AD234" s="6">
        <v>22.105227272727273</v>
      </c>
      <c r="AE234" s="6">
        <v>11.044772727272726</v>
      </c>
      <c r="AF234" s="6">
        <v>6.2447727272727276</v>
      </c>
      <c r="AG234" s="6">
        <v>12.098636363636361</v>
      </c>
      <c r="AH234" s="6">
        <v>10.17909090909091</v>
      </c>
    </row>
    <row r="235" spans="2:34" ht="15" customHeight="1" x14ac:dyDescent="0.25"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2:34" ht="15" customHeight="1" x14ac:dyDescent="0.25">
      <c r="H236" s="2"/>
    </row>
    <row r="237" spans="2:34" ht="15" customHeight="1" x14ac:dyDescent="0.25">
      <c r="B237" s="5" t="s">
        <v>1</v>
      </c>
      <c r="C237" s="5"/>
      <c r="D237" s="5"/>
      <c r="E237" s="5"/>
      <c r="F237" s="5"/>
      <c r="G237" s="5"/>
    </row>
    <row r="238" spans="2:34" ht="15" customHeight="1" x14ac:dyDescent="0.25">
      <c r="B238" s="4" t="s">
        <v>0</v>
      </c>
      <c r="C238" s="3"/>
      <c r="D238" s="3"/>
      <c r="E238" s="3"/>
      <c r="F238" s="3"/>
      <c r="G238" s="3"/>
    </row>
    <row r="239" spans="2:34" ht="15" customHeight="1" x14ac:dyDescent="0.25"/>
    <row r="240" spans="2:34" ht="15" customHeight="1" x14ac:dyDescent="0.25"/>
    <row r="241" ht="15" customHeight="1" x14ac:dyDescent="0.25"/>
    <row r="242" ht="15" customHeight="1" x14ac:dyDescent="0.25"/>
    <row r="243" ht="15" customHeight="1" x14ac:dyDescent="0.25"/>
  </sheetData>
  <mergeCells count="78">
    <mergeCell ref="AE193:AF193"/>
    <mergeCell ref="AE208:AF208"/>
    <mergeCell ref="AE223:AF223"/>
    <mergeCell ref="Y223:Z223"/>
    <mergeCell ref="W193:X193"/>
    <mergeCell ref="W208:X208"/>
    <mergeCell ref="W223:X223"/>
    <mergeCell ref="W178:X178"/>
    <mergeCell ref="AG178:AH178"/>
    <mergeCell ref="AG193:AH193"/>
    <mergeCell ref="AG208:AH208"/>
    <mergeCell ref="AG223:AH223"/>
    <mergeCell ref="AE178:AF178"/>
    <mergeCell ref="AC178:AD178"/>
    <mergeCell ref="AC193:AD193"/>
    <mergeCell ref="AC208:AD208"/>
    <mergeCell ref="AC223:AD223"/>
    <mergeCell ref="O178:P178"/>
    <mergeCell ref="O193:P193"/>
    <mergeCell ref="O208:P208"/>
    <mergeCell ref="O223:P223"/>
    <mergeCell ref="Y178:Z178"/>
    <mergeCell ref="Y193:Z193"/>
    <mergeCell ref="B40:B41"/>
    <mergeCell ref="B42:B43"/>
    <mergeCell ref="B46:B47"/>
    <mergeCell ref="B193:B194"/>
    <mergeCell ref="B178:B179"/>
    <mergeCell ref="B44:B45"/>
    <mergeCell ref="B28:B29"/>
    <mergeCell ref="B30:B31"/>
    <mergeCell ref="B32:B33"/>
    <mergeCell ref="B34:B35"/>
    <mergeCell ref="B36:B37"/>
    <mergeCell ref="B38:B39"/>
    <mergeCell ref="I223:J223"/>
    <mergeCell ref="K223:L223"/>
    <mergeCell ref="B208:B209"/>
    <mergeCell ref="Q223:R223"/>
    <mergeCell ref="S193:T193"/>
    <mergeCell ref="S208:T208"/>
    <mergeCell ref="S223:T223"/>
    <mergeCell ref="B223:B224"/>
    <mergeCell ref="M223:N223"/>
    <mergeCell ref="C208:D208"/>
    <mergeCell ref="E208:F208"/>
    <mergeCell ref="G208:H208"/>
    <mergeCell ref="I208:J208"/>
    <mergeCell ref="K208:L208"/>
    <mergeCell ref="C223:D223"/>
    <mergeCell ref="E223:F223"/>
    <mergeCell ref="G223:H223"/>
    <mergeCell ref="AA193:AB193"/>
    <mergeCell ref="AA208:AB208"/>
    <mergeCell ref="C193:D193"/>
    <mergeCell ref="E193:F193"/>
    <mergeCell ref="G193:H193"/>
    <mergeCell ref="I193:J193"/>
    <mergeCell ref="K193:L193"/>
    <mergeCell ref="M208:N208"/>
    <mergeCell ref="Q208:R208"/>
    <mergeCell ref="Y208:Z208"/>
    <mergeCell ref="S178:T178"/>
    <mergeCell ref="U193:V193"/>
    <mergeCell ref="U208:V208"/>
    <mergeCell ref="U223:V223"/>
    <mergeCell ref="M193:N193"/>
    <mergeCell ref="Q193:R193"/>
    <mergeCell ref="AA178:AB178"/>
    <mergeCell ref="AA223:AB223"/>
    <mergeCell ref="C178:D178"/>
    <mergeCell ref="E178:F178"/>
    <mergeCell ref="G178:H178"/>
    <mergeCell ref="I178:J178"/>
    <mergeCell ref="U178:V178"/>
    <mergeCell ref="K178:L178"/>
    <mergeCell ref="M178:N178"/>
    <mergeCell ref="Q178:R178"/>
  </mergeCells>
  <hyperlinks>
    <hyperlink ref="B238" location="Índice!C58" display="Volver al índice" xr:uid="{261FFCC5-787E-4C28-96AE-82E605180802}"/>
    <hyperlink ref="B3" location="Índice!C58" display="Volver al índice" xr:uid="{069FC04E-D36F-4905-B43D-477F5EABBF0C}"/>
  </hyperlink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Evolución Académicos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Belén Valdivia Maldonado</dc:creator>
  <cp:lastModifiedBy>Valentina Belén Valdivia Maldonado</cp:lastModifiedBy>
  <dcterms:created xsi:type="dcterms:W3CDTF">2024-11-24T09:10:30Z</dcterms:created>
  <dcterms:modified xsi:type="dcterms:W3CDTF">2024-11-24T09:10:59Z</dcterms:modified>
</cp:coreProperties>
</file>