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KTECH\Desktop\excel240525-main\excel240525-main\"/>
    </mc:Choice>
  </mc:AlternateContent>
  <bookViews>
    <workbookView xWindow="0" yWindow="0" windowWidth="28800" windowHeight="12870"/>
  </bookViews>
  <sheets>
    <sheet name="급여대장" sheetId="1" r:id="rId1"/>
    <sheet name="급여기준표" sheetId="2" r:id="rId2"/>
    <sheet name="개인급여명세서" sheetId="3" r:id="rId3"/>
  </sheets>
  <definedNames>
    <definedName name="기본급표">급여기준표!$C$4:$G$8</definedName>
    <definedName name="대장제목">급여대장!$A$3:$R$3</definedName>
    <definedName name="순서">개인급여명세서!$E$2</definedName>
    <definedName name="시간외수당표">급여기준표!$C$15:$E$17</definedName>
    <definedName name="직위수당표">급여기준표!$C$11:$G$12</definedName>
    <definedName name="직위표">급여기준표!$C$3:$G$3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L11" i="1"/>
  <c r="L12" i="1"/>
  <c r="L1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F4" i="1"/>
  <c r="L4" i="1" s="1"/>
  <c r="F5" i="1"/>
  <c r="N5" i="1" s="1"/>
  <c r="F6" i="1"/>
  <c r="N6" i="1" s="1"/>
  <c r="F7" i="1"/>
  <c r="N7" i="1" s="1"/>
  <c r="F8" i="1"/>
  <c r="N8" i="1" s="1"/>
  <c r="F9" i="1"/>
  <c r="N9" i="1" s="1"/>
  <c r="F10" i="1"/>
  <c r="N10" i="1" s="1"/>
  <c r="F11" i="1"/>
  <c r="M11" i="1" s="1"/>
  <c r="F12" i="1"/>
  <c r="M12" i="1" s="1"/>
  <c r="F13" i="1"/>
  <c r="M13" i="1" s="1"/>
  <c r="F14" i="1"/>
  <c r="L14" i="1" s="1"/>
  <c r="F15" i="1"/>
  <c r="L15" i="1" s="1"/>
  <c r="F16" i="1"/>
  <c r="L16" i="1" s="1"/>
  <c r="F17" i="1"/>
  <c r="L17" i="1" s="1"/>
  <c r="F18" i="1"/>
  <c r="M18" i="1" s="1"/>
  <c r="F19" i="1"/>
  <c r="M19" i="1" s="1"/>
  <c r="F20" i="1"/>
  <c r="M20" i="1" s="1"/>
  <c r="F21" i="1"/>
  <c r="N21" i="1" s="1"/>
  <c r="F22" i="1"/>
  <c r="N22" i="1" s="1"/>
  <c r="F23" i="1"/>
  <c r="N23" i="1" s="1"/>
  <c r="F24" i="1"/>
  <c r="N24" i="1" s="1"/>
  <c r="J6" i="2"/>
  <c r="J4" i="2"/>
  <c r="N16" i="1" l="1"/>
  <c r="N14" i="1"/>
  <c r="N15" i="1"/>
  <c r="N13" i="1"/>
  <c r="N20" i="1"/>
  <c r="N11" i="1"/>
  <c r="N19" i="1"/>
  <c r="N18" i="1"/>
  <c r="N17" i="1"/>
  <c r="M10" i="1"/>
  <c r="M9" i="1"/>
  <c r="M7" i="1"/>
  <c r="L10" i="1"/>
  <c r="M6" i="1"/>
  <c r="L9" i="1"/>
  <c r="M17" i="1"/>
  <c r="M15" i="1"/>
  <c r="N12" i="1"/>
  <c r="L6" i="1"/>
  <c r="L5" i="1"/>
  <c r="M16" i="1"/>
  <c r="M24" i="1"/>
  <c r="L24" i="1"/>
  <c r="L8" i="1"/>
  <c r="L7" i="1"/>
  <c r="M14" i="1"/>
  <c r="L23" i="1"/>
  <c r="M8" i="1"/>
  <c r="L20" i="1"/>
  <c r="M23" i="1"/>
  <c r="M5" i="1"/>
  <c r="L22" i="1"/>
  <c r="L21" i="1"/>
  <c r="L19" i="1"/>
  <c r="M22" i="1"/>
  <c r="M4" i="1"/>
  <c r="L18" i="1"/>
  <c r="M21" i="1"/>
  <c r="N4" i="1"/>
  <c r="Q12" i="1"/>
  <c r="P17" i="1"/>
  <c r="Q13" i="1" l="1"/>
  <c r="Q11" i="1"/>
  <c r="Q20" i="1"/>
  <c r="Q21" i="1"/>
  <c r="Q19" i="1"/>
  <c r="Q18" i="1"/>
  <c r="Q22" i="1"/>
  <c r="Q23" i="1"/>
  <c r="Q24" i="1"/>
  <c r="Q16" i="1"/>
  <c r="Q15" i="1"/>
  <c r="Q14" i="1"/>
  <c r="P12" i="1"/>
  <c r="R12" i="1" s="1"/>
  <c r="Q17" i="1"/>
  <c r="R17" i="1" s="1"/>
  <c r="P20" i="1"/>
  <c r="R20" i="1" s="1"/>
  <c r="P16" i="1"/>
  <c r="P21" i="1"/>
  <c r="P24" i="1"/>
  <c r="P13" i="1"/>
  <c r="R13" i="1" s="1"/>
  <c r="P19" i="1"/>
  <c r="P11" i="1"/>
  <c r="P18" i="1"/>
  <c r="P22" i="1"/>
  <c r="P14" i="1"/>
  <c r="P23" i="1"/>
  <c r="P15" i="1"/>
  <c r="R11" i="1" l="1"/>
  <c r="R21" i="1"/>
  <c r="R18" i="1"/>
  <c r="R19" i="1"/>
  <c r="R22" i="1"/>
  <c r="R16" i="1"/>
  <c r="R15" i="1"/>
  <c r="R23" i="1"/>
  <c r="R24" i="1"/>
  <c r="R14" i="1"/>
  <c r="P10" i="1"/>
  <c r="P9" i="1"/>
  <c r="P8" i="1"/>
  <c r="P7" i="1"/>
  <c r="P5" i="1"/>
  <c r="P4" i="1"/>
  <c r="Q10" i="1" l="1"/>
  <c r="R10" i="1" s="1"/>
  <c r="Q6" i="1"/>
  <c r="P6" i="1"/>
  <c r="Q7" i="1"/>
  <c r="R7" i="1" s="1"/>
  <c r="R6" i="1" l="1"/>
  <c r="Q9" i="1"/>
  <c r="R9" i="1" s="1"/>
  <c r="Q4" i="1"/>
  <c r="R4" i="1" s="1"/>
  <c r="Q5" i="1"/>
  <c r="R5" i="1" s="1"/>
  <c r="Q8" i="1"/>
  <c r="R8" i="1" s="1"/>
</calcChain>
</file>

<file path=xl/sharedStrings.xml><?xml version="1.0" encoding="utf-8"?>
<sst xmlns="http://schemas.openxmlformats.org/spreadsheetml/2006/main" count="88" uniqueCount="59">
  <si>
    <t>사번</t>
    <phoneticPr fontId="3" type="noConversion"/>
  </si>
  <si>
    <t>직위</t>
    <phoneticPr fontId="3" type="noConversion"/>
  </si>
  <si>
    <t>HRD-01</t>
    <phoneticPr fontId="3" type="noConversion"/>
  </si>
  <si>
    <t>김능력</t>
    <phoneticPr fontId="3" type="noConversion"/>
  </si>
  <si>
    <t>대리</t>
    <phoneticPr fontId="3" type="noConversion"/>
  </si>
  <si>
    <t>HRD-02</t>
  </si>
  <si>
    <t>이능력</t>
    <phoneticPr fontId="3" type="noConversion"/>
  </si>
  <si>
    <t>과장</t>
    <phoneticPr fontId="3" type="noConversion"/>
  </si>
  <si>
    <t>HRD-03</t>
  </si>
  <si>
    <t>김두배</t>
    <phoneticPr fontId="3" type="noConversion"/>
  </si>
  <si>
    <t>사원</t>
    <phoneticPr fontId="3" type="noConversion"/>
  </si>
  <si>
    <t>HRD-04</t>
  </si>
  <si>
    <t>한능력</t>
    <phoneticPr fontId="3" type="noConversion"/>
  </si>
  <si>
    <t>HRD-05</t>
  </si>
  <si>
    <t>오능력</t>
    <phoneticPr fontId="3" type="noConversion"/>
  </si>
  <si>
    <t>부장</t>
    <phoneticPr fontId="3" type="noConversion"/>
  </si>
  <si>
    <t>HRD-06</t>
  </si>
  <si>
    <t>박세배</t>
    <phoneticPr fontId="1" type="noConversion"/>
  </si>
  <si>
    <t>영업부</t>
  </si>
  <si>
    <t>HRD-07</t>
  </si>
  <si>
    <t>조아라</t>
    <phoneticPr fontId="1" type="noConversion"/>
  </si>
  <si>
    <t>홍보부</t>
  </si>
  <si>
    <t>전산실</t>
  </si>
  <si>
    <t>기획실</t>
  </si>
  <si>
    <t>성명</t>
    <phoneticPr fontId="3" type="noConversion"/>
  </si>
  <si>
    <t>부서</t>
    <phoneticPr fontId="3" type="noConversion"/>
  </si>
  <si>
    <t>호봉</t>
    <phoneticPr fontId="3" type="noConversion"/>
  </si>
  <si>
    <t>기본급</t>
    <phoneticPr fontId="3" type="noConversion"/>
  </si>
  <si>
    <t>시간외근무</t>
    <phoneticPr fontId="3" type="noConversion"/>
  </si>
  <si>
    <t>시간외수당</t>
    <phoneticPr fontId="3" type="noConversion"/>
  </si>
  <si>
    <t>부양가족</t>
    <phoneticPr fontId="3" type="noConversion"/>
  </si>
  <si>
    <t>가족수당</t>
    <phoneticPr fontId="3" type="noConversion"/>
  </si>
  <si>
    <t>국민연금</t>
    <phoneticPr fontId="3" type="noConversion"/>
  </si>
  <si>
    <t>지급합계</t>
    <phoneticPr fontId="3" type="noConversion"/>
  </si>
  <si>
    <t>공제합계</t>
    <phoneticPr fontId="3" type="noConversion"/>
  </si>
  <si>
    <t>차감지급액</t>
    <phoneticPr fontId="3" type="noConversion"/>
  </si>
  <si>
    <t>대리</t>
  </si>
  <si>
    <t>주임</t>
    <phoneticPr fontId="3" type="noConversion"/>
  </si>
  <si>
    <t>수당</t>
    <phoneticPr fontId="3" type="noConversion"/>
  </si>
  <si>
    <t>&lt;시간외 근무 수당&gt;</t>
    <phoneticPr fontId="3" type="noConversion"/>
  </si>
  <si>
    <t>부터</t>
    <phoneticPr fontId="3" type="noConversion"/>
  </si>
  <si>
    <t>까지</t>
    <phoneticPr fontId="3" type="noConversion"/>
  </si>
  <si>
    <t>이상</t>
    <phoneticPr fontId="3" type="noConversion"/>
  </si>
  <si>
    <t>&lt;직위와 호봉에 따른 기본급&gt;</t>
    <phoneticPr fontId="3" type="noConversion"/>
  </si>
  <si>
    <t>2023년 10월 급여 지급 내역</t>
    <phoneticPr fontId="3" type="noConversion"/>
  </si>
  <si>
    <t>&lt;직위 수당&gt;</t>
    <phoneticPr fontId="3" type="noConversion"/>
  </si>
  <si>
    <t>사원</t>
    <phoneticPr fontId="1" type="noConversion"/>
  </si>
  <si>
    <t>급여 내역</t>
    <phoneticPr fontId="3" type="noConversion"/>
  </si>
  <si>
    <t>급 여 내 역</t>
    <phoneticPr fontId="3" type="noConversion"/>
  </si>
  <si>
    <t>공 제 내 역</t>
    <phoneticPr fontId="3" type="noConversion"/>
  </si>
  <si>
    <t>기타공제</t>
    <phoneticPr fontId="3" type="noConversion"/>
  </si>
  <si>
    <t>- 수 고 하 셨 습 니 다 -</t>
    <phoneticPr fontId="3" type="noConversion"/>
  </si>
  <si>
    <t>HRD 주식회사</t>
    <phoneticPr fontId="3" type="noConversion"/>
  </si>
  <si>
    <t>대 표 이 사
김 덕 중</t>
    <phoneticPr fontId="3" type="noConversion"/>
  </si>
  <si>
    <t>주임</t>
    <phoneticPr fontId="1" type="noConversion"/>
  </si>
  <si>
    <t>직위수당</t>
    <phoneticPr fontId="3" type="noConversion"/>
  </si>
  <si>
    <t>건강보험</t>
    <phoneticPr fontId="3" type="noConversion"/>
  </si>
  <si>
    <t>고용보험</t>
    <phoneticPr fontId="3" type="noConversion"/>
  </si>
  <si>
    <t>사원 이름 선택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</si>
</sst>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b/>
      <sz val="22"/>
      <color theme="1"/>
      <name val="HY목판L"/>
      <family val="1"/>
      <charset val="129"/>
    </font>
    <font>
      <b/>
      <sz val="24"/>
      <name val="궁서"/>
      <family val="1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8"/>
      <color indexed="6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indexed="9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4" fillId="0" borderId="0" xfId="0" applyFont="1">
      <alignment vertical="center"/>
    </xf>
    <xf numFmtId="41" fontId="4" fillId="0" borderId="0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41" fontId="9" fillId="0" borderId="3" xfId="1" applyFont="1" applyBorder="1" applyAlignment="1">
      <alignment horizontal="center" vertical="center"/>
    </xf>
    <xf numFmtId="41" fontId="9" fillId="0" borderId="3" xfId="1" applyFont="1" applyBorder="1">
      <alignment vertical="center"/>
    </xf>
    <xf numFmtId="0" fontId="9" fillId="0" borderId="4" xfId="0" applyFont="1" applyBorder="1" applyAlignment="1">
      <alignment horizontal="center" vertical="center"/>
    </xf>
    <xf numFmtId="41" fontId="9" fillId="0" borderId="4" xfId="1" applyFont="1" applyBorder="1" applyAlignment="1">
      <alignment horizontal="center" vertical="center"/>
    </xf>
    <xf numFmtId="41" fontId="9" fillId="0" borderId="4" xfId="1" applyFont="1" applyBorder="1">
      <alignment vertical="center"/>
    </xf>
    <xf numFmtId="0" fontId="9" fillId="0" borderId="4" xfId="0" applyFont="1" applyBorder="1">
      <alignment vertical="center"/>
    </xf>
    <xf numFmtId="0" fontId="9" fillId="0" borderId="5" xfId="0" applyFont="1" applyBorder="1">
      <alignment vertical="center"/>
    </xf>
    <xf numFmtId="0" fontId="9" fillId="0" borderId="5" xfId="0" applyFont="1" applyBorder="1" applyAlignment="1">
      <alignment horizontal="center" vertical="center"/>
    </xf>
    <xf numFmtId="41" fontId="9" fillId="0" borderId="5" xfId="1" applyFont="1" applyBorder="1" applyAlignment="1">
      <alignment horizontal="center" vertical="center"/>
    </xf>
    <xf numFmtId="41" fontId="9" fillId="0" borderId="5" xfId="1" applyFont="1" applyBorder="1">
      <alignment vertical="center"/>
    </xf>
    <xf numFmtId="0" fontId="11" fillId="0" borderId="0" xfId="0" applyFont="1">
      <alignment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41" fontId="5" fillId="0" borderId="1" xfId="1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41" fontId="5" fillId="0" borderId="19" xfId="1" applyFont="1" applyFill="1" applyBorder="1" applyAlignment="1">
      <alignment vertical="center"/>
    </xf>
    <xf numFmtId="41" fontId="5" fillId="0" borderId="11" xfId="1" applyFont="1" applyFill="1" applyBorder="1" applyAlignment="1">
      <alignment vertical="center"/>
    </xf>
    <xf numFmtId="41" fontId="5" fillId="0" borderId="12" xfId="1" applyFont="1" applyFill="1" applyBorder="1" applyAlignment="1">
      <alignment vertical="center"/>
    </xf>
    <xf numFmtId="41" fontId="8" fillId="0" borderId="11" xfId="1" applyFont="1" applyFill="1" applyBorder="1" applyAlignment="1">
      <alignment vertical="center"/>
    </xf>
    <xf numFmtId="41" fontId="8" fillId="0" borderId="12" xfId="1" applyFont="1" applyFill="1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41" fontId="8" fillId="0" borderId="11" xfId="1" applyFont="1" applyBorder="1" applyAlignment="1">
      <alignment horizontal="center" vertical="center"/>
    </xf>
    <xf numFmtId="41" fontId="8" fillId="0" borderId="12" xfId="1" applyFont="1" applyBorder="1" applyAlignment="1">
      <alignment horizontal="center" vertical="center"/>
    </xf>
    <xf numFmtId="41" fontId="0" fillId="0" borderId="0" xfId="0" applyNumberFormat="1">
      <alignment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3" borderId="16" xfId="0" applyFont="1" applyFill="1" applyBorder="1" applyAlignment="1">
      <alignment horizontal="center" vertical="center"/>
    </xf>
    <xf numFmtId="41" fontId="14" fillId="0" borderId="10" xfId="1" applyFont="1" applyBorder="1">
      <alignment vertical="center"/>
    </xf>
    <xf numFmtId="41" fontId="14" fillId="0" borderId="11" xfId="1" applyFont="1" applyBorder="1">
      <alignment vertical="center"/>
    </xf>
    <xf numFmtId="41" fontId="14" fillId="0" borderId="12" xfId="1" applyFont="1" applyBorder="1">
      <alignment vertical="center"/>
    </xf>
    <xf numFmtId="0" fontId="15" fillId="3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wrapText="1"/>
    </xf>
    <xf numFmtId="0" fontId="17" fillId="0" borderId="0" xfId="0" applyFont="1">
      <alignment vertical="center"/>
    </xf>
    <xf numFmtId="0" fontId="13" fillId="2" borderId="7" xfId="0" applyFont="1" applyFill="1" applyBorder="1" applyAlignment="1">
      <alignment horizontal="distributed" vertical="center" indent="3"/>
    </xf>
    <xf numFmtId="0" fontId="13" fillId="2" borderId="10" xfId="0" applyFont="1" applyFill="1" applyBorder="1" applyAlignment="1">
      <alignment horizontal="distributed" vertical="center" indent="3"/>
    </xf>
    <xf numFmtId="0" fontId="13" fillId="2" borderId="8" xfId="0" applyFont="1" applyFill="1" applyBorder="1" applyAlignment="1">
      <alignment horizontal="distributed" vertical="center" indent="3"/>
    </xf>
    <xf numFmtId="0" fontId="13" fillId="2" borderId="11" xfId="0" applyFont="1" applyFill="1" applyBorder="1" applyAlignment="1">
      <alignment horizontal="distributed" vertical="center" indent="3"/>
    </xf>
    <xf numFmtId="0" fontId="13" fillId="2" borderId="7" xfId="0" applyFont="1" applyFill="1" applyBorder="1" applyAlignment="1">
      <alignment horizontal="distributed" vertical="center" indent="2"/>
    </xf>
    <xf numFmtId="0" fontId="13" fillId="2" borderId="8" xfId="0" applyFont="1" applyFill="1" applyBorder="1" applyAlignment="1">
      <alignment horizontal="distributed" vertical="center" indent="2"/>
    </xf>
    <xf numFmtId="0" fontId="13" fillId="2" borderId="9" xfId="0" applyFont="1" applyFill="1" applyBorder="1" applyAlignment="1">
      <alignment horizontal="distributed" vertical="center" indent="2"/>
    </xf>
    <xf numFmtId="0" fontId="9" fillId="0" borderId="4" xfId="1" applyNumberFormat="1" applyFont="1" applyBorder="1">
      <alignment vertical="center"/>
    </xf>
    <xf numFmtId="0" fontId="9" fillId="0" borderId="5" xfId="1" applyNumberFormat="1" applyFont="1" applyBorder="1">
      <alignment vertical="center"/>
    </xf>
    <xf numFmtId="0" fontId="16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E$2" fmlaRange="급여대장!$B$4:$B$10" noThreeD="1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4</xdr:col>
          <xdr:colOff>0</xdr:colOff>
          <xdr:row>2</xdr:row>
          <xdr:rowOff>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4"/>
  <sheetViews>
    <sheetView tabSelected="1" topLeftCell="B1" zoomScale="130" zoomScaleNormal="130" workbookViewId="0">
      <selection activeCell="O17" sqref="O17"/>
    </sheetView>
  </sheetViews>
  <sheetFormatPr defaultRowHeight="16.5"/>
  <cols>
    <col min="6" max="6" width="10.375" bestFit="1" customWidth="1"/>
    <col min="13" max="13" width="11.5" bestFit="1" customWidth="1"/>
    <col min="16" max="16" width="10.375" bestFit="1" customWidth="1"/>
    <col min="18" max="18" width="10.375" bestFit="1" customWidth="1"/>
  </cols>
  <sheetData>
    <row r="1" spans="1:20" ht="26.25">
      <c r="A1" s="61" t="s">
        <v>44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20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20">
      <c r="A3" s="5" t="s">
        <v>0</v>
      </c>
      <c r="B3" s="5" t="s">
        <v>24</v>
      </c>
      <c r="C3" s="5" t="s">
        <v>25</v>
      </c>
      <c r="D3" s="5" t="s">
        <v>1</v>
      </c>
      <c r="E3" s="5" t="s">
        <v>26</v>
      </c>
      <c r="F3" s="5" t="s">
        <v>27</v>
      </c>
      <c r="G3" s="5" t="s">
        <v>55</v>
      </c>
      <c r="H3" s="5" t="s">
        <v>28</v>
      </c>
      <c r="I3" s="5" t="s">
        <v>29</v>
      </c>
      <c r="J3" s="5" t="s">
        <v>30</v>
      </c>
      <c r="K3" s="5" t="s">
        <v>31</v>
      </c>
      <c r="L3" s="5" t="s">
        <v>56</v>
      </c>
      <c r="M3" s="5" t="s">
        <v>32</v>
      </c>
      <c r="N3" s="5" t="s">
        <v>57</v>
      </c>
      <c r="O3" s="5" t="s">
        <v>50</v>
      </c>
      <c r="P3" s="5" t="s">
        <v>33</v>
      </c>
      <c r="Q3" s="5" t="s">
        <v>34</v>
      </c>
      <c r="R3" s="5" t="s">
        <v>35</v>
      </c>
    </row>
    <row r="4" spans="1:20">
      <c r="A4" s="7" t="s">
        <v>2</v>
      </c>
      <c r="B4" s="7" t="s">
        <v>3</v>
      </c>
      <c r="C4" s="8" t="s">
        <v>21</v>
      </c>
      <c r="D4" s="8" t="s">
        <v>46</v>
      </c>
      <c r="E4" s="8">
        <v>3</v>
      </c>
      <c r="F4" s="9">
        <f t="shared" ref="F4:F24" si="0">IFERROR( INDEX( 기본급표, E4, MATCH( D4, 직위표, 0 ) ), "" )</f>
        <v>1685000</v>
      </c>
      <c r="G4" s="10">
        <f t="shared" ref="G4:G24" si="1">IFERROR( HLOOKUP( D4, 직위수당표, 2, 0 ), "" )</f>
        <v>0</v>
      </c>
      <c r="H4" s="10">
        <v>23</v>
      </c>
      <c r="I4" s="10">
        <f t="shared" ref="I4:I24" si="2">IF( H4 &gt; 0, HLOOKUP( H4, 시간외수당표, 3, 1 ), "" )</f>
        <v>5330</v>
      </c>
      <c r="J4" s="8">
        <v>0</v>
      </c>
      <c r="K4" s="10">
        <f t="shared" ref="K4:K24" si="3">IF( J4="", "", MIN(J4, 5) * 30000 )</f>
        <v>0</v>
      </c>
      <c r="L4" s="10">
        <f t="shared" ref="L4:L24" si="4">IFERROR( ROUND( F4 * 3.495%, -1 ), "" )</f>
        <v>58890</v>
      </c>
      <c r="M4" s="10">
        <f t="shared" ref="M4:M24" si="5">IFERROR( ROUND(F4 * 4.5%, -1 ), "" )</f>
        <v>75830</v>
      </c>
      <c r="N4" s="10">
        <f t="shared" ref="N4:N24" si="6">IFERROR( ROUND( F4 * 0.8%, -1 ), "" )</f>
        <v>13480</v>
      </c>
      <c r="O4" s="10"/>
      <c r="P4" s="10">
        <f t="shared" ref="P4:P10" si="7">SUM(F4:G4,I4,K4)</f>
        <v>1690330</v>
      </c>
      <c r="Q4" s="10">
        <f t="shared" ref="Q4:Q10" si="8">SUM(L4:O4)</f>
        <v>148200</v>
      </c>
      <c r="R4" s="10">
        <f t="shared" ref="R4:R10" si="9">P4-Q4</f>
        <v>1542130</v>
      </c>
    </row>
    <row r="5" spans="1:20">
      <c r="A5" s="11" t="s">
        <v>5</v>
      </c>
      <c r="B5" s="11" t="s">
        <v>6</v>
      </c>
      <c r="C5" s="11" t="s">
        <v>18</v>
      </c>
      <c r="D5" s="11" t="s">
        <v>36</v>
      </c>
      <c r="E5" s="11">
        <v>3</v>
      </c>
      <c r="F5" s="12">
        <f t="shared" si="0"/>
        <v>2986000</v>
      </c>
      <c r="G5" s="13">
        <f t="shared" si="1"/>
        <v>120000</v>
      </c>
      <c r="H5" s="13">
        <v>26</v>
      </c>
      <c r="I5" s="13">
        <f t="shared" si="2"/>
        <v>5330</v>
      </c>
      <c r="J5" s="11">
        <v>2</v>
      </c>
      <c r="K5" s="13">
        <f t="shared" si="3"/>
        <v>60000</v>
      </c>
      <c r="L5" s="13">
        <f t="shared" si="4"/>
        <v>104360</v>
      </c>
      <c r="M5" s="13">
        <f t="shared" si="5"/>
        <v>134370</v>
      </c>
      <c r="N5" s="13">
        <f t="shared" si="6"/>
        <v>23890</v>
      </c>
      <c r="O5" s="13">
        <v>50000</v>
      </c>
      <c r="P5" s="13">
        <f t="shared" si="7"/>
        <v>3171330</v>
      </c>
      <c r="Q5" s="13">
        <f t="shared" si="8"/>
        <v>312620</v>
      </c>
      <c r="R5" s="13">
        <f t="shared" si="9"/>
        <v>2858710</v>
      </c>
      <c r="T5">
        <f>COUNTA( A:A ) - 2</f>
        <v>7</v>
      </c>
    </row>
    <row r="6" spans="1:20">
      <c r="A6" s="11" t="s">
        <v>8</v>
      </c>
      <c r="B6" s="11" t="s">
        <v>9</v>
      </c>
      <c r="C6" s="11" t="s">
        <v>21</v>
      </c>
      <c r="D6" s="11" t="s">
        <v>54</v>
      </c>
      <c r="E6" s="11">
        <v>4</v>
      </c>
      <c r="F6" s="12">
        <f t="shared" si="0"/>
        <v>2462000</v>
      </c>
      <c r="G6" s="13">
        <f t="shared" si="1"/>
        <v>60000</v>
      </c>
      <c r="H6" s="13">
        <v>11</v>
      </c>
      <c r="I6" s="13">
        <f t="shared" si="2"/>
        <v>4160</v>
      </c>
      <c r="J6" s="11">
        <v>1</v>
      </c>
      <c r="K6" s="13">
        <f t="shared" si="3"/>
        <v>30000</v>
      </c>
      <c r="L6" s="13">
        <f t="shared" si="4"/>
        <v>86050</v>
      </c>
      <c r="M6" s="13">
        <f t="shared" si="5"/>
        <v>110790</v>
      </c>
      <c r="N6" s="13">
        <f t="shared" si="6"/>
        <v>19700</v>
      </c>
      <c r="O6" s="13">
        <v>50000</v>
      </c>
      <c r="P6" s="13">
        <f t="shared" si="7"/>
        <v>2556160</v>
      </c>
      <c r="Q6" s="13">
        <f t="shared" si="8"/>
        <v>266540</v>
      </c>
      <c r="R6" s="13">
        <f t="shared" si="9"/>
        <v>2289620</v>
      </c>
    </row>
    <row r="7" spans="1:20">
      <c r="A7" s="11" t="s">
        <v>11</v>
      </c>
      <c r="B7" s="11" t="s">
        <v>12</v>
      </c>
      <c r="C7" s="11" t="s">
        <v>23</v>
      </c>
      <c r="D7" s="11" t="s">
        <v>36</v>
      </c>
      <c r="E7" s="11">
        <v>1</v>
      </c>
      <c r="F7" s="12">
        <f t="shared" si="0"/>
        <v>2286000</v>
      </c>
      <c r="G7" s="13">
        <f t="shared" si="1"/>
        <v>120000</v>
      </c>
      <c r="H7" s="13">
        <v>25</v>
      </c>
      <c r="I7" s="13">
        <f t="shared" si="2"/>
        <v>5330</v>
      </c>
      <c r="J7" s="11">
        <v>0</v>
      </c>
      <c r="K7" s="13">
        <f t="shared" si="3"/>
        <v>0</v>
      </c>
      <c r="L7" s="13">
        <f t="shared" si="4"/>
        <v>79900</v>
      </c>
      <c r="M7" s="13">
        <f t="shared" si="5"/>
        <v>102870</v>
      </c>
      <c r="N7" s="13">
        <f t="shared" si="6"/>
        <v>18290</v>
      </c>
      <c r="O7" s="13"/>
      <c r="P7" s="13">
        <f t="shared" si="7"/>
        <v>2411330</v>
      </c>
      <c r="Q7" s="13">
        <f t="shared" si="8"/>
        <v>201060</v>
      </c>
      <c r="R7" s="13">
        <f t="shared" si="9"/>
        <v>2210270</v>
      </c>
    </row>
    <row r="8" spans="1:20">
      <c r="A8" s="11" t="s">
        <v>13</v>
      </c>
      <c r="B8" s="11" t="s">
        <v>14</v>
      </c>
      <c r="C8" s="11" t="s">
        <v>23</v>
      </c>
      <c r="D8" s="11" t="s">
        <v>46</v>
      </c>
      <c r="E8" s="11">
        <v>1</v>
      </c>
      <c r="F8" s="12">
        <f t="shared" si="0"/>
        <v>1296000</v>
      </c>
      <c r="G8" s="13">
        <f t="shared" si="1"/>
        <v>0</v>
      </c>
      <c r="H8" s="13">
        <v>29</v>
      </c>
      <c r="I8" s="13">
        <f t="shared" si="2"/>
        <v>5330</v>
      </c>
      <c r="J8" s="11">
        <v>1</v>
      </c>
      <c r="K8" s="13">
        <f t="shared" si="3"/>
        <v>30000</v>
      </c>
      <c r="L8" s="13">
        <f t="shared" si="4"/>
        <v>45300</v>
      </c>
      <c r="M8" s="13">
        <f t="shared" si="5"/>
        <v>58320</v>
      </c>
      <c r="N8" s="13">
        <f t="shared" si="6"/>
        <v>10370</v>
      </c>
      <c r="O8" s="13"/>
      <c r="P8" s="13">
        <f t="shared" si="7"/>
        <v>1331330</v>
      </c>
      <c r="Q8" s="13">
        <f t="shared" si="8"/>
        <v>113990</v>
      </c>
      <c r="R8" s="13">
        <f t="shared" si="9"/>
        <v>1217340</v>
      </c>
    </row>
    <row r="9" spans="1:20">
      <c r="A9" s="11" t="s">
        <v>16</v>
      </c>
      <c r="B9" s="11" t="s">
        <v>17</v>
      </c>
      <c r="C9" s="11" t="s">
        <v>23</v>
      </c>
      <c r="D9" s="11" t="s">
        <v>36</v>
      </c>
      <c r="E9" s="11">
        <v>1</v>
      </c>
      <c r="F9" s="12">
        <f t="shared" si="0"/>
        <v>2286000</v>
      </c>
      <c r="G9" s="13">
        <f t="shared" si="1"/>
        <v>120000</v>
      </c>
      <c r="H9" s="13">
        <v>19</v>
      </c>
      <c r="I9" s="13">
        <f t="shared" si="2"/>
        <v>4160</v>
      </c>
      <c r="J9" s="11">
        <v>2</v>
      </c>
      <c r="K9" s="13">
        <f t="shared" si="3"/>
        <v>60000</v>
      </c>
      <c r="L9" s="13">
        <f t="shared" si="4"/>
        <v>79900</v>
      </c>
      <c r="M9" s="13">
        <f t="shared" si="5"/>
        <v>102870</v>
      </c>
      <c r="N9" s="13">
        <f t="shared" si="6"/>
        <v>18290</v>
      </c>
      <c r="O9" s="13">
        <v>38000</v>
      </c>
      <c r="P9" s="13">
        <f t="shared" si="7"/>
        <v>2470160</v>
      </c>
      <c r="Q9" s="13">
        <f t="shared" si="8"/>
        <v>239060</v>
      </c>
      <c r="R9" s="13">
        <f t="shared" si="9"/>
        <v>2231100</v>
      </c>
    </row>
    <row r="10" spans="1:20">
      <c r="A10" s="11" t="s">
        <v>19</v>
      </c>
      <c r="B10" s="11" t="s">
        <v>20</v>
      </c>
      <c r="C10" s="11" t="s">
        <v>22</v>
      </c>
      <c r="D10" s="11" t="s">
        <v>54</v>
      </c>
      <c r="E10" s="11">
        <v>4</v>
      </c>
      <c r="F10" s="12">
        <f t="shared" si="0"/>
        <v>2462000</v>
      </c>
      <c r="G10" s="13">
        <f t="shared" si="1"/>
        <v>60000</v>
      </c>
      <c r="H10" s="13">
        <v>20</v>
      </c>
      <c r="I10" s="13">
        <f t="shared" si="2"/>
        <v>5330</v>
      </c>
      <c r="J10" s="11">
        <v>4</v>
      </c>
      <c r="K10" s="13">
        <f t="shared" si="3"/>
        <v>120000</v>
      </c>
      <c r="L10" s="13">
        <f t="shared" si="4"/>
        <v>86050</v>
      </c>
      <c r="M10" s="13">
        <f t="shared" si="5"/>
        <v>110790</v>
      </c>
      <c r="N10" s="13">
        <f t="shared" si="6"/>
        <v>19700</v>
      </c>
      <c r="O10" s="13"/>
      <c r="P10" s="13">
        <f t="shared" si="7"/>
        <v>2647330</v>
      </c>
      <c r="Q10" s="13">
        <f t="shared" si="8"/>
        <v>216540</v>
      </c>
      <c r="R10" s="13">
        <f t="shared" si="9"/>
        <v>2430790</v>
      </c>
    </row>
    <row r="11" spans="1:20">
      <c r="A11" s="14"/>
      <c r="B11" s="11"/>
      <c r="C11" s="11"/>
      <c r="D11" s="11"/>
      <c r="E11" s="11"/>
      <c r="F11" s="12" t="str">
        <f t="shared" si="0"/>
        <v/>
      </c>
      <c r="G11" s="13" t="str">
        <f t="shared" si="1"/>
        <v/>
      </c>
      <c r="H11" s="13"/>
      <c r="I11" s="13" t="str">
        <f t="shared" si="2"/>
        <v/>
      </c>
      <c r="J11" s="11"/>
      <c r="K11" s="13" t="str">
        <f t="shared" si="3"/>
        <v/>
      </c>
      <c r="L11" s="58" t="str">
        <f t="shared" si="4"/>
        <v/>
      </c>
      <c r="M11" s="13" t="str">
        <f t="shared" si="5"/>
        <v/>
      </c>
      <c r="N11" s="13" t="str">
        <f t="shared" si="6"/>
        <v/>
      </c>
      <c r="O11" s="13"/>
      <c r="P11" s="13">
        <f t="shared" ref="P11:P24" si="10">SUM(F11:G11,I11,K11)</f>
        <v>0</v>
      </c>
      <c r="Q11" s="13">
        <f t="shared" ref="Q11:Q24" si="11">SUM(L11:O11)</f>
        <v>0</v>
      </c>
      <c r="R11" s="13">
        <f t="shared" ref="R11:R24" si="12">P11-Q11</f>
        <v>0</v>
      </c>
    </row>
    <row r="12" spans="1:20">
      <c r="A12" s="14"/>
      <c r="B12" s="11"/>
      <c r="C12" s="11"/>
      <c r="D12" s="11"/>
      <c r="E12" s="11"/>
      <c r="F12" s="12" t="str">
        <f t="shared" si="0"/>
        <v/>
      </c>
      <c r="G12" s="13" t="str">
        <f t="shared" si="1"/>
        <v/>
      </c>
      <c r="H12" s="13"/>
      <c r="I12" s="13" t="str">
        <f t="shared" si="2"/>
        <v/>
      </c>
      <c r="J12" s="11"/>
      <c r="K12" s="13" t="str">
        <f t="shared" si="3"/>
        <v/>
      </c>
      <c r="L12" s="58" t="str">
        <f t="shared" si="4"/>
        <v/>
      </c>
      <c r="M12" s="13" t="str">
        <f t="shared" si="5"/>
        <v/>
      </c>
      <c r="N12" s="13" t="str">
        <f t="shared" si="6"/>
        <v/>
      </c>
      <c r="O12" s="13"/>
      <c r="P12" s="13">
        <f t="shared" si="10"/>
        <v>0</v>
      </c>
      <c r="Q12" s="13">
        <f t="shared" si="11"/>
        <v>0</v>
      </c>
      <c r="R12" s="13">
        <f t="shared" si="12"/>
        <v>0</v>
      </c>
    </row>
    <row r="13" spans="1:20">
      <c r="A13" s="14"/>
      <c r="B13" s="11"/>
      <c r="C13" s="11"/>
      <c r="D13" s="11"/>
      <c r="E13" s="11"/>
      <c r="F13" s="12" t="str">
        <f t="shared" si="0"/>
        <v/>
      </c>
      <c r="G13" s="13" t="str">
        <f t="shared" si="1"/>
        <v/>
      </c>
      <c r="H13" s="13"/>
      <c r="I13" s="13" t="str">
        <f t="shared" si="2"/>
        <v/>
      </c>
      <c r="J13" s="11"/>
      <c r="K13" s="13" t="str">
        <f t="shared" si="3"/>
        <v/>
      </c>
      <c r="L13" s="58" t="str">
        <f t="shared" si="4"/>
        <v/>
      </c>
      <c r="M13" s="13" t="str">
        <f t="shared" si="5"/>
        <v/>
      </c>
      <c r="N13" s="13" t="str">
        <f t="shared" si="6"/>
        <v/>
      </c>
      <c r="O13" s="13"/>
      <c r="P13" s="13">
        <f t="shared" si="10"/>
        <v>0</v>
      </c>
      <c r="Q13" s="13">
        <f t="shared" si="11"/>
        <v>0</v>
      </c>
      <c r="R13" s="13">
        <f t="shared" si="12"/>
        <v>0</v>
      </c>
    </row>
    <row r="14" spans="1:20">
      <c r="A14" s="14"/>
      <c r="B14" s="11"/>
      <c r="C14" s="11"/>
      <c r="D14" s="11"/>
      <c r="E14" s="11"/>
      <c r="F14" s="12" t="str">
        <f t="shared" si="0"/>
        <v/>
      </c>
      <c r="G14" s="13" t="str">
        <f t="shared" si="1"/>
        <v/>
      </c>
      <c r="H14" s="13"/>
      <c r="I14" s="13" t="str">
        <f t="shared" si="2"/>
        <v/>
      </c>
      <c r="J14" s="11"/>
      <c r="K14" s="13" t="str">
        <f t="shared" si="3"/>
        <v/>
      </c>
      <c r="L14" s="58" t="str">
        <f t="shared" si="4"/>
        <v/>
      </c>
      <c r="M14" s="13" t="str">
        <f t="shared" si="5"/>
        <v/>
      </c>
      <c r="N14" s="13" t="str">
        <f t="shared" si="6"/>
        <v/>
      </c>
      <c r="O14" s="13"/>
      <c r="P14" s="13">
        <f t="shared" si="10"/>
        <v>0</v>
      </c>
      <c r="Q14" s="13">
        <f t="shared" si="11"/>
        <v>0</v>
      </c>
      <c r="R14" s="13">
        <f t="shared" si="12"/>
        <v>0</v>
      </c>
    </row>
    <row r="15" spans="1:20">
      <c r="A15" s="14"/>
      <c r="B15" s="11"/>
      <c r="C15" s="11"/>
      <c r="D15" s="11"/>
      <c r="E15" s="11"/>
      <c r="F15" s="12" t="str">
        <f t="shared" si="0"/>
        <v/>
      </c>
      <c r="G15" s="13" t="str">
        <f t="shared" si="1"/>
        <v/>
      </c>
      <c r="H15" s="13"/>
      <c r="I15" s="13" t="str">
        <f t="shared" si="2"/>
        <v/>
      </c>
      <c r="J15" s="11"/>
      <c r="K15" s="13" t="str">
        <f t="shared" si="3"/>
        <v/>
      </c>
      <c r="L15" s="58" t="str">
        <f t="shared" si="4"/>
        <v/>
      </c>
      <c r="M15" s="13" t="str">
        <f t="shared" si="5"/>
        <v/>
      </c>
      <c r="N15" s="13" t="str">
        <f t="shared" si="6"/>
        <v/>
      </c>
      <c r="O15" s="13"/>
      <c r="P15" s="13">
        <f t="shared" si="10"/>
        <v>0</v>
      </c>
      <c r="Q15" s="13">
        <f t="shared" si="11"/>
        <v>0</v>
      </c>
      <c r="R15" s="13">
        <f t="shared" si="12"/>
        <v>0</v>
      </c>
    </row>
    <row r="16" spans="1:20">
      <c r="A16" s="14"/>
      <c r="B16" s="11"/>
      <c r="C16" s="11"/>
      <c r="D16" s="11"/>
      <c r="E16" s="11"/>
      <c r="F16" s="12" t="str">
        <f t="shared" si="0"/>
        <v/>
      </c>
      <c r="G16" s="13" t="str">
        <f t="shared" si="1"/>
        <v/>
      </c>
      <c r="H16" s="13"/>
      <c r="I16" s="13" t="str">
        <f t="shared" si="2"/>
        <v/>
      </c>
      <c r="J16" s="11"/>
      <c r="K16" s="13" t="str">
        <f t="shared" si="3"/>
        <v/>
      </c>
      <c r="L16" s="58" t="str">
        <f t="shared" si="4"/>
        <v/>
      </c>
      <c r="M16" s="13" t="str">
        <f t="shared" si="5"/>
        <v/>
      </c>
      <c r="N16" s="13" t="str">
        <f t="shared" si="6"/>
        <v/>
      </c>
      <c r="O16" s="13"/>
      <c r="P16" s="13">
        <f t="shared" si="10"/>
        <v>0</v>
      </c>
      <c r="Q16" s="13">
        <f t="shared" si="11"/>
        <v>0</v>
      </c>
      <c r="R16" s="13">
        <f t="shared" si="12"/>
        <v>0</v>
      </c>
    </row>
    <row r="17" spans="1:18">
      <c r="A17" s="14"/>
      <c r="B17" s="11"/>
      <c r="C17" s="11"/>
      <c r="D17" s="11"/>
      <c r="E17" s="11"/>
      <c r="F17" s="12" t="str">
        <f t="shared" si="0"/>
        <v/>
      </c>
      <c r="G17" s="13" t="str">
        <f t="shared" si="1"/>
        <v/>
      </c>
      <c r="H17" s="13"/>
      <c r="I17" s="13" t="str">
        <f t="shared" si="2"/>
        <v/>
      </c>
      <c r="J17" s="11"/>
      <c r="K17" s="13" t="str">
        <f t="shared" si="3"/>
        <v/>
      </c>
      <c r="L17" s="58" t="str">
        <f t="shared" si="4"/>
        <v/>
      </c>
      <c r="M17" s="13" t="str">
        <f t="shared" si="5"/>
        <v/>
      </c>
      <c r="N17" s="13" t="str">
        <f t="shared" si="6"/>
        <v/>
      </c>
      <c r="O17" s="13"/>
      <c r="P17" s="13">
        <f t="shared" si="10"/>
        <v>0</v>
      </c>
      <c r="Q17" s="13">
        <f t="shared" si="11"/>
        <v>0</v>
      </c>
      <c r="R17" s="13">
        <f t="shared" si="12"/>
        <v>0</v>
      </c>
    </row>
    <row r="18" spans="1:18">
      <c r="A18" s="14"/>
      <c r="B18" s="11"/>
      <c r="C18" s="11"/>
      <c r="D18" s="11"/>
      <c r="E18" s="11"/>
      <c r="F18" s="12" t="str">
        <f t="shared" si="0"/>
        <v/>
      </c>
      <c r="G18" s="13" t="str">
        <f t="shared" si="1"/>
        <v/>
      </c>
      <c r="H18" s="13"/>
      <c r="I18" s="13" t="str">
        <f t="shared" si="2"/>
        <v/>
      </c>
      <c r="J18" s="11"/>
      <c r="K18" s="13" t="str">
        <f t="shared" si="3"/>
        <v/>
      </c>
      <c r="L18" s="58" t="str">
        <f t="shared" si="4"/>
        <v/>
      </c>
      <c r="M18" s="13" t="str">
        <f t="shared" si="5"/>
        <v/>
      </c>
      <c r="N18" s="13" t="str">
        <f t="shared" si="6"/>
        <v/>
      </c>
      <c r="O18" s="13"/>
      <c r="P18" s="13">
        <f t="shared" si="10"/>
        <v>0</v>
      </c>
      <c r="Q18" s="13">
        <f t="shared" si="11"/>
        <v>0</v>
      </c>
      <c r="R18" s="13">
        <f t="shared" si="12"/>
        <v>0</v>
      </c>
    </row>
    <row r="19" spans="1:18">
      <c r="A19" s="14"/>
      <c r="B19" s="11"/>
      <c r="C19" s="11"/>
      <c r="D19" s="11"/>
      <c r="E19" s="11"/>
      <c r="F19" s="12" t="str">
        <f t="shared" si="0"/>
        <v/>
      </c>
      <c r="G19" s="13" t="str">
        <f t="shared" si="1"/>
        <v/>
      </c>
      <c r="H19" s="13"/>
      <c r="I19" s="13" t="str">
        <f t="shared" si="2"/>
        <v/>
      </c>
      <c r="J19" s="11"/>
      <c r="K19" s="13" t="str">
        <f t="shared" si="3"/>
        <v/>
      </c>
      <c r="L19" s="58" t="str">
        <f t="shared" si="4"/>
        <v/>
      </c>
      <c r="M19" s="13" t="str">
        <f t="shared" si="5"/>
        <v/>
      </c>
      <c r="N19" s="13" t="str">
        <f t="shared" si="6"/>
        <v/>
      </c>
      <c r="O19" s="13"/>
      <c r="P19" s="13">
        <f t="shared" si="10"/>
        <v>0</v>
      </c>
      <c r="Q19" s="13">
        <f t="shared" si="11"/>
        <v>0</v>
      </c>
      <c r="R19" s="13">
        <f t="shared" si="12"/>
        <v>0</v>
      </c>
    </row>
    <row r="20" spans="1:18">
      <c r="A20" s="14"/>
      <c r="B20" s="11"/>
      <c r="C20" s="11"/>
      <c r="D20" s="11"/>
      <c r="E20" s="11"/>
      <c r="F20" s="12" t="str">
        <f t="shared" si="0"/>
        <v/>
      </c>
      <c r="G20" s="13" t="str">
        <f t="shared" si="1"/>
        <v/>
      </c>
      <c r="H20" s="13"/>
      <c r="I20" s="13" t="str">
        <f t="shared" si="2"/>
        <v/>
      </c>
      <c r="J20" s="11"/>
      <c r="K20" s="13" t="str">
        <f t="shared" si="3"/>
        <v/>
      </c>
      <c r="L20" s="58" t="str">
        <f t="shared" si="4"/>
        <v/>
      </c>
      <c r="M20" s="13" t="str">
        <f t="shared" si="5"/>
        <v/>
      </c>
      <c r="N20" s="13" t="str">
        <f t="shared" si="6"/>
        <v/>
      </c>
      <c r="O20" s="13"/>
      <c r="P20" s="13">
        <f t="shared" si="10"/>
        <v>0</v>
      </c>
      <c r="Q20" s="13">
        <f t="shared" si="11"/>
        <v>0</v>
      </c>
      <c r="R20" s="13">
        <f t="shared" si="12"/>
        <v>0</v>
      </c>
    </row>
    <row r="21" spans="1:18">
      <c r="A21" s="14"/>
      <c r="B21" s="11"/>
      <c r="C21" s="11"/>
      <c r="D21" s="11"/>
      <c r="E21" s="11"/>
      <c r="F21" s="12" t="str">
        <f t="shared" si="0"/>
        <v/>
      </c>
      <c r="G21" s="13" t="str">
        <f t="shared" si="1"/>
        <v/>
      </c>
      <c r="H21" s="13"/>
      <c r="I21" s="13" t="str">
        <f t="shared" si="2"/>
        <v/>
      </c>
      <c r="J21" s="11"/>
      <c r="K21" s="13" t="str">
        <f t="shared" si="3"/>
        <v/>
      </c>
      <c r="L21" s="58" t="str">
        <f t="shared" si="4"/>
        <v/>
      </c>
      <c r="M21" s="13" t="str">
        <f t="shared" si="5"/>
        <v/>
      </c>
      <c r="N21" s="13" t="str">
        <f t="shared" si="6"/>
        <v/>
      </c>
      <c r="O21" s="13"/>
      <c r="P21" s="13">
        <f t="shared" si="10"/>
        <v>0</v>
      </c>
      <c r="Q21" s="13">
        <f t="shared" si="11"/>
        <v>0</v>
      </c>
      <c r="R21" s="13">
        <f t="shared" si="12"/>
        <v>0</v>
      </c>
    </row>
    <row r="22" spans="1:18">
      <c r="A22" s="14"/>
      <c r="B22" s="11"/>
      <c r="C22" s="11"/>
      <c r="D22" s="11"/>
      <c r="E22" s="11"/>
      <c r="F22" s="12" t="str">
        <f t="shared" si="0"/>
        <v/>
      </c>
      <c r="G22" s="13" t="str">
        <f t="shared" si="1"/>
        <v/>
      </c>
      <c r="H22" s="13"/>
      <c r="I22" s="13" t="str">
        <f t="shared" si="2"/>
        <v/>
      </c>
      <c r="J22" s="11"/>
      <c r="K22" s="13" t="str">
        <f t="shared" si="3"/>
        <v/>
      </c>
      <c r="L22" s="58" t="str">
        <f t="shared" si="4"/>
        <v/>
      </c>
      <c r="M22" s="13" t="str">
        <f t="shared" si="5"/>
        <v/>
      </c>
      <c r="N22" s="13" t="str">
        <f t="shared" si="6"/>
        <v/>
      </c>
      <c r="O22" s="13"/>
      <c r="P22" s="13">
        <f t="shared" si="10"/>
        <v>0</v>
      </c>
      <c r="Q22" s="13">
        <f t="shared" si="11"/>
        <v>0</v>
      </c>
      <c r="R22" s="13">
        <f t="shared" si="12"/>
        <v>0</v>
      </c>
    </row>
    <row r="23" spans="1:18">
      <c r="A23" s="14"/>
      <c r="B23" s="11"/>
      <c r="C23" s="11"/>
      <c r="D23" s="11"/>
      <c r="E23" s="11"/>
      <c r="F23" s="12" t="str">
        <f t="shared" si="0"/>
        <v/>
      </c>
      <c r="G23" s="13" t="str">
        <f t="shared" si="1"/>
        <v/>
      </c>
      <c r="H23" s="13"/>
      <c r="I23" s="13" t="str">
        <f t="shared" si="2"/>
        <v/>
      </c>
      <c r="J23" s="11"/>
      <c r="K23" s="13" t="str">
        <f t="shared" si="3"/>
        <v/>
      </c>
      <c r="L23" s="58" t="str">
        <f t="shared" si="4"/>
        <v/>
      </c>
      <c r="M23" s="13" t="str">
        <f t="shared" si="5"/>
        <v/>
      </c>
      <c r="N23" s="13" t="str">
        <f t="shared" si="6"/>
        <v/>
      </c>
      <c r="O23" s="13"/>
      <c r="P23" s="13">
        <f t="shared" si="10"/>
        <v>0</v>
      </c>
      <c r="Q23" s="13">
        <f t="shared" si="11"/>
        <v>0</v>
      </c>
      <c r="R23" s="13">
        <f t="shared" si="12"/>
        <v>0</v>
      </c>
    </row>
    <row r="24" spans="1:18">
      <c r="A24" s="15"/>
      <c r="B24" s="16"/>
      <c r="C24" s="16"/>
      <c r="D24" s="16"/>
      <c r="E24" s="16"/>
      <c r="F24" s="17" t="str">
        <f t="shared" si="0"/>
        <v/>
      </c>
      <c r="G24" s="18" t="str">
        <f t="shared" si="1"/>
        <v/>
      </c>
      <c r="H24" s="18"/>
      <c r="I24" s="18" t="str">
        <f t="shared" si="2"/>
        <v/>
      </c>
      <c r="J24" s="16"/>
      <c r="K24" s="18" t="str">
        <f t="shared" si="3"/>
        <v/>
      </c>
      <c r="L24" s="59" t="str">
        <f t="shared" si="4"/>
        <v/>
      </c>
      <c r="M24" s="18" t="str">
        <f t="shared" si="5"/>
        <v/>
      </c>
      <c r="N24" s="18" t="str">
        <f t="shared" si="6"/>
        <v/>
      </c>
      <c r="O24" s="18"/>
      <c r="P24" s="18">
        <f t="shared" si="10"/>
        <v>0</v>
      </c>
      <c r="Q24" s="18">
        <f t="shared" si="11"/>
        <v>0</v>
      </c>
      <c r="R24" s="18">
        <f t="shared" si="12"/>
        <v>0</v>
      </c>
    </row>
  </sheetData>
  <mergeCells count="1">
    <mergeCell ref="A1:R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7"/>
  <sheetViews>
    <sheetView zoomScale="145" zoomScaleNormal="145" workbookViewId="0">
      <selection activeCell="E15" sqref="E15"/>
    </sheetView>
  </sheetViews>
  <sheetFormatPr defaultRowHeight="16.5"/>
  <cols>
    <col min="1" max="1" width="1.625" customWidth="1"/>
    <col min="3" max="7" width="11.875" bestFit="1" customWidth="1"/>
    <col min="9" max="9" width="10.875" bestFit="1" customWidth="1"/>
  </cols>
  <sheetData>
    <row r="1" spans="1:11">
      <c r="A1" s="1"/>
      <c r="B1" s="1"/>
      <c r="C1" s="1"/>
      <c r="D1" s="1"/>
      <c r="E1" s="1"/>
      <c r="F1" s="1"/>
      <c r="G1" s="1"/>
    </row>
    <row r="2" spans="1:11" ht="17.25" thickBot="1">
      <c r="A2" s="1"/>
      <c r="B2" s="62" t="s">
        <v>43</v>
      </c>
      <c r="C2" s="62"/>
      <c r="D2" s="62"/>
      <c r="E2" s="62"/>
      <c r="F2" s="62"/>
      <c r="G2" s="62"/>
    </row>
    <row r="3" spans="1:11">
      <c r="A3" s="1"/>
      <c r="B3" s="26"/>
      <c r="C3" s="21" t="s">
        <v>15</v>
      </c>
      <c r="D3" s="21" t="s">
        <v>7</v>
      </c>
      <c r="E3" s="21" t="s">
        <v>4</v>
      </c>
      <c r="F3" s="21" t="s">
        <v>37</v>
      </c>
      <c r="G3" s="23" t="s">
        <v>10</v>
      </c>
    </row>
    <row r="4" spans="1:11">
      <c r="A4" s="1"/>
      <c r="B4" s="27">
        <v>1</v>
      </c>
      <c r="C4" s="24">
        <v>4782000</v>
      </c>
      <c r="D4" s="24">
        <v>3662000</v>
      </c>
      <c r="E4" s="24">
        <v>2286000</v>
      </c>
      <c r="F4" s="24">
        <v>1607000</v>
      </c>
      <c r="G4" s="28">
        <v>1296000</v>
      </c>
      <c r="I4" s="2"/>
      <c r="J4">
        <f>INDEX( 기본급표, 3, 3 )</f>
        <v>2986000</v>
      </c>
      <c r="K4" s="38"/>
    </row>
    <row r="5" spans="1:11">
      <c r="A5" s="1"/>
      <c r="B5" s="27">
        <v>2</v>
      </c>
      <c r="C5" s="24">
        <v>5389000</v>
      </c>
      <c r="D5" s="24">
        <v>3779000</v>
      </c>
      <c r="E5" s="24">
        <v>2706000</v>
      </c>
      <c r="F5" s="24">
        <v>1892000</v>
      </c>
      <c r="G5" s="28">
        <v>1400000</v>
      </c>
    </row>
    <row r="6" spans="1:11">
      <c r="A6" s="1"/>
      <c r="B6" s="27">
        <v>3</v>
      </c>
      <c r="C6" s="24">
        <v>6112000</v>
      </c>
      <c r="D6" s="24">
        <v>4106000</v>
      </c>
      <c r="E6" s="24">
        <v>2986000</v>
      </c>
      <c r="F6" s="24">
        <v>2281000</v>
      </c>
      <c r="G6" s="28">
        <v>1685000</v>
      </c>
      <c r="J6">
        <f>MATCH( "주임", 직위표, 0 )</f>
        <v>4</v>
      </c>
    </row>
    <row r="7" spans="1:11">
      <c r="A7" s="1"/>
      <c r="B7" s="27">
        <v>4</v>
      </c>
      <c r="C7" s="24">
        <v>6625000</v>
      </c>
      <c r="D7" s="24">
        <v>4899000</v>
      </c>
      <c r="E7" s="24">
        <v>3802000</v>
      </c>
      <c r="F7" s="24">
        <v>2462000</v>
      </c>
      <c r="G7" s="28">
        <v>1840000</v>
      </c>
      <c r="J7" s="2"/>
    </row>
    <row r="8" spans="1:11" ht="17.25" thickBot="1">
      <c r="A8" s="1"/>
      <c r="B8" s="22">
        <v>5</v>
      </c>
      <c r="C8" s="29">
        <v>7348000</v>
      </c>
      <c r="D8" s="29">
        <v>5552000</v>
      </c>
      <c r="E8" s="29">
        <v>4362000</v>
      </c>
      <c r="F8" s="29">
        <v>2981000</v>
      </c>
      <c r="G8" s="30">
        <v>2203000</v>
      </c>
    </row>
    <row r="9" spans="1:11">
      <c r="A9" s="1"/>
      <c r="B9" s="6"/>
      <c r="C9" s="6"/>
      <c r="D9" s="6"/>
      <c r="E9" s="6"/>
      <c r="F9" s="6"/>
      <c r="G9" s="6"/>
    </row>
    <row r="10" spans="1:11" ht="17.25" thickBot="1">
      <c r="A10" s="1"/>
      <c r="B10" s="62" t="s">
        <v>45</v>
      </c>
      <c r="C10" s="62"/>
      <c r="D10" s="62"/>
      <c r="E10" s="62"/>
      <c r="F10" s="62"/>
      <c r="G10" s="62"/>
    </row>
    <row r="11" spans="1:11">
      <c r="A11" s="1"/>
      <c r="B11" s="20" t="s">
        <v>1</v>
      </c>
      <c r="C11" s="21" t="s">
        <v>15</v>
      </c>
      <c r="D11" s="21" t="s">
        <v>7</v>
      </c>
      <c r="E11" s="21" t="s">
        <v>4</v>
      </c>
      <c r="F11" s="21" t="s">
        <v>37</v>
      </c>
      <c r="G11" s="23" t="s">
        <v>10</v>
      </c>
    </row>
    <row r="12" spans="1:11" ht="17.25" thickBot="1">
      <c r="A12" s="1"/>
      <c r="B12" s="22" t="s">
        <v>38</v>
      </c>
      <c r="C12" s="31">
        <v>312000</v>
      </c>
      <c r="D12" s="31">
        <v>216000</v>
      </c>
      <c r="E12" s="31">
        <v>120000</v>
      </c>
      <c r="F12" s="31">
        <v>60000</v>
      </c>
      <c r="G12" s="32">
        <v>0</v>
      </c>
      <c r="I12" s="2"/>
    </row>
    <row r="13" spans="1:11">
      <c r="A13" s="1"/>
      <c r="B13" s="6"/>
      <c r="C13" s="6"/>
      <c r="D13" s="6"/>
      <c r="E13" s="6"/>
      <c r="F13" s="6"/>
      <c r="G13" s="6"/>
    </row>
    <row r="14" spans="1:11" ht="17.25" thickBot="1">
      <c r="A14" s="1"/>
      <c r="B14" s="62" t="s">
        <v>39</v>
      </c>
      <c r="C14" s="62"/>
      <c r="D14" s="62"/>
      <c r="E14" s="62"/>
      <c r="F14" s="6"/>
      <c r="G14" s="6"/>
    </row>
    <row r="15" spans="1:11">
      <c r="A15" s="1"/>
      <c r="B15" s="20" t="s">
        <v>40</v>
      </c>
      <c r="C15" s="33">
        <v>0</v>
      </c>
      <c r="D15" s="33">
        <v>10</v>
      </c>
      <c r="E15" s="34">
        <v>20</v>
      </c>
      <c r="F15" s="6"/>
      <c r="G15" s="6"/>
    </row>
    <row r="16" spans="1:11">
      <c r="A16" s="1"/>
      <c r="B16" s="27" t="s">
        <v>41</v>
      </c>
      <c r="C16" s="25">
        <v>9</v>
      </c>
      <c r="D16" s="25">
        <v>19</v>
      </c>
      <c r="E16" s="35" t="s">
        <v>42</v>
      </c>
      <c r="F16" s="6"/>
      <c r="G16" s="6"/>
    </row>
    <row r="17" spans="1:7" ht="17.25" thickBot="1">
      <c r="A17" s="1"/>
      <c r="B17" s="22" t="s">
        <v>38</v>
      </c>
      <c r="C17" s="36">
        <v>3250</v>
      </c>
      <c r="D17" s="36">
        <v>4160</v>
      </c>
      <c r="E17" s="37">
        <v>5330</v>
      </c>
      <c r="F17" s="6"/>
      <c r="G17" s="6"/>
    </row>
  </sheetData>
  <mergeCells count="3">
    <mergeCell ref="B2:G2"/>
    <mergeCell ref="B10:G10"/>
    <mergeCell ref="B14:E1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2:H22"/>
  <sheetViews>
    <sheetView zoomScale="85" zoomScaleNormal="85" workbookViewId="0">
      <selection activeCell="I8" sqref="I8"/>
    </sheetView>
  </sheetViews>
  <sheetFormatPr defaultRowHeight="16.5"/>
  <cols>
    <col min="1" max="1" width="2.875" customWidth="1"/>
    <col min="2" max="5" width="19" customWidth="1"/>
  </cols>
  <sheetData>
    <row r="2" spans="2:8" ht="26.25" customHeight="1">
      <c r="C2" s="60" t="s">
        <v>58</v>
      </c>
      <c r="E2">
        <v>4</v>
      </c>
    </row>
    <row r="3" spans="2:8" ht="17.25" thickBot="1"/>
    <row r="4" spans="2:8" ht="42.75" customHeight="1" thickTop="1" thickBot="1">
      <c r="B4" s="63"/>
      <c r="C4" s="64"/>
      <c r="D4" s="64"/>
      <c r="E4" s="65"/>
      <c r="H4" s="50"/>
    </row>
    <row r="5" spans="2:8" ht="18" thickTop="1" thickBot="1"/>
    <row r="6" spans="2:8" ht="27" customHeight="1">
      <c r="B6" s="51" t="s">
        <v>24</v>
      </c>
      <c r="C6" s="39"/>
      <c r="D6" s="53" t="s">
        <v>25</v>
      </c>
      <c r="E6" s="40"/>
    </row>
    <row r="7" spans="2:8" ht="27" customHeight="1" thickBot="1">
      <c r="B7" s="52" t="s">
        <v>0</v>
      </c>
      <c r="C7" s="41"/>
      <c r="D7" s="54" t="s">
        <v>1</v>
      </c>
      <c r="E7" s="42"/>
    </row>
    <row r="8" spans="2:8" ht="27" customHeight="1" thickBot="1">
      <c r="B8" s="43"/>
      <c r="C8" s="43"/>
      <c r="D8" s="43"/>
      <c r="E8" s="43"/>
    </row>
    <row r="9" spans="2:8" ht="27" customHeight="1">
      <c r="B9" s="44" t="s">
        <v>47</v>
      </c>
      <c r="C9" s="55" t="s">
        <v>33</v>
      </c>
      <c r="D9" s="56" t="s">
        <v>34</v>
      </c>
      <c r="E9" s="57" t="s">
        <v>35</v>
      </c>
    </row>
    <row r="10" spans="2:8" ht="27" customHeight="1" thickBot="1">
      <c r="B10" s="43"/>
      <c r="C10" s="45"/>
      <c r="D10" s="46"/>
      <c r="E10" s="47"/>
    </row>
    <row r="11" spans="2:8" ht="27" customHeight="1">
      <c r="B11" s="43"/>
      <c r="C11" s="43"/>
      <c r="D11" s="43"/>
      <c r="E11" s="43"/>
    </row>
    <row r="12" spans="2:8" ht="27" customHeight="1" thickBot="1">
      <c r="B12" s="48" t="s">
        <v>48</v>
      </c>
      <c r="C12" s="43"/>
      <c r="D12" s="43"/>
      <c r="E12" s="43"/>
    </row>
    <row r="13" spans="2:8" ht="27" customHeight="1">
      <c r="B13" s="55" t="s">
        <v>27</v>
      </c>
      <c r="C13" s="56" t="s">
        <v>55</v>
      </c>
      <c r="D13" s="56" t="s">
        <v>29</v>
      </c>
      <c r="E13" s="57" t="s">
        <v>31</v>
      </c>
    </row>
    <row r="14" spans="2:8" ht="27" customHeight="1" thickBot="1">
      <c r="B14" s="45"/>
      <c r="C14" s="46"/>
      <c r="D14" s="46"/>
      <c r="E14" s="47"/>
    </row>
    <row r="15" spans="2:8" ht="27" customHeight="1">
      <c r="B15" s="43"/>
      <c r="C15" s="43"/>
      <c r="D15" s="43"/>
      <c r="E15" s="43"/>
    </row>
    <row r="16" spans="2:8" ht="27" customHeight="1" thickBot="1">
      <c r="B16" s="48" t="s">
        <v>49</v>
      </c>
      <c r="C16" s="43"/>
      <c r="D16" s="43"/>
      <c r="E16" s="43"/>
    </row>
    <row r="17" spans="2:5" ht="27" customHeight="1">
      <c r="B17" s="55" t="s">
        <v>56</v>
      </c>
      <c r="C17" s="56" t="s">
        <v>32</v>
      </c>
      <c r="D17" s="56" t="s">
        <v>57</v>
      </c>
      <c r="E17" s="57" t="s">
        <v>50</v>
      </c>
    </row>
    <row r="18" spans="2:5" ht="27" customHeight="1" thickBot="1">
      <c r="B18" s="45"/>
      <c r="C18" s="46"/>
      <c r="D18" s="46"/>
      <c r="E18" s="47"/>
    </row>
    <row r="19" spans="2:5">
      <c r="B19" s="19"/>
      <c r="C19" s="19"/>
      <c r="D19" s="19"/>
      <c r="E19" s="19"/>
    </row>
    <row r="20" spans="2:5" ht="20.25">
      <c r="B20" s="66" t="s">
        <v>51</v>
      </c>
      <c r="C20" s="67"/>
      <c r="D20" s="67"/>
      <c r="E20" s="67"/>
    </row>
    <row r="22" spans="2:5" ht="34.5">
      <c r="B22" s="4" t="s">
        <v>52</v>
      </c>
      <c r="C22" s="3"/>
      <c r="D22" s="3"/>
      <c r="E22" s="49" t="s">
        <v>53</v>
      </c>
    </row>
  </sheetData>
  <mergeCells count="2">
    <mergeCell ref="B4:E4"/>
    <mergeCell ref="B20:E20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1</xdr:row>
                    <xdr:rowOff>0</xdr:rowOff>
                  </from>
                  <to>
                    <xdr:col>4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6</vt:i4>
      </vt:variant>
    </vt:vector>
  </HeadingPairs>
  <TitlesOfParts>
    <vt:vector size="9" baseType="lpstr">
      <vt:lpstr>급여대장</vt:lpstr>
      <vt:lpstr>급여기준표</vt:lpstr>
      <vt:lpstr>개인급여명세서</vt:lpstr>
      <vt:lpstr>기본급표</vt:lpstr>
      <vt:lpstr>대장제목</vt:lpstr>
      <vt:lpstr>순서</vt:lpstr>
      <vt:lpstr>시간외수당표</vt:lpstr>
      <vt:lpstr>직위수당표</vt:lpstr>
      <vt:lpstr>직위표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김덕중</dc:creator>
  <cp:lastModifiedBy>KTECH</cp:lastModifiedBy>
  <cp:lastPrinted>2023-10-28T06:14:54Z</cp:lastPrinted>
  <dcterms:created xsi:type="dcterms:W3CDTF">2023-10-22T05:04:23Z</dcterms:created>
  <dcterms:modified xsi:type="dcterms:W3CDTF">2024-05-25T07:54:23Z</dcterms:modified>
</cp:coreProperties>
</file>