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♥♥능개원 보수교육 실습\"/>
    </mc:Choice>
  </mc:AlternateContent>
  <bookViews>
    <workbookView xWindow="0" yWindow="0" windowWidth="28800" windowHeight="12255" activeTab="2"/>
  </bookViews>
  <sheets>
    <sheet name="급여대장" sheetId="1" r:id="rId1"/>
    <sheet name="급여기준표" sheetId="2" r:id="rId2"/>
    <sheet name="개인급여명세서" sheetId="3" r:id="rId3"/>
  </sheets>
  <definedNames>
    <definedName name="기본급표">급여기준표!$C$4:$G$8</definedName>
    <definedName name="대장제목">급여대장!$A$3:$R$3</definedName>
    <definedName name="순서">개인급여명세서!$E$2</definedName>
    <definedName name="시간외수당표">급여기준표!$C$15:$E$17</definedName>
    <definedName name="지급내역전체">OFFSET(급여대장!$A$4, 0, 0, COUNTA(급여대장!$A:$A) -2, 18 )</definedName>
    <definedName name="직위수당표">급여기준표!$C$11:$G$12</definedName>
    <definedName name="직위표">급여기준표!$C$3:$G$3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B14" i="3"/>
  <c r="C14" i="3"/>
  <c r="D14" i="3"/>
  <c r="E14" i="3"/>
  <c r="B18" i="3"/>
  <c r="C18" i="3"/>
  <c r="D18" i="3"/>
  <c r="E18" i="3"/>
  <c r="C6" i="3"/>
  <c r="C7" i="3"/>
  <c r="E6" i="3"/>
  <c r="E7" i="3"/>
  <c r="B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P13" i="1" l="1"/>
  <c r="Q16" i="1"/>
  <c r="P21" i="1"/>
  <c r="Q17" i="1" l="1"/>
  <c r="Q15" i="1"/>
  <c r="Q24" i="1"/>
  <c r="Q25" i="1"/>
  <c r="Q23" i="1"/>
  <c r="Q22" i="1"/>
  <c r="Q14" i="1"/>
  <c r="Q12" i="1"/>
  <c r="Q26" i="1"/>
  <c r="Q27" i="1"/>
  <c r="Q28" i="1"/>
  <c r="Q20" i="1"/>
  <c r="Q19" i="1"/>
  <c r="Q18" i="1"/>
  <c r="P16" i="1"/>
  <c r="R16" i="1" s="1"/>
  <c r="Q21" i="1"/>
  <c r="R21" i="1" s="1"/>
  <c r="Q13" i="1"/>
  <c r="R13" i="1" s="1"/>
  <c r="P24" i="1"/>
  <c r="P12" i="1"/>
  <c r="P20" i="1"/>
  <c r="P25" i="1"/>
  <c r="P28" i="1"/>
  <c r="P17" i="1"/>
  <c r="R17" i="1" s="1"/>
  <c r="P23" i="1"/>
  <c r="P15" i="1"/>
  <c r="P22" i="1"/>
  <c r="P14" i="1"/>
  <c r="P26" i="1"/>
  <c r="P18" i="1"/>
  <c r="P27" i="1"/>
  <c r="P19" i="1"/>
  <c r="R15" i="1" l="1"/>
  <c r="R24" i="1"/>
  <c r="R25" i="1"/>
  <c r="R22" i="1"/>
  <c r="R14" i="1"/>
  <c r="R23" i="1"/>
  <c r="R26" i="1"/>
  <c r="R20" i="1"/>
  <c r="R12" i="1"/>
  <c r="R19" i="1"/>
  <c r="R27" i="1"/>
  <c r="R28" i="1"/>
  <c r="R18" i="1"/>
  <c r="P11" i="1"/>
  <c r="P10" i="1"/>
  <c r="P9" i="1"/>
  <c r="P8" i="1"/>
  <c r="P7" i="1"/>
  <c r="P5" i="1"/>
  <c r="P4" i="1"/>
  <c r="Q10" i="1" l="1"/>
  <c r="R10" i="1" s="1"/>
  <c r="Q6" i="1"/>
  <c r="P6" i="1"/>
  <c r="Q7" i="1"/>
  <c r="R7" i="1" s="1"/>
  <c r="R6" i="1" l="1"/>
  <c r="Q9" i="1"/>
  <c r="R9" i="1" s="1"/>
  <c r="Q4" i="1"/>
  <c r="R4" i="1" s="1"/>
  <c r="Q11" i="1"/>
  <c r="R11" i="1" s="1"/>
  <c r="Q5" i="1"/>
  <c r="R5" i="1" s="1"/>
  <c r="Q8" i="1"/>
  <c r="R8" i="1" s="1"/>
</calcChain>
</file>

<file path=xl/sharedStrings.xml><?xml version="1.0" encoding="utf-8"?>
<sst xmlns="http://schemas.openxmlformats.org/spreadsheetml/2006/main" count="96" uniqueCount="64">
  <si>
    <t>사번</t>
    <phoneticPr fontId="3" type="noConversion"/>
  </si>
  <si>
    <t>직위</t>
    <phoneticPr fontId="3" type="noConversion"/>
  </si>
  <si>
    <t>HRD-01</t>
    <phoneticPr fontId="3" type="noConversion"/>
  </si>
  <si>
    <t>김능력</t>
    <phoneticPr fontId="3" type="noConversion"/>
  </si>
  <si>
    <t>대리</t>
    <phoneticPr fontId="3" type="noConversion"/>
  </si>
  <si>
    <t>HRD-02</t>
  </si>
  <si>
    <t>이능력</t>
    <phoneticPr fontId="3" type="noConversion"/>
  </si>
  <si>
    <t>과장</t>
    <phoneticPr fontId="3" type="noConversion"/>
  </si>
  <si>
    <t>HRD-03</t>
  </si>
  <si>
    <t>김두배</t>
    <phoneticPr fontId="3" type="noConversion"/>
  </si>
  <si>
    <t>사원</t>
    <phoneticPr fontId="3" type="noConversion"/>
  </si>
  <si>
    <t>HRD-04</t>
  </si>
  <si>
    <t>한능력</t>
    <phoneticPr fontId="3" type="noConversion"/>
  </si>
  <si>
    <t>HRD-05</t>
  </si>
  <si>
    <t>오능력</t>
    <phoneticPr fontId="3" type="noConversion"/>
  </si>
  <si>
    <t>총무부</t>
  </si>
  <si>
    <t>부장</t>
    <phoneticPr fontId="3" type="noConversion"/>
  </si>
  <si>
    <t>HRD-06</t>
  </si>
  <si>
    <t>박세배</t>
    <phoneticPr fontId="1" type="noConversion"/>
  </si>
  <si>
    <t>영업부</t>
  </si>
  <si>
    <t>HRD-07</t>
  </si>
  <si>
    <t>조아라</t>
    <phoneticPr fontId="1" type="noConversion"/>
  </si>
  <si>
    <t>홍보부</t>
  </si>
  <si>
    <t>HRD-08</t>
  </si>
  <si>
    <t>김세배</t>
    <phoneticPr fontId="1" type="noConversion"/>
  </si>
  <si>
    <t>전산실</t>
  </si>
  <si>
    <t>HRD-09</t>
  </si>
  <si>
    <t>이두배</t>
    <phoneticPr fontId="1" type="noConversion"/>
  </si>
  <si>
    <t>기획실</t>
  </si>
  <si>
    <t>성명</t>
    <phoneticPr fontId="3" type="noConversion"/>
  </si>
  <si>
    <t>부서</t>
    <phoneticPr fontId="3" type="noConversion"/>
  </si>
  <si>
    <t>호봉</t>
    <phoneticPr fontId="3" type="noConversion"/>
  </si>
  <si>
    <t>기본급</t>
    <phoneticPr fontId="3" type="noConversion"/>
  </si>
  <si>
    <t>시간외근무</t>
    <phoneticPr fontId="3" type="noConversion"/>
  </si>
  <si>
    <t>시간외수당</t>
    <phoneticPr fontId="3" type="noConversion"/>
  </si>
  <si>
    <t>부양가족</t>
    <phoneticPr fontId="3" type="noConversion"/>
  </si>
  <si>
    <t>가족수당</t>
    <phoneticPr fontId="3" type="noConversion"/>
  </si>
  <si>
    <t>국민연금</t>
    <phoneticPr fontId="3" type="noConversion"/>
  </si>
  <si>
    <t>지급합계</t>
    <phoneticPr fontId="3" type="noConversion"/>
  </si>
  <si>
    <t>공제합계</t>
    <phoneticPr fontId="3" type="noConversion"/>
  </si>
  <si>
    <t>차감지급액</t>
    <phoneticPr fontId="3" type="noConversion"/>
  </si>
  <si>
    <t>대리</t>
  </si>
  <si>
    <t>주임</t>
    <phoneticPr fontId="3" type="noConversion"/>
  </si>
  <si>
    <t>수당</t>
    <phoneticPr fontId="3" type="noConversion"/>
  </si>
  <si>
    <t>&lt;시간외 근무 수당&gt;</t>
    <phoneticPr fontId="3" type="noConversion"/>
  </si>
  <si>
    <t>부터</t>
    <phoneticPr fontId="3" type="noConversion"/>
  </si>
  <si>
    <t>까지</t>
    <phoneticPr fontId="3" type="noConversion"/>
  </si>
  <si>
    <t>이상</t>
    <phoneticPr fontId="3" type="noConversion"/>
  </si>
  <si>
    <t>&lt;직위와 호봉에 따른 기본급&gt;</t>
    <phoneticPr fontId="3" type="noConversion"/>
  </si>
  <si>
    <t>2023년 10월 급여 지급 내역</t>
    <phoneticPr fontId="3" type="noConversion"/>
  </si>
  <si>
    <t>&lt;직위 수당&gt;</t>
    <phoneticPr fontId="3" type="noConversion"/>
  </si>
  <si>
    <t>사원</t>
    <phoneticPr fontId="1" type="noConversion"/>
  </si>
  <si>
    <t>급여 내역</t>
    <phoneticPr fontId="3" type="noConversion"/>
  </si>
  <si>
    <t>급 여 내 역</t>
    <phoneticPr fontId="3" type="noConversion"/>
  </si>
  <si>
    <t>공 제 내 역</t>
    <phoneticPr fontId="3" type="noConversion"/>
  </si>
  <si>
    <t>기타공제</t>
    <phoneticPr fontId="3" type="noConversion"/>
  </si>
  <si>
    <t>- 수 고 하 셨 습 니 다 -</t>
    <phoneticPr fontId="3" type="noConversion"/>
  </si>
  <si>
    <t>HRD 주식회사</t>
    <phoneticPr fontId="3" type="noConversion"/>
  </si>
  <si>
    <t>대 표 이 사
김 덕 중</t>
    <phoneticPr fontId="3" type="noConversion"/>
  </si>
  <si>
    <t>주임</t>
    <phoneticPr fontId="1" type="noConversion"/>
  </si>
  <si>
    <t>직위수당</t>
    <phoneticPr fontId="3" type="noConversion"/>
  </si>
  <si>
    <t>건강보험</t>
    <phoneticPr fontId="3" type="noConversion"/>
  </si>
  <si>
    <t>고용보험</t>
    <phoneticPr fontId="3" type="noConversion"/>
  </si>
  <si>
    <t>사원 이름 선택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</si>
</sst>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22"/>
      <color theme="1"/>
      <name val="HY목판L"/>
      <family val="1"/>
      <charset val="129"/>
    </font>
    <font>
      <b/>
      <sz val="24"/>
      <name val="궁서"/>
      <family val="1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indexed="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indexed="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4" fillId="0" borderId="0" xfId="0" applyFont="1">
      <alignment vertical="center"/>
    </xf>
    <xf numFmtId="41" fontId="4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41" fontId="9" fillId="0" borderId="3" xfId="1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41" fontId="9" fillId="0" borderId="4" xfId="1" applyFont="1" applyBorder="1" applyAlignment="1">
      <alignment horizontal="center" vertical="center"/>
    </xf>
    <xf numFmtId="41" fontId="9" fillId="0" borderId="4" xfId="1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5" xfId="1" applyFont="1" applyBorder="1">
      <alignment vertical="center"/>
    </xf>
    <xf numFmtId="0" fontId="11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41" fontId="5" fillId="0" borderId="19" xfId="1" applyFont="1" applyFill="1" applyBorder="1" applyAlignment="1">
      <alignment vertical="center"/>
    </xf>
    <xf numFmtId="41" fontId="5" fillId="0" borderId="11" xfId="1" applyFont="1" applyFill="1" applyBorder="1" applyAlignment="1">
      <alignment vertical="center"/>
    </xf>
    <xf numFmtId="41" fontId="5" fillId="0" borderId="12" xfId="1" applyFont="1" applyFill="1" applyBorder="1" applyAlignment="1">
      <alignment vertical="center"/>
    </xf>
    <xf numFmtId="41" fontId="8" fillId="0" borderId="11" xfId="1" applyFont="1" applyFill="1" applyBorder="1" applyAlignment="1">
      <alignment vertical="center"/>
    </xf>
    <xf numFmtId="41" fontId="8" fillId="0" borderId="12" xfId="1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1" fontId="8" fillId="0" borderId="11" xfId="1" applyFont="1" applyBorder="1" applyAlignment="1">
      <alignment horizontal="center" vertical="center"/>
    </xf>
    <xf numFmtId="41" fontId="8" fillId="0" borderId="12" xfId="1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3" borderId="16" xfId="0" applyFont="1" applyFill="1" applyBorder="1" applyAlignment="1">
      <alignment horizontal="center" vertical="center"/>
    </xf>
    <xf numFmtId="41" fontId="14" fillId="0" borderId="10" xfId="1" applyFont="1" applyBorder="1">
      <alignment vertical="center"/>
    </xf>
    <xf numFmtId="41" fontId="14" fillId="0" borderId="11" xfId="1" applyFont="1" applyBorder="1">
      <alignment vertical="center"/>
    </xf>
    <xf numFmtId="41" fontId="14" fillId="0" borderId="12" xfId="1" applyFont="1" applyBorder="1">
      <alignment vertical="center"/>
    </xf>
    <xf numFmtId="0" fontId="15" fillId="3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wrapText="1"/>
    </xf>
    <xf numFmtId="0" fontId="17" fillId="0" borderId="0" xfId="0" applyFont="1">
      <alignment vertical="center"/>
    </xf>
    <xf numFmtId="0" fontId="13" fillId="2" borderId="7" xfId="0" applyFont="1" applyFill="1" applyBorder="1" applyAlignment="1">
      <alignment horizontal="distributed" vertical="center" indent="3"/>
    </xf>
    <xf numFmtId="0" fontId="13" fillId="2" borderId="10" xfId="0" applyFont="1" applyFill="1" applyBorder="1" applyAlignment="1">
      <alignment horizontal="distributed" vertical="center" indent="3"/>
    </xf>
    <xf numFmtId="0" fontId="13" fillId="2" borderId="8" xfId="0" applyFont="1" applyFill="1" applyBorder="1" applyAlignment="1">
      <alignment horizontal="distributed" vertical="center" indent="3"/>
    </xf>
    <xf numFmtId="0" fontId="13" fillId="2" borderId="11" xfId="0" applyFont="1" applyFill="1" applyBorder="1" applyAlignment="1">
      <alignment horizontal="distributed" vertical="center" indent="3"/>
    </xf>
    <xf numFmtId="0" fontId="13" fillId="2" borderId="7" xfId="0" applyFont="1" applyFill="1" applyBorder="1" applyAlignment="1">
      <alignment horizontal="distributed" vertical="center" indent="2"/>
    </xf>
    <xf numFmtId="0" fontId="13" fillId="2" borderId="8" xfId="0" applyFont="1" applyFill="1" applyBorder="1" applyAlignment="1">
      <alignment horizontal="distributed" vertical="center" indent="2"/>
    </xf>
    <xf numFmtId="0" fontId="13" fillId="2" borderId="9" xfId="0" applyFont="1" applyFill="1" applyBorder="1" applyAlignment="1">
      <alignment horizontal="distributed" vertical="center" indent="2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E$2" fmlaRange="급여대장!$B$4:$B$12" noThreeD="1" se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0</xdr:colOff>
          <xdr:row>2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"/>
  <sheetViews>
    <sheetView workbookViewId="0">
      <selection activeCell="D10" sqref="D10"/>
    </sheetView>
  </sheetViews>
  <sheetFormatPr defaultRowHeight="16.5" x14ac:dyDescent="0.3"/>
  <cols>
    <col min="6" max="6" width="10.375" bestFit="1" customWidth="1"/>
    <col min="13" max="13" width="11.5" bestFit="1" customWidth="1"/>
    <col min="16" max="16" width="10.375" bestFit="1" customWidth="1"/>
    <col min="18" max="18" width="10.375" bestFit="1" customWidth="1"/>
  </cols>
  <sheetData>
    <row r="1" spans="1:18" ht="26.25" x14ac:dyDescent="0.3">
      <c r="A1" s="60" t="s">
        <v>49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s="5" t="s">
        <v>0</v>
      </c>
      <c r="B3" s="5" t="s">
        <v>29</v>
      </c>
      <c r="C3" s="5" t="s">
        <v>30</v>
      </c>
      <c r="D3" s="5" t="s">
        <v>1</v>
      </c>
      <c r="E3" s="5" t="s">
        <v>31</v>
      </c>
      <c r="F3" s="5" t="s">
        <v>32</v>
      </c>
      <c r="G3" s="5" t="s">
        <v>60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61</v>
      </c>
      <c r="M3" s="5" t="s">
        <v>37</v>
      </c>
      <c r="N3" s="5" t="s">
        <v>62</v>
      </c>
      <c r="O3" s="5" t="s">
        <v>55</v>
      </c>
      <c r="P3" s="5" t="s">
        <v>38</v>
      </c>
      <c r="Q3" s="5" t="s">
        <v>39</v>
      </c>
      <c r="R3" s="5" t="s">
        <v>40</v>
      </c>
    </row>
    <row r="4" spans="1:18" x14ac:dyDescent="0.3">
      <c r="A4" s="7" t="s">
        <v>2</v>
      </c>
      <c r="B4" s="7" t="s">
        <v>3</v>
      </c>
      <c r="C4" s="8" t="s">
        <v>22</v>
      </c>
      <c r="D4" s="8" t="s">
        <v>51</v>
      </c>
      <c r="E4" s="8">
        <v>3</v>
      </c>
      <c r="F4" s="9">
        <f t="shared" ref="F4:F28" si="0">IFERROR( INDEX( 기본급표, E4, MATCH( D4, 직위표, 0 ) ), "" )</f>
        <v>1685000</v>
      </c>
      <c r="G4" s="10">
        <f t="shared" ref="G4:G28" si="1">IFERROR( HLOOKUP( D4, 직위수당표, 2,0), "" )</f>
        <v>0</v>
      </c>
      <c r="H4" s="10">
        <v>23</v>
      </c>
      <c r="I4" s="10">
        <f t="shared" ref="I4:I28" si="2">IF( H4&gt;0, H4 * HLOOKUP(H4, 시간외수당표, 3, 1 ), "" )</f>
        <v>122590</v>
      </c>
      <c r="J4" s="8">
        <v>0</v>
      </c>
      <c r="K4" s="10">
        <f t="shared" ref="K4:K28" si="3">IF( J4="", "", MIN( J4, 5 ) * 30000 )</f>
        <v>0</v>
      </c>
      <c r="L4" s="10">
        <f t="shared" ref="L4:L28" si="4">IFERROR( ROUND( F4 * 3.495%, -2 ), "" )</f>
        <v>58900</v>
      </c>
      <c r="M4" s="10">
        <f t="shared" ref="M4:M28" si="5">IFERROR( ROUND( F4 *4.5%, -2 ), "" )</f>
        <v>75800</v>
      </c>
      <c r="N4" s="10">
        <f t="shared" ref="N4:N28" si="6">IFERROR( ROUND( F4 * 0.8%, -2 ), "" )</f>
        <v>13500</v>
      </c>
      <c r="O4" s="10"/>
      <c r="P4" s="10">
        <f t="shared" ref="P4:P11" si="7">SUM(F4:G4,I4,K4)</f>
        <v>1807590</v>
      </c>
      <c r="Q4" s="10">
        <f t="shared" ref="Q4:Q11" si="8">SUM(L4:O4)</f>
        <v>148200</v>
      </c>
      <c r="R4" s="10">
        <f t="shared" ref="R4:R11" si="9">P4-Q4</f>
        <v>1659390</v>
      </c>
    </row>
    <row r="5" spans="1:18" x14ac:dyDescent="0.3">
      <c r="A5" s="11" t="s">
        <v>5</v>
      </c>
      <c r="B5" s="11" t="s">
        <v>6</v>
      </c>
      <c r="C5" s="11" t="s">
        <v>19</v>
      </c>
      <c r="D5" s="11" t="s">
        <v>41</v>
      </c>
      <c r="E5" s="11">
        <v>3</v>
      </c>
      <c r="F5" s="12">
        <f t="shared" si="0"/>
        <v>2986000</v>
      </c>
      <c r="G5" s="13">
        <f t="shared" si="1"/>
        <v>120000</v>
      </c>
      <c r="H5" s="13">
        <v>26</v>
      </c>
      <c r="I5" s="13">
        <f t="shared" si="2"/>
        <v>138580</v>
      </c>
      <c r="J5" s="11">
        <v>2</v>
      </c>
      <c r="K5" s="13">
        <f t="shared" si="3"/>
        <v>60000</v>
      </c>
      <c r="L5" s="13">
        <f t="shared" si="4"/>
        <v>104400</v>
      </c>
      <c r="M5" s="13">
        <f t="shared" si="5"/>
        <v>134400</v>
      </c>
      <c r="N5" s="13">
        <f t="shared" si="6"/>
        <v>23900</v>
      </c>
      <c r="O5" s="13">
        <v>50000</v>
      </c>
      <c r="P5" s="13">
        <f t="shared" si="7"/>
        <v>3304580</v>
      </c>
      <c r="Q5" s="13">
        <f t="shared" si="8"/>
        <v>312700</v>
      </c>
      <c r="R5" s="13">
        <f t="shared" si="9"/>
        <v>2991880</v>
      </c>
    </row>
    <row r="6" spans="1:18" x14ac:dyDescent="0.3">
      <c r="A6" s="11" t="s">
        <v>8</v>
      </c>
      <c r="B6" s="11" t="s">
        <v>9</v>
      </c>
      <c r="C6" s="11" t="s">
        <v>22</v>
      </c>
      <c r="D6" s="11" t="s">
        <v>59</v>
      </c>
      <c r="E6" s="11">
        <v>4</v>
      </c>
      <c r="F6" s="12">
        <f t="shared" si="0"/>
        <v>2462000</v>
      </c>
      <c r="G6" s="13">
        <f t="shared" si="1"/>
        <v>60000</v>
      </c>
      <c r="H6" s="13">
        <v>11</v>
      </c>
      <c r="I6" s="13">
        <f t="shared" si="2"/>
        <v>45760</v>
      </c>
      <c r="J6" s="11">
        <v>1</v>
      </c>
      <c r="K6" s="13">
        <f t="shared" si="3"/>
        <v>30000</v>
      </c>
      <c r="L6" s="13">
        <f t="shared" si="4"/>
        <v>86000</v>
      </c>
      <c r="M6" s="13">
        <f t="shared" si="5"/>
        <v>110800</v>
      </c>
      <c r="N6" s="13">
        <f t="shared" si="6"/>
        <v>19700</v>
      </c>
      <c r="O6" s="13">
        <v>50000</v>
      </c>
      <c r="P6" s="13">
        <f t="shared" si="7"/>
        <v>2597760</v>
      </c>
      <c r="Q6" s="13">
        <f t="shared" si="8"/>
        <v>266500</v>
      </c>
      <c r="R6" s="13">
        <f t="shared" si="9"/>
        <v>2331260</v>
      </c>
    </row>
    <row r="7" spans="1:18" x14ac:dyDescent="0.3">
      <c r="A7" s="11" t="s">
        <v>11</v>
      </c>
      <c r="B7" s="11" t="s">
        <v>12</v>
      </c>
      <c r="C7" s="11" t="s">
        <v>28</v>
      </c>
      <c r="D7" s="11" t="s">
        <v>41</v>
      </c>
      <c r="E7" s="11">
        <v>1</v>
      </c>
      <c r="F7" s="12">
        <f t="shared" si="0"/>
        <v>2286000</v>
      </c>
      <c r="G7" s="13">
        <f t="shared" si="1"/>
        <v>120000</v>
      </c>
      <c r="H7" s="13">
        <v>25</v>
      </c>
      <c r="I7" s="13">
        <f t="shared" si="2"/>
        <v>133250</v>
      </c>
      <c r="J7" s="11">
        <v>0</v>
      </c>
      <c r="K7" s="13">
        <f t="shared" si="3"/>
        <v>0</v>
      </c>
      <c r="L7" s="13">
        <f t="shared" si="4"/>
        <v>79900</v>
      </c>
      <c r="M7" s="13">
        <f t="shared" si="5"/>
        <v>102900</v>
      </c>
      <c r="N7" s="13">
        <f t="shared" si="6"/>
        <v>18300</v>
      </c>
      <c r="O7" s="13"/>
      <c r="P7" s="13">
        <f t="shared" si="7"/>
        <v>2539250</v>
      </c>
      <c r="Q7" s="13">
        <f t="shared" si="8"/>
        <v>201100</v>
      </c>
      <c r="R7" s="13">
        <f t="shared" si="9"/>
        <v>2338150</v>
      </c>
    </row>
    <row r="8" spans="1:18" x14ac:dyDescent="0.3">
      <c r="A8" s="11" t="s">
        <v>13</v>
      </c>
      <c r="B8" s="11" t="s">
        <v>14</v>
      </c>
      <c r="C8" s="11" t="s">
        <v>28</v>
      </c>
      <c r="D8" s="11" t="s">
        <v>51</v>
      </c>
      <c r="E8" s="11">
        <v>1</v>
      </c>
      <c r="F8" s="12">
        <f t="shared" si="0"/>
        <v>1296000</v>
      </c>
      <c r="G8" s="13">
        <f t="shared" si="1"/>
        <v>0</v>
      </c>
      <c r="H8" s="13">
        <v>29</v>
      </c>
      <c r="I8" s="13">
        <f t="shared" si="2"/>
        <v>154570</v>
      </c>
      <c r="J8" s="11">
        <v>1</v>
      </c>
      <c r="K8" s="13">
        <f t="shared" si="3"/>
        <v>30000</v>
      </c>
      <c r="L8" s="13">
        <f t="shared" si="4"/>
        <v>45300</v>
      </c>
      <c r="M8" s="13">
        <f t="shared" si="5"/>
        <v>58300</v>
      </c>
      <c r="N8" s="13">
        <f t="shared" si="6"/>
        <v>10400</v>
      </c>
      <c r="O8" s="13"/>
      <c r="P8" s="13">
        <f t="shared" si="7"/>
        <v>1480570</v>
      </c>
      <c r="Q8" s="13">
        <f t="shared" si="8"/>
        <v>114000</v>
      </c>
      <c r="R8" s="13">
        <f t="shared" si="9"/>
        <v>1366570</v>
      </c>
    </row>
    <row r="9" spans="1:18" x14ac:dyDescent="0.3">
      <c r="A9" s="11" t="s">
        <v>17</v>
      </c>
      <c r="B9" s="11" t="s">
        <v>18</v>
      </c>
      <c r="C9" s="11" t="s">
        <v>28</v>
      </c>
      <c r="D9" s="11" t="s">
        <v>41</v>
      </c>
      <c r="E9" s="11">
        <v>1</v>
      </c>
      <c r="F9" s="12">
        <f t="shared" si="0"/>
        <v>2286000</v>
      </c>
      <c r="G9" s="13">
        <f t="shared" si="1"/>
        <v>120000</v>
      </c>
      <c r="H9" s="13">
        <v>19</v>
      </c>
      <c r="I9" s="13">
        <f t="shared" si="2"/>
        <v>79040</v>
      </c>
      <c r="J9" s="11">
        <v>2</v>
      </c>
      <c r="K9" s="13">
        <f t="shared" si="3"/>
        <v>60000</v>
      </c>
      <c r="L9" s="13">
        <f t="shared" si="4"/>
        <v>79900</v>
      </c>
      <c r="M9" s="13">
        <f t="shared" si="5"/>
        <v>102900</v>
      </c>
      <c r="N9" s="13">
        <f t="shared" si="6"/>
        <v>18300</v>
      </c>
      <c r="O9" s="13">
        <v>38000</v>
      </c>
      <c r="P9" s="13">
        <f t="shared" si="7"/>
        <v>2545040</v>
      </c>
      <c r="Q9" s="13">
        <f t="shared" si="8"/>
        <v>239100</v>
      </c>
      <c r="R9" s="13">
        <f t="shared" si="9"/>
        <v>2305940</v>
      </c>
    </row>
    <row r="10" spans="1:18" x14ac:dyDescent="0.3">
      <c r="A10" s="11" t="s">
        <v>20</v>
      </c>
      <c r="B10" s="11" t="s">
        <v>21</v>
      </c>
      <c r="C10" s="11" t="s">
        <v>25</v>
      </c>
      <c r="D10" s="11" t="s">
        <v>59</v>
      </c>
      <c r="E10" s="11">
        <v>4</v>
      </c>
      <c r="F10" s="12">
        <f t="shared" si="0"/>
        <v>2462000</v>
      </c>
      <c r="G10" s="13">
        <f t="shared" si="1"/>
        <v>60000</v>
      </c>
      <c r="H10" s="13">
        <v>20</v>
      </c>
      <c r="I10" s="13">
        <f t="shared" si="2"/>
        <v>106600</v>
      </c>
      <c r="J10" s="11">
        <v>4</v>
      </c>
      <c r="K10" s="13">
        <f t="shared" si="3"/>
        <v>120000</v>
      </c>
      <c r="L10" s="13">
        <f t="shared" si="4"/>
        <v>86000</v>
      </c>
      <c r="M10" s="13">
        <f t="shared" si="5"/>
        <v>110800</v>
      </c>
      <c r="N10" s="13">
        <f t="shared" si="6"/>
        <v>19700</v>
      </c>
      <c r="O10" s="13"/>
      <c r="P10" s="13">
        <f t="shared" si="7"/>
        <v>2748600</v>
      </c>
      <c r="Q10" s="13">
        <f t="shared" si="8"/>
        <v>216500</v>
      </c>
      <c r="R10" s="13">
        <f t="shared" si="9"/>
        <v>2532100</v>
      </c>
    </row>
    <row r="11" spans="1:18" x14ac:dyDescent="0.3">
      <c r="A11" s="11" t="s">
        <v>23</v>
      </c>
      <c r="B11" s="11" t="s">
        <v>24</v>
      </c>
      <c r="C11" s="11" t="s">
        <v>15</v>
      </c>
      <c r="D11" s="11" t="s">
        <v>51</v>
      </c>
      <c r="E11" s="11">
        <v>3</v>
      </c>
      <c r="F11" s="12">
        <f t="shared" si="0"/>
        <v>1685000</v>
      </c>
      <c r="G11" s="13">
        <f t="shared" si="1"/>
        <v>0</v>
      </c>
      <c r="H11" s="13">
        <v>37</v>
      </c>
      <c r="I11" s="13">
        <f t="shared" si="2"/>
        <v>197210</v>
      </c>
      <c r="J11" s="11">
        <v>6</v>
      </c>
      <c r="K11" s="13">
        <f t="shared" si="3"/>
        <v>150000</v>
      </c>
      <c r="L11" s="13">
        <f t="shared" si="4"/>
        <v>58900</v>
      </c>
      <c r="M11" s="13">
        <f t="shared" si="5"/>
        <v>75800</v>
      </c>
      <c r="N11" s="13">
        <f t="shared" si="6"/>
        <v>13500</v>
      </c>
      <c r="O11" s="13"/>
      <c r="P11" s="13">
        <f t="shared" si="7"/>
        <v>2032210</v>
      </c>
      <c r="Q11" s="13">
        <f t="shared" si="8"/>
        <v>148200</v>
      </c>
      <c r="R11" s="13">
        <f t="shared" si="9"/>
        <v>1884010</v>
      </c>
    </row>
    <row r="12" spans="1:18" x14ac:dyDescent="0.3">
      <c r="A12" s="11" t="s">
        <v>26</v>
      </c>
      <c r="B12" s="11" t="s">
        <v>27</v>
      </c>
      <c r="C12" s="11" t="s">
        <v>15</v>
      </c>
      <c r="D12" s="11" t="s">
        <v>51</v>
      </c>
      <c r="E12" s="11">
        <v>2</v>
      </c>
      <c r="F12" s="12">
        <f t="shared" si="0"/>
        <v>1400000</v>
      </c>
      <c r="G12" s="13">
        <f t="shared" si="1"/>
        <v>0</v>
      </c>
      <c r="H12" s="13">
        <v>19</v>
      </c>
      <c r="I12" s="13">
        <f t="shared" si="2"/>
        <v>79040</v>
      </c>
      <c r="J12" s="11">
        <v>0</v>
      </c>
      <c r="K12" s="13">
        <f t="shared" si="3"/>
        <v>0</v>
      </c>
      <c r="L12" s="13">
        <f t="shared" si="4"/>
        <v>48900</v>
      </c>
      <c r="M12" s="13">
        <f t="shared" si="5"/>
        <v>63000</v>
      </c>
      <c r="N12" s="13">
        <f t="shared" si="6"/>
        <v>11200</v>
      </c>
      <c r="O12" s="13"/>
      <c r="P12" s="13">
        <f t="shared" ref="P12:P28" si="10">SUM(F12:G12,I12,K12)</f>
        <v>1479040</v>
      </c>
      <c r="Q12" s="13">
        <f t="shared" ref="Q12:Q28" si="11">SUM(L12:O12)</f>
        <v>123100</v>
      </c>
      <c r="R12" s="13">
        <f t="shared" ref="R12:R28" si="12">P12-Q12</f>
        <v>1355940</v>
      </c>
    </row>
    <row r="13" spans="1:18" x14ac:dyDescent="0.3">
      <c r="A13" s="14"/>
      <c r="B13" s="8"/>
      <c r="C13" s="11"/>
      <c r="D13" s="11"/>
      <c r="E13" s="11"/>
      <c r="F13" s="12" t="str">
        <f t="shared" si="0"/>
        <v/>
      </c>
      <c r="G13" s="13" t="str">
        <f t="shared" si="1"/>
        <v/>
      </c>
      <c r="H13" s="13"/>
      <c r="I13" s="13" t="str">
        <f t="shared" si="2"/>
        <v/>
      </c>
      <c r="J13" s="11"/>
      <c r="K13" s="13" t="str">
        <f t="shared" si="3"/>
        <v/>
      </c>
      <c r="L13" s="13" t="str">
        <f t="shared" si="4"/>
        <v/>
      </c>
      <c r="M13" s="13" t="str">
        <f t="shared" si="5"/>
        <v/>
      </c>
      <c r="N13" s="13" t="str">
        <f t="shared" si="6"/>
        <v/>
      </c>
      <c r="O13" s="13"/>
      <c r="P13" s="13">
        <f t="shared" si="10"/>
        <v>0</v>
      </c>
      <c r="Q13" s="13">
        <f t="shared" si="11"/>
        <v>0</v>
      </c>
      <c r="R13" s="13">
        <f t="shared" si="12"/>
        <v>0</v>
      </c>
    </row>
    <row r="14" spans="1:18" x14ac:dyDescent="0.3">
      <c r="A14" s="15"/>
      <c r="B14" s="11"/>
      <c r="C14" s="11"/>
      <c r="D14" s="11"/>
      <c r="E14" s="11"/>
      <c r="F14" s="12" t="str">
        <f t="shared" si="0"/>
        <v/>
      </c>
      <c r="G14" s="13" t="str">
        <f t="shared" si="1"/>
        <v/>
      </c>
      <c r="H14" s="13"/>
      <c r="I14" s="13" t="str">
        <f t="shared" si="2"/>
        <v/>
      </c>
      <c r="J14" s="11"/>
      <c r="K14" s="13" t="str">
        <f t="shared" si="3"/>
        <v/>
      </c>
      <c r="L14" s="13" t="str">
        <f t="shared" si="4"/>
        <v/>
      </c>
      <c r="M14" s="13" t="str">
        <f t="shared" si="5"/>
        <v/>
      </c>
      <c r="N14" s="13" t="str">
        <f t="shared" si="6"/>
        <v/>
      </c>
      <c r="O14" s="13"/>
      <c r="P14" s="13">
        <f t="shared" si="10"/>
        <v>0</v>
      </c>
      <c r="Q14" s="13">
        <f t="shared" si="11"/>
        <v>0</v>
      </c>
      <c r="R14" s="13">
        <f t="shared" si="12"/>
        <v>0</v>
      </c>
    </row>
    <row r="15" spans="1:18" x14ac:dyDescent="0.3">
      <c r="A15" s="15"/>
      <c r="B15" s="11"/>
      <c r="C15" s="11"/>
      <c r="D15" s="11"/>
      <c r="E15" s="11"/>
      <c r="F15" s="12" t="str">
        <f t="shared" si="0"/>
        <v/>
      </c>
      <c r="G15" s="13" t="str">
        <f t="shared" si="1"/>
        <v/>
      </c>
      <c r="H15" s="13"/>
      <c r="I15" s="13" t="str">
        <f t="shared" si="2"/>
        <v/>
      </c>
      <c r="J15" s="11"/>
      <c r="K15" s="13" t="str">
        <f t="shared" si="3"/>
        <v/>
      </c>
      <c r="L15" s="13" t="str">
        <f t="shared" si="4"/>
        <v/>
      </c>
      <c r="M15" s="13" t="str">
        <f t="shared" si="5"/>
        <v/>
      </c>
      <c r="N15" s="13" t="str">
        <f t="shared" si="6"/>
        <v/>
      </c>
      <c r="O15" s="13"/>
      <c r="P15" s="13">
        <f t="shared" si="10"/>
        <v>0</v>
      </c>
      <c r="Q15" s="13">
        <f t="shared" si="11"/>
        <v>0</v>
      </c>
      <c r="R15" s="13">
        <f t="shared" si="12"/>
        <v>0</v>
      </c>
    </row>
    <row r="16" spans="1:18" x14ac:dyDescent="0.3">
      <c r="A16" s="15"/>
      <c r="B16" s="11"/>
      <c r="C16" s="11"/>
      <c r="D16" s="11"/>
      <c r="E16" s="11"/>
      <c r="F16" s="12" t="str">
        <f t="shared" si="0"/>
        <v/>
      </c>
      <c r="G16" s="13" t="str">
        <f t="shared" si="1"/>
        <v/>
      </c>
      <c r="H16" s="13"/>
      <c r="I16" s="13" t="str">
        <f t="shared" si="2"/>
        <v/>
      </c>
      <c r="J16" s="11"/>
      <c r="K16" s="13" t="str">
        <f t="shared" si="3"/>
        <v/>
      </c>
      <c r="L16" s="13" t="str">
        <f t="shared" si="4"/>
        <v/>
      </c>
      <c r="M16" s="13" t="str">
        <f t="shared" si="5"/>
        <v/>
      </c>
      <c r="N16" s="13" t="str">
        <f t="shared" si="6"/>
        <v/>
      </c>
      <c r="O16" s="13"/>
      <c r="P16" s="13">
        <f t="shared" si="10"/>
        <v>0</v>
      </c>
      <c r="Q16" s="13">
        <f t="shared" si="11"/>
        <v>0</v>
      </c>
      <c r="R16" s="13">
        <f t="shared" si="12"/>
        <v>0</v>
      </c>
    </row>
    <row r="17" spans="1:18" x14ac:dyDescent="0.3">
      <c r="A17" s="15"/>
      <c r="B17" s="11"/>
      <c r="C17" s="11"/>
      <c r="D17" s="11"/>
      <c r="E17" s="11"/>
      <c r="F17" s="12" t="str">
        <f t="shared" si="0"/>
        <v/>
      </c>
      <c r="G17" s="13" t="str">
        <f t="shared" si="1"/>
        <v/>
      </c>
      <c r="H17" s="13"/>
      <c r="I17" s="13" t="str">
        <f t="shared" si="2"/>
        <v/>
      </c>
      <c r="J17" s="11"/>
      <c r="K17" s="13" t="str">
        <f t="shared" si="3"/>
        <v/>
      </c>
      <c r="L17" s="13" t="str">
        <f t="shared" si="4"/>
        <v/>
      </c>
      <c r="M17" s="13" t="str">
        <f t="shared" si="5"/>
        <v/>
      </c>
      <c r="N17" s="13" t="str">
        <f t="shared" si="6"/>
        <v/>
      </c>
      <c r="O17" s="13"/>
      <c r="P17" s="13">
        <f t="shared" si="10"/>
        <v>0</v>
      </c>
      <c r="Q17" s="13">
        <f t="shared" si="11"/>
        <v>0</v>
      </c>
      <c r="R17" s="13">
        <f t="shared" si="12"/>
        <v>0</v>
      </c>
    </row>
    <row r="18" spans="1:18" x14ac:dyDescent="0.3">
      <c r="A18" s="15"/>
      <c r="B18" s="11"/>
      <c r="C18" s="11"/>
      <c r="D18" s="11"/>
      <c r="E18" s="11"/>
      <c r="F18" s="12" t="str">
        <f t="shared" si="0"/>
        <v/>
      </c>
      <c r="G18" s="13" t="str">
        <f t="shared" si="1"/>
        <v/>
      </c>
      <c r="H18" s="13"/>
      <c r="I18" s="13" t="str">
        <f t="shared" si="2"/>
        <v/>
      </c>
      <c r="J18" s="11"/>
      <c r="K18" s="13" t="str">
        <f t="shared" si="3"/>
        <v/>
      </c>
      <c r="L18" s="13" t="str">
        <f t="shared" si="4"/>
        <v/>
      </c>
      <c r="M18" s="13" t="str">
        <f t="shared" si="5"/>
        <v/>
      </c>
      <c r="N18" s="13" t="str">
        <f t="shared" si="6"/>
        <v/>
      </c>
      <c r="O18" s="13"/>
      <c r="P18" s="13">
        <f t="shared" si="10"/>
        <v>0</v>
      </c>
      <c r="Q18" s="13">
        <f t="shared" si="11"/>
        <v>0</v>
      </c>
      <c r="R18" s="13">
        <f t="shared" si="12"/>
        <v>0</v>
      </c>
    </row>
    <row r="19" spans="1:18" x14ac:dyDescent="0.3">
      <c r="A19" s="15"/>
      <c r="B19" s="11"/>
      <c r="C19" s="11"/>
      <c r="D19" s="11"/>
      <c r="E19" s="11"/>
      <c r="F19" s="12" t="str">
        <f t="shared" si="0"/>
        <v/>
      </c>
      <c r="G19" s="13" t="str">
        <f t="shared" si="1"/>
        <v/>
      </c>
      <c r="H19" s="13"/>
      <c r="I19" s="13" t="str">
        <f t="shared" si="2"/>
        <v/>
      </c>
      <c r="J19" s="11"/>
      <c r="K19" s="13" t="str">
        <f t="shared" si="3"/>
        <v/>
      </c>
      <c r="L19" s="13" t="str">
        <f t="shared" si="4"/>
        <v/>
      </c>
      <c r="M19" s="13" t="str">
        <f t="shared" si="5"/>
        <v/>
      </c>
      <c r="N19" s="13" t="str">
        <f t="shared" si="6"/>
        <v/>
      </c>
      <c r="O19" s="13"/>
      <c r="P19" s="13">
        <f t="shared" si="10"/>
        <v>0</v>
      </c>
      <c r="Q19" s="13">
        <f t="shared" si="11"/>
        <v>0</v>
      </c>
      <c r="R19" s="13">
        <f t="shared" si="12"/>
        <v>0</v>
      </c>
    </row>
    <row r="20" spans="1:18" x14ac:dyDescent="0.3">
      <c r="A20" s="15"/>
      <c r="B20" s="11"/>
      <c r="C20" s="11"/>
      <c r="D20" s="11"/>
      <c r="E20" s="11"/>
      <c r="F20" s="12" t="str">
        <f t="shared" si="0"/>
        <v/>
      </c>
      <c r="G20" s="13" t="str">
        <f t="shared" si="1"/>
        <v/>
      </c>
      <c r="H20" s="13"/>
      <c r="I20" s="13" t="str">
        <f t="shared" si="2"/>
        <v/>
      </c>
      <c r="J20" s="11"/>
      <c r="K20" s="13" t="str">
        <f t="shared" si="3"/>
        <v/>
      </c>
      <c r="L20" s="13" t="str">
        <f t="shared" si="4"/>
        <v/>
      </c>
      <c r="M20" s="13" t="str">
        <f t="shared" si="5"/>
        <v/>
      </c>
      <c r="N20" s="13" t="str">
        <f t="shared" si="6"/>
        <v/>
      </c>
      <c r="O20" s="13"/>
      <c r="P20" s="13">
        <f t="shared" si="10"/>
        <v>0</v>
      </c>
      <c r="Q20" s="13">
        <f t="shared" si="11"/>
        <v>0</v>
      </c>
      <c r="R20" s="13">
        <f t="shared" si="12"/>
        <v>0</v>
      </c>
    </row>
    <row r="21" spans="1:18" x14ac:dyDescent="0.3">
      <c r="A21" s="15"/>
      <c r="B21" s="11"/>
      <c r="C21" s="11"/>
      <c r="D21" s="11"/>
      <c r="E21" s="11"/>
      <c r="F21" s="12" t="str">
        <f t="shared" si="0"/>
        <v/>
      </c>
      <c r="G21" s="13" t="str">
        <f t="shared" si="1"/>
        <v/>
      </c>
      <c r="H21" s="13"/>
      <c r="I21" s="13" t="str">
        <f t="shared" si="2"/>
        <v/>
      </c>
      <c r="J21" s="11"/>
      <c r="K21" s="13" t="str">
        <f t="shared" si="3"/>
        <v/>
      </c>
      <c r="L21" s="13" t="str">
        <f t="shared" si="4"/>
        <v/>
      </c>
      <c r="M21" s="13" t="str">
        <f t="shared" si="5"/>
        <v/>
      </c>
      <c r="N21" s="13" t="str">
        <f t="shared" si="6"/>
        <v/>
      </c>
      <c r="O21" s="13"/>
      <c r="P21" s="13">
        <f t="shared" si="10"/>
        <v>0</v>
      </c>
      <c r="Q21" s="13">
        <f t="shared" si="11"/>
        <v>0</v>
      </c>
      <c r="R21" s="13">
        <f t="shared" si="12"/>
        <v>0</v>
      </c>
    </row>
    <row r="22" spans="1:18" x14ac:dyDescent="0.3">
      <c r="A22" s="15"/>
      <c r="B22" s="11"/>
      <c r="C22" s="11"/>
      <c r="D22" s="11"/>
      <c r="E22" s="11"/>
      <c r="F22" s="12" t="str">
        <f t="shared" si="0"/>
        <v/>
      </c>
      <c r="G22" s="13" t="str">
        <f t="shared" si="1"/>
        <v/>
      </c>
      <c r="H22" s="13"/>
      <c r="I22" s="13" t="str">
        <f t="shared" si="2"/>
        <v/>
      </c>
      <c r="J22" s="11"/>
      <c r="K22" s="13" t="str">
        <f t="shared" si="3"/>
        <v/>
      </c>
      <c r="L22" s="13" t="str">
        <f t="shared" si="4"/>
        <v/>
      </c>
      <c r="M22" s="13" t="str">
        <f t="shared" si="5"/>
        <v/>
      </c>
      <c r="N22" s="13" t="str">
        <f t="shared" si="6"/>
        <v/>
      </c>
      <c r="O22" s="13"/>
      <c r="P22" s="13">
        <f t="shared" si="10"/>
        <v>0</v>
      </c>
      <c r="Q22" s="13">
        <f t="shared" si="11"/>
        <v>0</v>
      </c>
      <c r="R22" s="13">
        <f t="shared" si="12"/>
        <v>0</v>
      </c>
    </row>
    <row r="23" spans="1:18" x14ac:dyDescent="0.3">
      <c r="A23" s="15"/>
      <c r="B23" s="11"/>
      <c r="C23" s="11"/>
      <c r="D23" s="11"/>
      <c r="E23" s="11"/>
      <c r="F23" s="12" t="str">
        <f t="shared" si="0"/>
        <v/>
      </c>
      <c r="G23" s="13" t="str">
        <f t="shared" si="1"/>
        <v/>
      </c>
      <c r="H23" s="13"/>
      <c r="I23" s="13" t="str">
        <f t="shared" si="2"/>
        <v/>
      </c>
      <c r="J23" s="11"/>
      <c r="K23" s="13" t="str">
        <f t="shared" si="3"/>
        <v/>
      </c>
      <c r="L23" s="13" t="str">
        <f t="shared" si="4"/>
        <v/>
      </c>
      <c r="M23" s="13" t="str">
        <f t="shared" si="5"/>
        <v/>
      </c>
      <c r="N23" s="13" t="str">
        <f t="shared" si="6"/>
        <v/>
      </c>
      <c r="O23" s="13"/>
      <c r="P23" s="13">
        <f t="shared" si="10"/>
        <v>0</v>
      </c>
      <c r="Q23" s="13">
        <f t="shared" si="11"/>
        <v>0</v>
      </c>
      <c r="R23" s="13">
        <f t="shared" si="12"/>
        <v>0</v>
      </c>
    </row>
    <row r="24" spans="1:18" x14ac:dyDescent="0.3">
      <c r="A24" s="15"/>
      <c r="B24" s="11"/>
      <c r="C24" s="11"/>
      <c r="D24" s="11"/>
      <c r="E24" s="11"/>
      <c r="F24" s="12" t="str">
        <f t="shared" si="0"/>
        <v/>
      </c>
      <c r="G24" s="13" t="str">
        <f t="shared" si="1"/>
        <v/>
      </c>
      <c r="H24" s="13"/>
      <c r="I24" s="13" t="str">
        <f t="shared" si="2"/>
        <v/>
      </c>
      <c r="J24" s="11"/>
      <c r="K24" s="13" t="str">
        <f t="shared" si="3"/>
        <v/>
      </c>
      <c r="L24" s="13" t="str">
        <f t="shared" si="4"/>
        <v/>
      </c>
      <c r="M24" s="13" t="str">
        <f t="shared" si="5"/>
        <v/>
      </c>
      <c r="N24" s="13" t="str">
        <f t="shared" si="6"/>
        <v/>
      </c>
      <c r="O24" s="13"/>
      <c r="P24" s="13">
        <f t="shared" si="10"/>
        <v>0</v>
      </c>
      <c r="Q24" s="13">
        <f t="shared" si="11"/>
        <v>0</v>
      </c>
      <c r="R24" s="13">
        <f t="shared" si="12"/>
        <v>0</v>
      </c>
    </row>
    <row r="25" spans="1:18" x14ac:dyDescent="0.3">
      <c r="A25" s="15"/>
      <c r="B25" s="11"/>
      <c r="C25" s="11"/>
      <c r="D25" s="11"/>
      <c r="E25" s="11"/>
      <c r="F25" s="12" t="str">
        <f t="shared" si="0"/>
        <v/>
      </c>
      <c r="G25" s="13" t="str">
        <f t="shared" si="1"/>
        <v/>
      </c>
      <c r="H25" s="13"/>
      <c r="I25" s="13" t="str">
        <f t="shared" si="2"/>
        <v/>
      </c>
      <c r="J25" s="11"/>
      <c r="K25" s="13" t="str">
        <f t="shared" si="3"/>
        <v/>
      </c>
      <c r="L25" s="13" t="str">
        <f t="shared" si="4"/>
        <v/>
      </c>
      <c r="M25" s="13" t="str">
        <f t="shared" si="5"/>
        <v/>
      </c>
      <c r="N25" s="13" t="str">
        <f t="shared" si="6"/>
        <v/>
      </c>
      <c r="O25" s="13"/>
      <c r="P25" s="13">
        <f t="shared" si="10"/>
        <v>0</v>
      </c>
      <c r="Q25" s="13">
        <f t="shared" si="11"/>
        <v>0</v>
      </c>
      <c r="R25" s="13">
        <f t="shared" si="12"/>
        <v>0</v>
      </c>
    </row>
    <row r="26" spans="1:18" x14ac:dyDescent="0.3">
      <c r="A26" s="15"/>
      <c r="B26" s="11"/>
      <c r="C26" s="11"/>
      <c r="D26" s="11"/>
      <c r="E26" s="11"/>
      <c r="F26" s="12" t="str">
        <f t="shared" si="0"/>
        <v/>
      </c>
      <c r="G26" s="13" t="str">
        <f t="shared" si="1"/>
        <v/>
      </c>
      <c r="H26" s="13"/>
      <c r="I26" s="13" t="str">
        <f t="shared" si="2"/>
        <v/>
      </c>
      <c r="J26" s="11"/>
      <c r="K26" s="13" t="str">
        <f t="shared" si="3"/>
        <v/>
      </c>
      <c r="L26" s="13" t="str">
        <f t="shared" si="4"/>
        <v/>
      </c>
      <c r="M26" s="13" t="str">
        <f t="shared" si="5"/>
        <v/>
      </c>
      <c r="N26" s="13" t="str">
        <f t="shared" si="6"/>
        <v/>
      </c>
      <c r="O26" s="13"/>
      <c r="P26" s="13">
        <f t="shared" si="10"/>
        <v>0</v>
      </c>
      <c r="Q26" s="13">
        <f t="shared" si="11"/>
        <v>0</v>
      </c>
      <c r="R26" s="13">
        <f t="shared" si="12"/>
        <v>0</v>
      </c>
    </row>
    <row r="27" spans="1:18" x14ac:dyDescent="0.3">
      <c r="A27" s="15"/>
      <c r="B27" s="11"/>
      <c r="C27" s="11"/>
      <c r="D27" s="11"/>
      <c r="E27" s="11"/>
      <c r="F27" s="12" t="str">
        <f t="shared" si="0"/>
        <v/>
      </c>
      <c r="G27" s="13" t="str">
        <f t="shared" si="1"/>
        <v/>
      </c>
      <c r="H27" s="13"/>
      <c r="I27" s="13" t="str">
        <f t="shared" si="2"/>
        <v/>
      </c>
      <c r="J27" s="11"/>
      <c r="K27" s="13" t="str">
        <f t="shared" si="3"/>
        <v/>
      </c>
      <c r="L27" s="13" t="str">
        <f t="shared" si="4"/>
        <v/>
      </c>
      <c r="M27" s="13" t="str">
        <f t="shared" si="5"/>
        <v/>
      </c>
      <c r="N27" s="13" t="str">
        <f t="shared" si="6"/>
        <v/>
      </c>
      <c r="O27" s="13"/>
      <c r="P27" s="13">
        <f t="shared" si="10"/>
        <v>0</v>
      </c>
      <c r="Q27" s="13">
        <f t="shared" si="11"/>
        <v>0</v>
      </c>
      <c r="R27" s="13">
        <f t="shared" si="12"/>
        <v>0</v>
      </c>
    </row>
    <row r="28" spans="1:18" x14ac:dyDescent="0.3">
      <c r="A28" s="16"/>
      <c r="B28" s="17"/>
      <c r="C28" s="17"/>
      <c r="D28" s="17"/>
      <c r="E28" s="17"/>
      <c r="F28" s="18" t="str">
        <f t="shared" si="0"/>
        <v/>
      </c>
      <c r="G28" s="19" t="str">
        <f t="shared" si="1"/>
        <v/>
      </c>
      <c r="H28" s="19"/>
      <c r="I28" s="19" t="str">
        <f t="shared" si="2"/>
        <v/>
      </c>
      <c r="J28" s="17"/>
      <c r="K28" s="19" t="str">
        <f t="shared" si="3"/>
        <v/>
      </c>
      <c r="L28" s="19" t="str">
        <f t="shared" si="4"/>
        <v/>
      </c>
      <c r="M28" s="19" t="str">
        <f t="shared" si="5"/>
        <v/>
      </c>
      <c r="N28" s="19" t="str">
        <f t="shared" si="6"/>
        <v/>
      </c>
      <c r="O28" s="19"/>
      <c r="P28" s="19">
        <f t="shared" si="10"/>
        <v>0</v>
      </c>
      <c r="Q28" s="19">
        <f t="shared" si="11"/>
        <v>0</v>
      </c>
      <c r="R28" s="19">
        <f t="shared" si="12"/>
        <v>0</v>
      </c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7"/>
  <sheetViews>
    <sheetView workbookViewId="0">
      <selection activeCell="I23" sqref="I23"/>
    </sheetView>
  </sheetViews>
  <sheetFormatPr defaultRowHeight="16.5" x14ac:dyDescent="0.3"/>
  <cols>
    <col min="1" max="1" width="1.625" customWidth="1"/>
    <col min="3" max="7" width="11.875" bestFit="1" customWidth="1"/>
    <col min="9" max="9" width="10.875" bestFit="1" customWidth="1"/>
  </cols>
  <sheetData>
    <row r="1" spans="1:11" x14ac:dyDescent="0.3">
      <c r="A1" s="1"/>
      <c r="B1" s="1"/>
      <c r="C1" s="1"/>
      <c r="D1" s="1"/>
      <c r="E1" s="1"/>
      <c r="F1" s="1"/>
      <c r="G1" s="1"/>
    </row>
    <row r="2" spans="1:11" ht="17.25" thickBot="1" x14ac:dyDescent="0.35">
      <c r="A2" s="1"/>
      <c r="B2" s="61" t="s">
        <v>48</v>
      </c>
      <c r="C2" s="61"/>
      <c r="D2" s="61"/>
      <c r="E2" s="61"/>
      <c r="F2" s="61"/>
      <c r="G2" s="61"/>
    </row>
    <row r="3" spans="1:11" x14ac:dyDescent="0.3">
      <c r="A3" s="1"/>
      <c r="B3" s="27"/>
      <c r="C3" s="22" t="s">
        <v>16</v>
      </c>
      <c r="D3" s="22" t="s">
        <v>7</v>
      </c>
      <c r="E3" s="22" t="s">
        <v>4</v>
      </c>
      <c r="F3" s="22" t="s">
        <v>42</v>
      </c>
      <c r="G3" s="24" t="s">
        <v>10</v>
      </c>
    </row>
    <row r="4" spans="1:11" x14ac:dyDescent="0.3">
      <c r="A4" s="1"/>
      <c r="B4" s="28">
        <v>1</v>
      </c>
      <c r="C4" s="25">
        <v>4782000</v>
      </c>
      <c r="D4" s="25">
        <v>3662000</v>
      </c>
      <c r="E4" s="25">
        <v>2286000</v>
      </c>
      <c r="F4" s="25">
        <v>1607000</v>
      </c>
      <c r="G4" s="29">
        <v>1296000</v>
      </c>
      <c r="I4" s="2"/>
      <c r="K4" s="39"/>
    </row>
    <row r="5" spans="1:11" x14ac:dyDescent="0.3">
      <c r="A5" s="1"/>
      <c r="B5" s="28">
        <v>2</v>
      </c>
      <c r="C5" s="25">
        <v>5389000</v>
      </c>
      <c r="D5" s="25">
        <v>3779000</v>
      </c>
      <c r="E5" s="25">
        <v>2706000</v>
      </c>
      <c r="F5" s="25">
        <v>1892000</v>
      </c>
      <c r="G5" s="29">
        <v>1400000</v>
      </c>
    </row>
    <row r="6" spans="1:11" x14ac:dyDescent="0.3">
      <c r="A6" s="1"/>
      <c r="B6" s="28">
        <v>3</v>
      </c>
      <c r="C6" s="25">
        <v>6112000</v>
      </c>
      <c r="D6" s="25">
        <v>4106000</v>
      </c>
      <c r="E6" s="25">
        <v>2986000</v>
      </c>
      <c r="F6" s="25">
        <v>2281000</v>
      </c>
      <c r="G6" s="29">
        <v>1685000</v>
      </c>
    </row>
    <row r="7" spans="1:11" x14ac:dyDescent="0.3">
      <c r="A7" s="1"/>
      <c r="B7" s="28">
        <v>4</v>
      </c>
      <c r="C7" s="25">
        <v>6625000</v>
      </c>
      <c r="D7" s="25">
        <v>4899000</v>
      </c>
      <c r="E7" s="25">
        <v>3802000</v>
      </c>
      <c r="F7" s="25">
        <v>2462000</v>
      </c>
      <c r="G7" s="29">
        <v>1840000</v>
      </c>
      <c r="J7" s="2"/>
    </row>
    <row r="8" spans="1:11" ht="17.25" thickBot="1" x14ac:dyDescent="0.35">
      <c r="A8" s="1"/>
      <c r="B8" s="23">
        <v>5</v>
      </c>
      <c r="C8" s="30">
        <v>7348000</v>
      </c>
      <c r="D8" s="30">
        <v>5552000</v>
      </c>
      <c r="E8" s="30">
        <v>4362000</v>
      </c>
      <c r="F8" s="30">
        <v>2981000</v>
      </c>
      <c r="G8" s="31">
        <v>2203000</v>
      </c>
    </row>
    <row r="9" spans="1:11" x14ac:dyDescent="0.3">
      <c r="A9" s="1"/>
      <c r="B9" s="6"/>
      <c r="C9" s="6"/>
      <c r="D9" s="6"/>
      <c r="E9" s="6"/>
      <c r="F9" s="6"/>
      <c r="G9" s="6"/>
    </row>
    <row r="10" spans="1:11" ht="17.25" thickBot="1" x14ac:dyDescent="0.35">
      <c r="A10" s="1"/>
      <c r="B10" s="61" t="s">
        <v>50</v>
      </c>
      <c r="C10" s="61"/>
      <c r="D10" s="61"/>
      <c r="E10" s="61"/>
      <c r="F10" s="61"/>
      <c r="G10" s="61"/>
    </row>
    <row r="11" spans="1:11" x14ac:dyDescent="0.3">
      <c r="A11" s="1"/>
      <c r="B11" s="21" t="s">
        <v>1</v>
      </c>
      <c r="C11" s="22" t="s">
        <v>16</v>
      </c>
      <c r="D11" s="22" t="s">
        <v>7</v>
      </c>
      <c r="E11" s="22" t="s">
        <v>4</v>
      </c>
      <c r="F11" s="22" t="s">
        <v>42</v>
      </c>
      <c r="G11" s="24" t="s">
        <v>10</v>
      </c>
    </row>
    <row r="12" spans="1:11" ht="17.25" thickBot="1" x14ac:dyDescent="0.35">
      <c r="A12" s="1"/>
      <c r="B12" s="23" t="s">
        <v>43</v>
      </c>
      <c r="C12" s="32">
        <v>312000</v>
      </c>
      <c r="D12" s="32">
        <v>216000</v>
      </c>
      <c r="E12" s="32">
        <v>120000</v>
      </c>
      <c r="F12" s="32">
        <v>60000</v>
      </c>
      <c r="G12" s="33">
        <v>0</v>
      </c>
      <c r="I12" s="2"/>
    </row>
    <row r="13" spans="1:11" x14ac:dyDescent="0.3">
      <c r="A13" s="1"/>
      <c r="B13" s="6"/>
      <c r="C13" s="6"/>
      <c r="D13" s="6"/>
      <c r="E13" s="6"/>
      <c r="F13" s="6"/>
      <c r="G13" s="6"/>
    </row>
    <row r="14" spans="1:11" ht="17.25" thickBot="1" x14ac:dyDescent="0.35">
      <c r="A14" s="1"/>
      <c r="B14" s="61" t="s">
        <v>44</v>
      </c>
      <c r="C14" s="61"/>
      <c r="D14" s="61"/>
      <c r="E14" s="61"/>
      <c r="F14" s="6"/>
      <c r="G14" s="6"/>
    </row>
    <row r="15" spans="1:11" x14ac:dyDescent="0.3">
      <c r="A15" s="1"/>
      <c r="B15" s="21" t="s">
        <v>45</v>
      </c>
      <c r="C15" s="34">
        <v>0</v>
      </c>
      <c r="D15" s="34">
        <v>10</v>
      </c>
      <c r="E15" s="35">
        <v>20</v>
      </c>
      <c r="F15" s="6"/>
      <c r="G15" s="6"/>
    </row>
    <row r="16" spans="1:11" x14ac:dyDescent="0.3">
      <c r="A16" s="1"/>
      <c r="B16" s="28" t="s">
        <v>46</v>
      </c>
      <c r="C16" s="26">
        <v>9</v>
      </c>
      <c r="D16" s="26">
        <v>19</v>
      </c>
      <c r="E16" s="36" t="s">
        <v>47</v>
      </c>
      <c r="F16" s="6"/>
      <c r="G16" s="6"/>
    </row>
    <row r="17" spans="1:7" ht="17.25" thickBot="1" x14ac:dyDescent="0.35">
      <c r="A17" s="1"/>
      <c r="B17" s="23" t="s">
        <v>43</v>
      </c>
      <c r="C17" s="37">
        <v>3250</v>
      </c>
      <c r="D17" s="37">
        <v>4160</v>
      </c>
      <c r="E17" s="38">
        <v>5330</v>
      </c>
      <c r="F17" s="6"/>
      <c r="G17" s="6"/>
    </row>
  </sheetData>
  <mergeCells count="3">
    <mergeCell ref="B2:G2"/>
    <mergeCell ref="B10:G10"/>
    <mergeCell ref="B14:E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H22"/>
  <sheetViews>
    <sheetView tabSelected="1" zoomScale="85" zoomScaleNormal="85" workbookViewId="0">
      <selection activeCell="G11" sqref="G11"/>
    </sheetView>
  </sheetViews>
  <sheetFormatPr defaultRowHeight="16.5" x14ac:dyDescent="0.3"/>
  <cols>
    <col min="1" max="1" width="2.875" customWidth="1"/>
    <col min="2" max="5" width="19" customWidth="1"/>
  </cols>
  <sheetData>
    <row r="2" spans="2:8" ht="26.25" customHeight="1" x14ac:dyDescent="0.3">
      <c r="C2" s="59" t="s">
        <v>63</v>
      </c>
      <c r="E2">
        <v>3</v>
      </c>
    </row>
    <row r="3" spans="2:8" ht="17.25" thickBot="1" x14ac:dyDescent="0.35"/>
    <row r="4" spans="2:8" ht="42.75" customHeight="1" thickTop="1" thickBot="1" x14ac:dyDescent="0.35">
      <c r="B4" s="62" t="str">
        <f ca="1">YEAR(TODAY() ) &amp; "년 " &amp; MONTH( TODAY() ) &amp; "월 급여 지급 명세서"</f>
        <v>2024년 3월 급여 지급 명세서</v>
      </c>
      <c r="C4" s="63"/>
      <c r="D4" s="63"/>
      <c r="E4" s="64"/>
      <c r="H4" s="51"/>
    </row>
    <row r="5" spans="2:8" ht="18" thickTop="1" thickBot="1" x14ac:dyDescent="0.35"/>
    <row r="6" spans="2:8" ht="27" customHeight="1" x14ac:dyDescent="0.3">
      <c r="B6" s="52" t="s">
        <v>29</v>
      </c>
      <c r="C6" s="40" t="str">
        <f ca="1">INDEX( 지급내역전체, 순서, MATCH( B6, 대장제목, 0 ))</f>
        <v>김두배</v>
      </c>
      <c r="D6" s="54" t="s">
        <v>30</v>
      </c>
      <c r="E6" s="41" t="str">
        <f ca="1">INDEX( 지급내역전체, 순서, MATCH( D6, 대장제목, 0 ))</f>
        <v>홍보부</v>
      </c>
    </row>
    <row r="7" spans="2:8" ht="27" customHeight="1" thickBot="1" x14ac:dyDescent="0.35">
      <c r="B7" s="53" t="s">
        <v>0</v>
      </c>
      <c r="C7" s="42" t="str">
        <f ca="1">INDEX( 지급내역전체, 순서, MATCH( B7, 대장제목, 0 ))</f>
        <v>HRD-03</v>
      </c>
      <c r="D7" s="55" t="s">
        <v>1</v>
      </c>
      <c r="E7" s="43" t="str">
        <f ca="1">INDEX( 지급내역전체, 순서, MATCH( D7, 대장제목, 0 ))</f>
        <v>주임</v>
      </c>
    </row>
    <row r="8" spans="2:8" ht="27" customHeight="1" thickBot="1" x14ac:dyDescent="0.35">
      <c r="B8" s="44"/>
      <c r="C8" s="44"/>
      <c r="D8" s="44"/>
      <c r="E8" s="44"/>
    </row>
    <row r="9" spans="2:8" ht="27" customHeight="1" x14ac:dyDescent="0.3">
      <c r="B9" s="45" t="s">
        <v>52</v>
      </c>
      <c r="C9" s="56" t="s">
        <v>38</v>
      </c>
      <c r="D9" s="57" t="s">
        <v>39</v>
      </c>
      <c r="E9" s="58" t="s">
        <v>40</v>
      </c>
    </row>
    <row r="10" spans="2:8" ht="27" customHeight="1" thickBot="1" x14ac:dyDescent="0.35">
      <c r="B10" s="44"/>
      <c r="C10" s="46">
        <f ca="1">INDEX( 지급내역전체, 순서, MATCH( C9, 대장제목, 0 ))</f>
        <v>2597760</v>
      </c>
      <c r="D10" s="47">
        <f ca="1">INDEX( 지급내역전체, 순서, MATCH( D9, 대장제목, 0 ))</f>
        <v>266500</v>
      </c>
      <c r="E10" s="48">
        <f ca="1">INDEX( 지급내역전체, 순서, MATCH( E9, 대장제목, 0 ))</f>
        <v>2331260</v>
      </c>
    </row>
    <row r="11" spans="2:8" ht="27" customHeight="1" x14ac:dyDescent="0.3">
      <c r="B11" s="44"/>
      <c r="C11" s="44"/>
      <c r="D11" s="44"/>
      <c r="E11" s="44"/>
    </row>
    <row r="12" spans="2:8" ht="27" customHeight="1" thickBot="1" x14ac:dyDescent="0.35">
      <c r="B12" s="49" t="s">
        <v>53</v>
      </c>
      <c r="C12" s="44"/>
      <c r="D12" s="44"/>
      <c r="E12" s="44"/>
    </row>
    <row r="13" spans="2:8" ht="27" customHeight="1" x14ac:dyDescent="0.3">
      <c r="B13" s="56" t="s">
        <v>32</v>
      </c>
      <c r="C13" s="57" t="s">
        <v>60</v>
      </c>
      <c r="D13" s="57" t="s">
        <v>34</v>
      </c>
      <c r="E13" s="58" t="s">
        <v>36</v>
      </c>
    </row>
    <row r="14" spans="2:8" ht="27" customHeight="1" thickBot="1" x14ac:dyDescent="0.35">
      <c r="B14" s="46">
        <f ca="1">INDEX( 지급내역전체, 순서, MATCH( B13, 대장제목, 0 ))</f>
        <v>2462000</v>
      </c>
      <c r="C14" s="47">
        <f ca="1">INDEX( 지급내역전체, 순서, MATCH( C13, 대장제목, 0 ))</f>
        <v>60000</v>
      </c>
      <c r="D14" s="47">
        <f ca="1">INDEX( 지급내역전체, 순서, MATCH( D13, 대장제목, 0 ))</f>
        <v>45760</v>
      </c>
      <c r="E14" s="48">
        <f ca="1">INDEX( 지급내역전체, 순서, MATCH( E13, 대장제목, 0 ))</f>
        <v>30000</v>
      </c>
    </row>
    <row r="15" spans="2:8" ht="27" customHeight="1" x14ac:dyDescent="0.3">
      <c r="B15" s="44"/>
      <c r="C15" s="44"/>
      <c r="D15" s="44"/>
      <c r="E15" s="44"/>
    </row>
    <row r="16" spans="2:8" ht="27" customHeight="1" thickBot="1" x14ac:dyDescent="0.35">
      <c r="B16" s="49" t="s">
        <v>54</v>
      </c>
      <c r="C16" s="44"/>
      <c r="D16" s="44"/>
      <c r="E16" s="44"/>
    </row>
    <row r="17" spans="2:5" ht="27" customHeight="1" x14ac:dyDescent="0.3">
      <c r="B17" s="56" t="s">
        <v>61</v>
      </c>
      <c r="C17" s="57" t="s">
        <v>37</v>
      </c>
      <c r="D17" s="57" t="s">
        <v>62</v>
      </c>
      <c r="E17" s="58" t="s">
        <v>55</v>
      </c>
    </row>
    <row r="18" spans="2:5" ht="27" customHeight="1" thickBot="1" x14ac:dyDescent="0.35">
      <c r="B18" s="46">
        <f ca="1">INDEX( 지급내역전체, 순서, MATCH( B17, 대장제목, 0 ))</f>
        <v>86000</v>
      </c>
      <c r="C18" s="47">
        <f ca="1">INDEX( 지급내역전체, 순서, MATCH( C17, 대장제목, 0 ))</f>
        <v>110800</v>
      </c>
      <c r="D18" s="47">
        <f ca="1">INDEX( 지급내역전체, 순서, MATCH( D17, 대장제목, 0 ))</f>
        <v>19700</v>
      </c>
      <c r="E18" s="48">
        <f ca="1">INDEX( 지급내역전체, 순서, MATCH( E17, 대장제목, 0 ))</f>
        <v>50000</v>
      </c>
    </row>
    <row r="19" spans="2:5" x14ac:dyDescent="0.3">
      <c r="B19" s="20"/>
      <c r="C19" s="20"/>
      <c r="D19" s="20"/>
      <c r="E19" s="20"/>
    </row>
    <row r="20" spans="2:5" ht="20.25" x14ac:dyDescent="0.3">
      <c r="B20" s="65" t="s">
        <v>56</v>
      </c>
      <c r="C20" s="66"/>
      <c r="D20" s="66"/>
      <c r="E20" s="66"/>
    </row>
    <row r="22" spans="2:5" ht="34.5" x14ac:dyDescent="0.3">
      <c r="B22" s="4" t="s">
        <v>57</v>
      </c>
      <c r="C22" s="3"/>
      <c r="D22" s="3"/>
      <c r="E22" s="50" t="s">
        <v>58</v>
      </c>
    </row>
  </sheetData>
  <mergeCells count="2">
    <mergeCell ref="B4:E4"/>
    <mergeCell ref="B20:E20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6</vt:i4>
      </vt:variant>
    </vt:vector>
  </HeadingPairs>
  <TitlesOfParts>
    <vt:vector size="9" baseType="lpstr">
      <vt:lpstr>급여대장</vt:lpstr>
      <vt:lpstr>급여기준표</vt:lpstr>
      <vt:lpstr>개인급여명세서</vt:lpstr>
      <vt:lpstr>기본급표</vt:lpstr>
      <vt:lpstr>대장제목</vt:lpstr>
      <vt:lpstr>순서</vt:lpstr>
      <vt:lpstr>시간외수당표</vt:lpstr>
      <vt:lpstr>직위수당표</vt:lpstr>
      <vt:lpstr>직위표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김덕중</cp:lastModifiedBy>
  <cp:lastPrinted>2023-10-28T06:14:54Z</cp:lastPrinted>
  <dcterms:created xsi:type="dcterms:W3CDTF">2023-10-22T05:04:23Z</dcterms:created>
  <dcterms:modified xsi:type="dcterms:W3CDTF">2024-03-20T16:22:46Z</dcterms:modified>
</cp:coreProperties>
</file>